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8130"/>
  </bookViews>
  <sheets>
    <sheet name="PRIMARY" sheetId="1" r:id="rId1"/>
    <sheet name="UPPER_PRIMARY" sheetId="4" r:id="rId2"/>
  </sheets>
  <calcPr calcId="124519"/>
</workbook>
</file>

<file path=xl/calcChain.xml><?xml version="1.0" encoding="utf-8"?>
<calcChain xmlns="http://schemas.openxmlformats.org/spreadsheetml/2006/main">
  <c r="C13" i="4"/>
  <c r="U6"/>
  <c r="S6" s="1"/>
  <c r="U7"/>
  <c r="S7" s="1"/>
  <c r="U8"/>
  <c r="S8" s="1"/>
  <c r="U9"/>
  <c r="S9" s="1"/>
  <c r="U10"/>
  <c r="S10" s="1"/>
  <c r="U11"/>
  <c r="S11" s="1"/>
  <c r="U12"/>
  <c r="S12" s="1"/>
  <c r="U5"/>
  <c r="S5" i="1"/>
  <c r="S6"/>
  <c r="Q6" s="1"/>
  <c r="S7"/>
  <c r="Q7" s="1"/>
  <c r="R7" s="1"/>
  <c r="S8"/>
  <c r="Q8" s="1"/>
  <c r="R8" s="1"/>
  <c r="S9"/>
  <c r="Q9" s="1"/>
  <c r="R9" s="1"/>
  <c r="S10"/>
  <c r="Q10" s="1"/>
  <c r="R10" s="1"/>
  <c r="S11"/>
  <c r="Q11" s="1"/>
  <c r="R11" s="1"/>
  <c r="S12"/>
  <c r="Q12" s="1"/>
  <c r="R12" s="1"/>
  <c r="D13" i="4"/>
  <c r="Q13" i="1" l="1"/>
  <c r="R6"/>
  <c r="S13"/>
  <c r="U13" i="4"/>
  <c r="S13"/>
  <c r="R13" i="1"/>
  <c r="I5" i="4"/>
  <c r="I6"/>
  <c r="I7"/>
  <c r="I8"/>
  <c r="I9"/>
  <c r="I10"/>
  <c r="I11"/>
  <c r="I12"/>
  <c r="T6"/>
  <c r="T8"/>
  <c r="T9"/>
  <c r="T10"/>
  <c r="T11"/>
  <c r="T12"/>
  <c r="P5"/>
  <c r="K13" i="1"/>
  <c r="L13"/>
  <c r="M13"/>
  <c r="N10"/>
  <c r="D13"/>
  <c r="O5" i="4"/>
  <c r="R5" s="1"/>
  <c r="M5" i="1"/>
  <c r="P5" s="1"/>
  <c r="O9" i="4"/>
  <c r="M9" i="1"/>
  <c r="O11" i="4"/>
  <c r="O12"/>
  <c r="M11" i="1"/>
  <c r="M12"/>
  <c r="O7" i="4"/>
  <c r="O8"/>
  <c r="M7" i="1"/>
  <c r="M8"/>
  <c r="O10" i="4"/>
  <c r="M10" i="1"/>
  <c r="M13" i="4"/>
  <c r="N13"/>
  <c r="O6"/>
  <c r="M6" i="1"/>
  <c r="H5"/>
  <c r="N5" s="1"/>
  <c r="I5"/>
  <c r="O5" s="1"/>
  <c r="J6"/>
  <c r="P6" s="1"/>
  <c r="J7"/>
  <c r="P7" s="1"/>
  <c r="J8"/>
  <c r="P8" s="1"/>
  <c r="J9"/>
  <c r="P9" s="1"/>
  <c r="J10"/>
  <c r="P10" s="1"/>
  <c r="J11"/>
  <c r="H11" s="1"/>
  <c r="N11" s="1"/>
  <c r="J12"/>
  <c r="P12" s="1"/>
  <c r="K5" i="4"/>
  <c r="Q5" s="1"/>
  <c r="L6"/>
  <c r="R6" s="1"/>
  <c r="L7"/>
  <c r="R7" s="1"/>
  <c r="L8"/>
  <c r="R8" s="1"/>
  <c r="L9"/>
  <c r="R9" s="1"/>
  <c r="L10"/>
  <c r="R10" s="1"/>
  <c r="L11"/>
  <c r="R11" s="1"/>
  <c r="L12"/>
  <c r="R12" s="1"/>
  <c r="L13"/>
  <c r="G13"/>
  <c r="H13"/>
  <c r="F13"/>
  <c r="E13"/>
  <c r="E13" i="1"/>
  <c r="F13"/>
  <c r="J13"/>
  <c r="P13" s="1"/>
  <c r="C13"/>
  <c r="G6"/>
  <c r="G7"/>
  <c r="G8"/>
  <c r="G9"/>
  <c r="G10"/>
  <c r="G11"/>
  <c r="G12"/>
  <c r="G5"/>
  <c r="H12" l="1"/>
  <c r="N12" s="1"/>
  <c r="H9"/>
  <c r="N9" s="1"/>
  <c r="H7"/>
  <c r="N7" s="1"/>
  <c r="I11"/>
  <c r="O11" s="1"/>
  <c r="I9"/>
  <c r="O9" s="1"/>
  <c r="P11"/>
  <c r="H8"/>
  <c r="N8" s="1"/>
  <c r="H6"/>
  <c r="I12"/>
  <c r="O12" s="1"/>
  <c r="I10"/>
  <c r="O10" s="1"/>
  <c r="I8"/>
  <c r="O8" s="1"/>
  <c r="I6"/>
  <c r="O6" s="1"/>
  <c r="I13" i="4"/>
  <c r="J12"/>
  <c r="P12" s="1"/>
  <c r="J10"/>
  <c r="P10" s="1"/>
  <c r="J8"/>
  <c r="P8" s="1"/>
  <c r="J6"/>
  <c r="K12"/>
  <c r="Q12" s="1"/>
  <c r="K10"/>
  <c r="Q10" s="1"/>
  <c r="K8"/>
  <c r="Q8" s="1"/>
  <c r="K6"/>
  <c r="J11"/>
  <c r="P11" s="1"/>
  <c r="J9"/>
  <c r="P9" s="1"/>
  <c r="J7"/>
  <c r="P7" s="1"/>
  <c r="K11"/>
  <c r="Q11" s="1"/>
  <c r="K9"/>
  <c r="Q9" s="1"/>
  <c r="K7"/>
  <c r="Q7" s="1"/>
  <c r="T5"/>
  <c r="O13"/>
  <c r="R13" s="1"/>
  <c r="G13" i="1"/>
  <c r="N6" l="1"/>
  <c r="H13"/>
  <c r="N13" s="1"/>
  <c r="I7"/>
  <c r="T7" i="4"/>
  <c r="T13" s="1"/>
  <c r="Q6"/>
  <c r="K13"/>
  <c r="Q13" s="1"/>
  <c r="J13"/>
  <c r="P13" s="1"/>
  <c r="P6"/>
  <c r="O7" i="1" l="1"/>
  <c r="I13"/>
  <c r="O13" s="1"/>
</calcChain>
</file>

<file path=xl/sharedStrings.xml><?xml version="1.0" encoding="utf-8"?>
<sst xmlns="http://schemas.openxmlformats.org/spreadsheetml/2006/main" count="62" uniqueCount="24">
  <si>
    <t>Ø0la0</t>
  </si>
  <si>
    <t xml:space="preserve"> fodkl {ks= dk uke</t>
  </si>
  <si>
    <t>iathd`r Nk= la[;k</t>
  </si>
  <si>
    <t>izkFkfed fo|ky;</t>
  </si>
  <si>
    <t>ifj"knh;</t>
  </si>
  <si>
    <t>lgk0izkIr</t>
  </si>
  <si>
    <t>;ksx</t>
  </si>
  <si>
    <t>xsgwWa</t>
  </si>
  <si>
    <t>pkoy</t>
  </si>
  <si>
    <t>;ksx ¼dqUry esa½</t>
  </si>
  <si>
    <t>vyhxat</t>
  </si>
  <si>
    <t>ldhV</t>
  </si>
  <si>
    <t>vokx&lt;+</t>
  </si>
  <si>
    <t>fu0dykW</t>
  </si>
  <si>
    <t>tyslj</t>
  </si>
  <si>
    <t>ekjgjk</t>
  </si>
  <si>
    <t>tSFkjk</t>
  </si>
  <si>
    <t xml:space="preserve"> 'khryiqj</t>
  </si>
  <si>
    <t>mPp izkFkfed fo|ky;</t>
  </si>
  <si>
    <t>b0dk0</t>
  </si>
  <si>
    <t>cky Jfed</t>
  </si>
  <si>
    <t>lwph iathd`r Nk= la[;k</t>
  </si>
  <si>
    <t>izkFkfed fo|ky;ksa gsrq ekg&amp;tqykbZ 2014 ls flrEoj 2014 rd dk [kk|kUu ekax&amp;i=</t>
  </si>
  <si>
    <t>mPp izkFkfed fo|ky;ksa gsrq ekg&amp;tqykbZ 2014 ls flrEoj 2014 rd dk [kk|kUu ekax&amp;i=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</si>
</sst>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1"/>
      <color theme="1"/>
      <name val="Calibri"/>
      <family val="2"/>
      <scheme val="minor"/>
    </font>
    <font>
      <sz val="14"/>
      <color theme="1"/>
      <name val="Kruti Dev 010"/>
    </font>
    <font>
      <b/>
      <sz val="17"/>
      <color theme="1"/>
      <name val="Kruti Dev 010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Kruti Dev 010"/>
    </font>
    <font>
      <sz val="10"/>
      <color theme="1"/>
      <name val="Arial"/>
      <family val="2"/>
    </font>
    <font>
      <b/>
      <sz val="12"/>
      <color theme="1"/>
      <name val="Kruti Dev 010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0" xfId="0" applyFont="1"/>
    <xf numFmtId="2" fontId="3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2" fontId="5" fillId="0" borderId="1" xfId="0" applyNumberFormat="1" applyFont="1" applyBorder="1"/>
    <xf numFmtId="2" fontId="7" fillId="0" borderId="1" xfId="0" applyNumberFormat="1" applyFont="1" applyBorder="1"/>
    <xf numFmtId="0" fontId="8" fillId="0" borderId="1" xfId="0" applyFont="1" applyBorder="1" applyAlignment="1">
      <alignment horizontal="center" vertical="center" wrapText="1"/>
    </xf>
    <xf numFmtId="2" fontId="3" fillId="0" borderId="0" xfId="0" applyNumberFormat="1" applyFont="1"/>
    <xf numFmtId="2" fontId="5" fillId="0" borderId="0" xfId="0" applyNumberFormat="1" applyFont="1"/>
    <xf numFmtId="2" fontId="9" fillId="0" borderId="1" xfId="0" applyNumberFormat="1" applyFont="1" applyBorder="1"/>
    <xf numFmtId="2" fontId="9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/>
    <xf numFmtId="164" fontId="9" fillId="0" borderId="1" xfId="0" applyNumberFormat="1" applyFont="1" applyBorder="1"/>
    <xf numFmtId="164" fontId="3" fillId="0" borderId="0" xfId="0" applyNumberFormat="1" applyFont="1"/>
    <xf numFmtId="164" fontId="1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99"/>
  <sheetViews>
    <sheetView tabSelected="1" workbookViewId="0">
      <selection activeCell="E15" sqref="E15"/>
    </sheetView>
  </sheetViews>
  <sheetFormatPr defaultRowHeight="15"/>
  <cols>
    <col min="1" max="1" width="4.7109375" customWidth="1"/>
    <col min="2" max="2" width="21.7109375" bestFit="1" customWidth="1"/>
    <col min="3" max="3" width="14" hidden="1" customWidth="1"/>
    <col min="4" max="4" width="19.85546875" customWidth="1"/>
    <col min="5" max="5" width="16.85546875" customWidth="1"/>
    <col min="6" max="6" width="17.7109375" customWidth="1"/>
    <col min="7" max="7" width="12.5703125" customWidth="1"/>
    <col min="8" max="8" width="14" hidden="1" customWidth="1"/>
    <col min="9" max="9" width="9.5703125" hidden="1" customWidth="1"/>
    <col min="10" max="10" width="11.28515625" hidden="1" customWidth="1"/>
    <col min="11" max="13" width="0" hidden="1" customWidth="1"/>
    <col min="14" max="15" width="9.28515625" hidden="1" customWidth="1"/>
    <col min="16" max="16" width="9.85546875" hidden="1" customWidth="1"/>
    <col min="17" max="17" width="9.5703125" bestFit="1" customWidth="1"/>
    <col min="18" max="18" width="13" customWidth="1"/>
    <col min="19" max="19" width="13.28515625" customWidth="1"/>
  </cols>
  <sheetData>
    <row r="1" spans="1:25" ht="24" customHeight="1">
      <c r="A1" s="29" t="s">
        <v>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1"/>
      <c r="U1" s="1"/>
      <c r="V1" s="1"/>
      <c r="W1" s="1"/>
      <c r="X1" s="1"/>
      <c r="Y1" s="1"/>
    </row>
    <row r="2" spans="1:25" ht="18.75">
      <c r="A2" s="28" t="s">
        <v>0</v>
      </c>
      <c r="B2" s="28" t="s">
        <v>1</v>
      </c>
      <c r="C2" s="28" t="s">
        <v>2</v>
      </c>
      <c r="D2" s="28" t="s">
        <v>21</v>
      </c>
      <c r="E2" s="28" t="s">
        <v>3</v>
      </c>
      <c r="F2" s="28"/>
      <c r="G2" s="28" t="s">
        <v>6</v>
      </c>
      <c r="H2" s="28" t="s">
        <v>7</v>
      </c>
      <c r="I2" s="28" t="s">
        <v>8</v>
      </c>
      <c r="J2" s="28" t="s">
        <v>9</v>
      </c>
      <c r="K2" s="28" t="s">
        <v>7</v>
      </c>
      <c r="L2" s="28" t="s">
        <v>8</v>
      </c>
      <c r="M2" s="28" t="s">
        <v>9</v>
      </c>
      <c r="N2" s="28" t="s">
        <v>7</v>
      </c>
      <c r="O2" s="28" t="s">
        <v>8</v>
      </c>
      <c r="P2" s="28" t="s">
        <v>9</v>
      </c>
      <c r="Q2" s="28" t="s">
        <v>7</v>
      </c>
      <c r="R2" s="28" t="s">
        <v>8</v>
      </c>
      <c r="S2" s="28" t="s">
        <v>9</v>
      </c>
      <c r="T2" s="1"/>
      <c r="U2" s="1"/>
      <c r="V2" s="1"/>
      <c r="W2" s="1"/>
      <c r="X2" s="1"/>
      <c r="Y2" s="1"/>
    </row>
    <row r="3" spans="1:25" ht="18.75">
      <c r="A3" s="28"/>
      <c r="B3" s="28"/>
      <c r="C3" s="28"/>
      <c r="D3" s="28"/>
      <c r="E3" s="12" t="s">
        <v>4</v>
      </c>
      <c r="F3" s="12" t="s">
        <v>5</v>
      </c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1"/>
      <c r="U3" s="1"/>
      <c r="V3" s="1"/>
      <c r="W3" s="1"/>
      <c r="X3" s="1"/>
      <c r="Y3" s="1"/>
    </row>
    <row r="4" spans="1:25" ht="18.75">
      <c r="A4" s="12">
        <v>1</v>
      </c>
      <c r="B4" s="12">
        <v>2</v>
      </c>
      <c r="C4" s="12">
        <v>3</v>
      </c>
      <c r="D4" s="14"/>
      <c r="E4" s="12">
        <v>4</v>
      </c>
      <c r="F4" s="12">
        <v>5</v>
      </c>
      <c r="G4" s="12">
        <v>6</v>
      </c>
      <c r="H4" s="12">
        <v>7</v>
      </c>
      <c r="I4" s="12">
        <v>8</v>
      </c>
      <c r="J4" s="12">
        <v>9</v>
      </c>
      <c r="K4" s="14">
        <v>7</v>
      </c>
      <c r="L4" s="14">
        <v>8</v>
      </c>
      <c r="M4" s="14">
        <v>9</v>
      </c>
      <c r="N4" s="14">
        <v>7</v>
      </c>
      <c r="O4" s="14">
        <v>8</v>
      </c>
      <c r="P4" s="14">
        <v>9</v>
      </c>
      <c r="Q4" s="15">
        <v>7</v>
      </c>
      <c r="R4" s="15">
        <v>8</v>
      </c>
      <c r="S4" s="15">
        <v>9</v>
      </c>
      <c r="T4" s="1"/>
      <c r="U4" s="1"/>
      <c r="V4" s="1"/>
      <c r="W4" s="1"/>
      <c r="X4" s="1"/>
      <c r="Y4" s="1"/>
    </row>
    <row r="5" spans="1:25" ht="18.75">
      <c r="A5" s="2">
        <v>1</v>
      </c>
      <c r="B5" s="3" t="s">
        <v>10</v>
      </c>
      <c r="C5" s="5">
        <v>21793</v>
      </c>
      <c r="D5" s="5">
        <v>21783</v>
      </c>
      <c r="E5" s="5">
        <v>192</v>
      </c>
      <c r="F5" s="5">
        <v>0</v>
      </c>
      <c r="G5" s="5">
        <f>E5+F5</f>
        <v>192</v>
      </c>
      <c r="H5" s="8">
        <f>J5*34%</f>
        <v>255.13260000000002</v>
      </c>
      <c r="I5" s="8">
        <f>J5-H5</f>
        <v>495.25739999999996</v>
      </c>
      <c r="J5" s="11">
        <v>750.39</v>
      </c>
      <c r="K5" s="16">
        <v>255.13</v>
      </c>
      <c r="L5" s="17">
        <v>495.26</v>
      </c>
      <c r="M5" s="16">
        <f t="shared" ref="M5:M13" si="0">SUM(K5:L5)</f>
        <v>750.39</v>
      </c>
      <c r="N5" s="17">
        <f>H5-K5</f>
        <v>2.6000000000294676E-3</v>
      </c>
      <c r="O5" s="17">
        <f>I5-L5</f>
        <v>-2.6000000000294676E-3</v>
      </c>
      <c r="P5" s="17">
        <f>J5-M5</f>
        <v>0</v>
      </c>
      <c r="Q5" s="24">
        <v>379.92700000000002</v>
      </c>
      <c r="R5" s="24">
        <v>736.25199999999995</v>
      </c>
      <c r="S5" s="23">
        <f>SUM(Q5:R5)</f>
        <v>1116.1790000000001</v>
      </c>
      <c r="T5" s="1"/>
      <c r="U5" s="27"/>
      <c r="V5" s="1"/>
      <c r="W5" s="1"/>
      <c r="X5" s="1"/>
      <c r="Y5" s="1"/>
    </row>
    <row r="6" spans="1:25" ht="18.75">
      <c r="A6" s="2">
        <v>2</v>
      </c>
      <c r="B6" s="3" t="s">
        <v>11</v>
      </c>
      <c r="C6" s="5">
        <v>15116</v>
      </c>
      <c r="D6" s="5">
        <v>15021</v>
      </c>
      <c r="E6" s="5">
        <v>151</v>
      </c>
      <c r="F6" s="5">
        <v>0</v>
      </c>
      <c r="G6" s="5">
        <f t="shared" ref="G6:G12" si="1">E6+F6</f>
        <v>151</v>
      </c>
      <c r="H6" s="8">
        <f t="shared" ref="H6:H12" si="2">J6*34%</f>
        <v>177.92741280000004</v>
      </c>
      <c r="I6" s="8">
        <f t="shared" ref="I6:I12" si="3">J6-H6</f>
        <v>345.38850720000005</v>
      </c>
      <c r="J6" s="11">
        <f t="shared" ref="J6:J12" si="4">C6*60%*0.001*57.7</f>
        <v>523.31592000000012</v>
      </c>
      <c r="K6" s="16">
        <v>171.07</v>
      </c>
      <c r="L6" s="16">
        <v>342.65</v>
      </c>
      <c r="M6" s="16">
        <f t="shared" si="0"/>
        <v>513.72</v>
      </c>
      <c r="N6" s="17">
        <f t="shared" ref="N6:N12" si="5">H6-K6</f>
        <v>6.8574128000000485</v>
      </c>
      <c r="O6" s="17">
        <f t="shared" ref="O6:O12" si="6">I6-L6</f>
        <v>2.7385072000000719</v>
      </c>
      <c r="P6" s="17">
        <f t="shared" ref="P6:P13" si="7">J6-M6</f>
        <v>9.5959200000000919</v>
      </c>
      <c r="Q6" s="24">
        <f t="shared" ref="Q6:Q12" si="8">S6*34.036%</f>
        <v>261.99761225975999</v>
      </c>
      <c r="R6" s="24">
        <f t="shared" ref="R6:R12" si="9">S6-Q6</f>
        <v>507.76855374024001</v>
      </c>
      <c r="S6" s="23">
        <f t="shared" ref="S6:S12" si="10">D6*60%*0.001*85.41</f>
        <v>769.766166</v>
      </c>
      <c r="T6" s="1"/>
      <c r="U6" s="1"/>
      <c r="V6" s="1"/>
      <c r="W6" s="1"/>
      <c r="X6" s="1"/>
      <c r="Y6" s="1"/>
    </row>
    <row r="7" spans="1:25" ht="18.75">
      <c r="A7" s="2">
        <v>3</v>
      </c>
      <c r="B7" s="3" t="s">
        <v>12</v>
      </c>
      <c r="C7" s="5">
        <v>14332</v>
      </c>
      <c r="D7" s="5">
        <v>14233</v>
      </c>
      <c r="E7" s="5">
        <v>123</v>
      </c>
      <c r="F7" s="5">
        <v>0</v>
      </c>
      <c r="G7" s="5">
        <f t="shared" si="1"/>
        <v>123</v>
      </c>
      <c r="H7" s="8">
        <f t="shared" si="2"/>
        <v>168.6991056</v>
      </c>
      <c r="I7" s="8">
        <f t="shared" si="3"/>
        <v>327.47473439999999</v>
      </c>
      <c r="J7" s="11">
        <f t="shared" si="4"/>
        <v>496.17383999999998</v>
      </c>
      <c r="K7" s="16">
        <v>156.41</v>
      </c>
      <c r="L7" s="16">
        <v>313.27999999999997</v>
      </c>
      <c r="M7" s="16">
        <f t="shared" si="0"/>
        <v>469.68999999999994</v>
      </c>
      <c r="N7" s="17">
        <f t="shared" si="5"/>
        <v>12.289105599999999</v>
      </c>
      <c r="O7" s="17">
        <f t="shared" si="6"/>
        <v>14.194734400000016</v>
      </c>
      <c r="P7" s="17">
        <f t="shared" si="7"/>
        <v>26.483840000000043</v>
      </c>
      <c r="Q7" s="24">
        <f t="shared" si="8"/>
        <v>248.25324647447997</v>
      </c>
      <c r="R7" s="24">
        <f t="shared" si="9"/>
        <v>481.13107152551993</v>
      </c>
      <c r="S7" s="23">
        <f t="shared" si="10"/>
        <v>729.38431799999989</v>
      </c>
      <c r="T7" s="1"/>
      <c r="U7" s="1"/>
      <c r="V7" s="1"/>
      <c r="W7" s="1"/>
      <c r="X7" s="1"/>
      <c r="Y7" s="1"/>
    </row>
    <row r="8" spans="1:25" ht="18.75">
      <c r="A8" s="2">
        <v>4</v>
      </c>
      <c r="B8" s="3" t="s">
        <v>13</v>
      </c>
      <c r="C8" s="5">
        <v>15038</v>
      </c>
      <c r="D8" s="5">
        <v>14988</v>
      </c>
      <c r="E8" s="5">
        <v>158</v>
      </c>
      <c r="F8" s="5">
        <v>0</v>
      </c>
      <c r="G8" s="5">
        <f t="shared" si="1"/>
        <v>158</v>
      </c>
      <c r="H8" s="8">
        <f t="shared" si="2"/>
        <v>177.00929040000003</v>
      </c>
      <c r="I8" s="8">
        <f t="shared" si="3"/>
        <v>343.60626960000002</v>
      </c>
      <c r="J8" s="11">
        <f t="shared" si="4"/>
        <v>520.61556000000007</v>
      </c>
      <c r="K8" s="17">
        <v>167.7</v>
      </c>
      <c r="L8" s="17">
        <v>335.9</v>
      </c>
      <c r="M8" s="17">
        <f t="shared" si="0"/>
        <v>503.59999999999997</v>
      </c>
      <c r="N8" s="17">
        <f t="shared" si="5"/>
        <v>9.3092904000000374</v>
      </c>
      <c r="O8" s="17">
        <f t="shared" si="6"/>
        <v>7.7062696000000415</v>
      </c>
      <c r="P8" s="17">
        <f t="shared" si="7"/>
        <v>17.015560000000107</v>
      </c>
      <c r="Q8" s="24">
        <f t="shared" si="8"/>
        <v>261.42202333728</v>
      </c>
      <c r="R8" s="24">
        <f t="shared" si="9"/>
        <v>506.65302466271993</v>
      </c>
      <c r="S8" s="23">
        <f t="shared" si="10"/>
        <v>768.07504799999992</v>
      </c>
      <c r="T8" s="1"/>
      <c r="U8" s="1"/>
      <c r="V8" s="1"/>
      <c r="W8" s="1"/>
      <c r="X8" s="1"/>
      <c r="Y8" s="1"/>
    </row>
    <row r="9" spans="1:25" ht="18.75">
      <c r="A9" s="2">
        <v>5</v>
      </c>
      <c r="B9" s="3" t="s">
        <v>14</v>
      </c>
      <c r="C9" s="5">
        <v>14149</v>
      </c>
      <c r="D9" s="5">
        <v>13965</v>
      </c>
      <c r="E9" s="5">
        <v>123</v>
      </c>
      <c r="F9" s="5">
        <v>0</v>
      </c>
      <c r="G9" s="5">
        <f t="shared" si="1"/>
        <v>123</v>
      </c>
      <c r="H9" s="8">
        <f t="shared" si="2"/>
        <v>166.54504920000002</v>
      </c>
      <c r="I9" s="8">
        <f t="shared" si="3"/>
        <v>323.29333080000004</v>
      </c>
      <c r="J9" s="11">
        <f t="shared" si="4"/>
        <v>489.83838000000003</v>
      </c>
      <c r="K9" s="16">
        <v>163.49</v>
      </c>
      <c r="L9" s="16">
        <v>317.33999999999997</v>
      </c>
      <c r="M9" s="17">
        <f t="shared" si="0"/>
        <v>480.83</v>
      </c>
      <c r="N9" s="17">
        <f t="shared" si="5"/>
        <v>3.0550492000000133</v>
      </c>
      <c r="O9" s="17">
        <f t="shared" si="6"/>
        <v>5.9533308000000602</v>
      </c>
      <c r="P9" s="17">
        <f t="shared" si="7"/>
        <v>9.0083800000000451</v>
      </c>
      <c r="Q9" s="24">
        <f t="shared" si="8"/>
        <v>243.57876674039997</v>
      </c>
      <c r="R9" s="24">
        <f t="shared" si="9"/>
        <v>472.07162325959996</v>
      </c>
      <c r="S9" s="23">
        <f t="shared" si="10"/>
        <v>715.6503899999999</v>
      </c>
      <c r="T9" s="1"/>
      <c r="U9" s="1"/>
      <c r="V9" s="1"/>
      <c r="W9" s="1"/>
      <c r="X9" s="1"/>
      <c r="Y9" s="1"/>
    </row>
    <row r="10" spans="1:25" ht="18.75">
      <c r="A10" s="2">
        <v>6</v>
      </c>
      <c r="B10" s="3" t="s">
        <v>15</v>
      </c>
      <c r="C10" s="5">
        <v>14158</v>
      </c>
      <c r="D10" s="5">
        <v>14053</v>
      </c>
      <c r="E10" s="5">
        <v>123</v>
      </c>
      <c r="F10" s="5">
        <v>0</v>
      </c>
      <c r="G10" s="5">
        <f t="shared" si="1"/>
        <v>123</v>
      </c>
      <c r="H10" s="8">
        <v>166.89</v>
      </c>
      <c r="I10" s="8">
        <f t="shared" si="3"/>
        <v>323.25996000000004</v>
      </c>
      <c r="J10" s="11">
        <f t="shared" si="4"/>
        <v>490.14996000000002</v>
      </c>
      <c r="K10" s="16">
        <v>159.56</v>
      </c>
      <c r="L10" s="16">
        <v>321.05</v>
      </c>
      <c r="M10" s="16">
        <f t="shared" si="0"/>
        <v>480.61</v>
      </c>
      <c r="N10" s="17">
        <f t="shared" si="5"/>
        <v>7.3299999999999841</v>
      </c>
      <c r="O10" s="17">
        <f t="shared" si="6"/>
        <v>2.2099600000000237</v>
      </c>
      <c r="P10" s="17">
        <f t="shared" si="7"/>
        <v>9.5399600000000078</v>
      </c>
      <c r="Q10" s="24">
        <f t="shared" si="8"/>
        <v>245.11367053367997</v>
      </c>
      <c r="R10" s="24">
        <f t="shared" si="9"/>
        <v>475.04636746631991</v>
      </c>
      <c r="S10" s="23">
        <f t="shared" si="10"/>
        <v>720.16003799999987</v>
      </c>
      <c r="T10" s="1"/>
      <c r="U10" s="1"/>
      <c r="V10" s="1"/>
      <c r="W10" s="1"/>
      <c r="X10" s="1"/>
      <c r="Y10" s="1"/>
    </row>
    <row r="11" spans="1:25" ht="18.75">
      <c r="A11" s="2">
        <v>7</v>
      </c>
      <c r="B11" s="3" t="s">
        <v>16</v>
      </c>
      <c r="C11" s="5">
        <v>16506</v>
      </c>
      <c r="D11" s="5">
        <v>16605</v>
      </c>
      <c r="E11" s="5">
        <v>166</v>
      </c>
      <c r="F11" s="5">
        <v>0</v>
      </c>
      <c r="G11" s="5">
        <f t="shared" si="1"/>
        <v>166</v>
      </c>
      <c r="H11" s="8">
        <f t="shared" si="2"/>
        <v>194.28882480000004</v>
      </c>
      <c r="I11" s="8">
        <f t="shared" si="3"/>
        <v>377.14889520000008</v>
      </c>
      <c r="J11" s="11">
        <f t="shared" si="4"/>
        <v>571.43772000000013</v>
      </c>
      <c r="K11" s="16">
        <v>182.47</v>
      </c>
      <c r="L11" s="16">
        <v>365.49</v>
      </c>
      <c r="M11" s="16">
        <f t="shared" si="0"/>
        <v>547.96</v>
      </c>
      <c r="N11" s="17">
        <f t="shared" si="5"/>
        <v>11.818824800000044</v>
      </c>
      <c r="O11" s="17">
        <f t="shared" si="6"/>
        <v>11.658895200000075</v>
      </c>
      <c r="P11" s="17">
        <f t="shared" si="7"/>
        <v>23.47772000000009</v>
      </c>
      <c r="Q11" s="24">
        <f t="shared" si="8"/>
        <v>289.6258805388</v>
      </c>
      <c r="R11" s="24">
        <f t="shared" si="9"/>
        <v>561.31394946120008</v>
      </c>
      <c r="S11" s="23">
        <f t="shared" si="10"/>
        <v>850.93983000000003</v>
      </c>
      <c r="T11" s="1"/>
      <c r="U11" s="1"/>
      <c r="V11" s="1"/>
      <c r="W11" s="1"/>
      <c r="X11" s="1"/>
      <c r="Y11" s="1"/>
    </row>
    <row r="12" spans="1:25" ht="18.75">
      <c r="A12" s="2">
        <v>8</v>
      </c>
      <c r="B12" s="3" t="s">
        <v>17</v>
      </c>
      <c r="C12" s="5">
        <v>20047</v>
      </c>
      <c r="D12" s="5">
        <v>19402</v>
      </c>
      <c r="E12" s="5">
        <v>178</v>
      </c>
      <c r="F12" s="5">
        <v>3</v>
      </c>
      <c r="G12" s="5">
        <f t="shared" si="1"/>
        <v>181</v>
      </c>
      <c r="H12" s="8">
        <f t="shared" si="2"/>
        <v>235.96922760000004</v>
      </c>
      <c r="I12" s="8">
        <f t="shared" si="3"/>
        <v>458.05791239999996</v>
      </c>
      <c r="J12" s="11">
        <f t="shared" si="4"/>
        <v>694.02714000000003</v>
      </c>
      <c r="K12" s="16">
        <v>224.28</v>
      </c>
      <c r="L12" s="16">
        <v>449.23</v>
      </c>
      <c r="M12" s="16">
        <f t="shared" si="0"/>
        <v>673.51</v>
      </c>
      <c r="N12" s="17">
        <f t="shared" si="5"/>
        <v>11.689227600000038</v>
      </c>
      <c r="O12" s="17">
        <f t="shared" si="6"/>
        <v>8.8279123999999456</v>
      </c>
      <c r="P12" s="17">
        <f t="shared" si="7"/>
        <v>20.51714000000004</v>
      </c>
      <c r="Q12" s="24">
        <f t="shared" si="8"/>
        <v>338.41140224111996</v>
      </c>
      <c r="R12" s="24">
        <f t="shared" si="9"/>
        <v>655.86348975887995</v>
      </c>
      <c r="S12" s="23">
        <f t="shared" si="10"/>
        <v>994.27489199999991</v>
      </c>
      <c r="T12" s="1"/>
      <c r="U12" s="1"/>
      <c r="V12" s="1"/>
      <c r="W12" s="1"/>
      <c r="X12" s="1"/>
      <c r="Y12" s="1"/>
    </row>
    <row r="13" spans="1:25" ht="18.75">
      <c r="A13" s="4"/>
      <c r="B13" s="4" t="s">
        <v>6</v>
      </c>
      <c r="C13" s="6">
        <f>SUM(C5:C12)</f>
        <v>131139</v>
      </c>
      <c r="D13" s="6">
        <f>SUM(D5:D12)</f>
        <v>130050</v>
      </c>
      <c r="E13" s="6">
        <f t="shared" ref="E13:J13" si="11">SUM(E5:E12)</f>
        <v>1214</v>
      </c>
      <c r="F13" s="6">
        <f t="shared" si="11"/>
        <v>3</v>
      </c>
      <c r="G13" s="6">
        <f t="shared" si="11"/>
        <v>1217</v>
      </c>
      <c r="H13" s="10">
        <f t="shared" si="11"/>
        <v>1542.4615104</v>
      </c>
      <c r="I13" s="10">
        <f t="shared" si="11"/>
        <v>2993.4870096</v>
      </c>
      <c r="J13" s="10">
        <f t="shared" si="11"/>
        <v>4535.9485200000008</v>
      </c>
      <c r="K13" s="16">
        <f>SUM(K5:K12)</f>
        <v>1480.11</v>
      </c>
      <c r="L13" s="17">
        <f>SUM(L5:L12)</f>
        <v>2940.2000000000003</v>
      </c>
      <c r="M13" s="16">
        <f t="shared" si="0"/>
        <v>4420.3100000000004</v>
      </c>
      <c r="N13" s="17">
        <f>H13-K13</f>
        <v>62.351510400000052</v>
      </c>
      <c r="O13" s="17">
        <f>I13-L13</f>
        <v>53.287009599999692</v>
      </c>
      <c r="P13" s="17">
        <f t="shared" si="7"/>
        <v>115.63852000000043</v>
      </c>
      <c r="Q13" s="25">
        <f>SUM(Q5:Q12)</f>
        <v>2268.3296021255201</v>
      </c>
      <c r="R13" s="25">
        <f>SUM(R5:R12)</f>
        <v>4396.100079874479</v>
      </c>
      <c r="S13" s="22">
        <f>SUM(S5:S12)</f>
        <v>6664.429682</v>
      </c>
      <c r="T13" s="1"/>
      <c r="U13" s="1"/>
      <c r="V13" s="1"/>
      <c r="W13" s="1"/>
      <c r="X13" s="1"/>
      <c r="Y13" s="1"/>
    </row>
    <row r="14" spans="1:25" ht="18.75">
      <c r="A14" s="1"/>
      <c r="B14" s="1"/>
      <c r="C14" s="1"/>
      <c r="D14" s="1"/>
      <c r="E14" s="1"/>
      <c r="F14" s="1"/>
      <c r="G14" s="1"/>
      <c r="H14" s="7"/>
      <c r="I14" s="7"/>
      <c r="J14" s="1"/>
      <c r="K14" s="1"/>
      <c r="L14" s="1"/>
      <c r="M14" s="1"/>
      <c r="N14" s="1"/>
      <c r="O14" s="1"/>
      <c r="P14" s="1"/>
      <c r="Q14" s="26"/>
      <c r="R14" s="26"/>
      <c r="S14" s="20"/>
      <c r="T14" s="1"/>
      <c r="U14" s="1"/>
      <c r="V14" s="1"/>
      <c r="W14" s="1"/>
      <c r="X14" s="1"/>
      <c r="Y14" s="1"/>
    </row>
    <row r="15" spans="1:25" ht="18.75">
      <c r="A15" s="1"/>
      <c r="B15" s="1"/>
      <c r="C15" s="1"/>
      <c r="D15" s="1"/>
      <c r="E15" s="1"/>
      <c r="F15" s="1"/>
      <c r="G15" s="1"/>
      <c r="H15" s="9"/>
      <c r="I15" s="1"/>
      <c r="J15" s="9"/>
      <c r="K15" s="1"/>
      <c r="L15" s="1"/>
      <c r="M15" s="1"/>
      <c r="N15" s="1"/>
      <c r="O15" s="1"/>
      <c r="P15" s="1"/>
      <c r="Q15" s="27"/>
      <c r="R15" s="27"/>
      <c r="S15" s="9"/>
      <c r="T15" s="1"/>
      <c r="U15" s="1"/>
      <c r="V15" s="1"/>
      <c r="W15" s="1"/>
      <c r="X15" s="1"/>
      <c r="Y15" s="1"/>
    </row>
    <row r="16" spans="1:25" ht="18.75">
      <c r="A16" s="1"/>
      <c r="B16" s="1"/>
      <c r="C16" s="1"/>
      <c r="D16" s="1"/>
      <c r="E16" s="1"/>
      <c r="F16" s="1"/>
      <c r="G16" s="1"/>
      <c r="H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8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8.7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8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8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8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8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8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8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8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8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8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8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8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8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8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8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8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8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8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8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8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8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8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8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8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8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8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8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8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8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8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8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8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8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8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8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8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8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8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8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8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8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8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8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8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8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8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8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8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8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8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8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8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8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8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8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8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8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8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8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8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8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8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8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8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8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8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8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8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8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8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8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8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8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8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8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8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8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8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8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8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8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</sheetData>
  <mergeCells count="19">
    <mergeCell ref="Q2:Q3"/>
    <mergeCell ref="R2:R3"/>
    <mergeCell ref="S2:S3"/>
    <mergeCell ref="A1:S1"/>
    <mergeCell ref="D2:D3"/>
    <mergeCell ref="L2:L3"/>
    <mergeCell ref="M2:M3"/>
    <mergeCell ref="A2:A3"/>
    <mergeCell ref="B2:B3"/>
    <mergeCell ref="C2:C3"/>
    <mergeCell ref="E2:F2"/>
    <mergeCell ref="G2:G3"/>
    <mergeCell ref="H2:H3"/>
    <mergeCell ref="I2:I3"/>
    <mergeCell ref="J2:J3"/>
    <mergeCell ref="N2:N3"/>
    <mergeCell ref="O2:O3"/>
    <mergeCell ref="P2:P3"/>
    <mergeCell ref="K2:K3"/>
  </mergeCells>
  <pageMargins left="0.7" right="0.7" top="0.75" bottom="0.75" header="0.3" footer="0.3"/>
  <pageSetup paperSize="9" orientation="landscape" r:id="rId1"/>
  <headerFooter>
    <oddFooter>&amp;L&amp;Z&amp;F&amp;C&amp;P&amp;R&amp;A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A99"/>
  <sheetViews>
    <sheetView workbookViewId="0">
      <selection activeCell="A16" sqref="A16:XFD17"/>
    </sheetView>
  </sheetViews>
  <sheetFormatPr defaultRowHeight="15"/>
  <cols>
    <col min="1" max="1" width="6.5703125" customWidth="1"/>
    <col min="2" max="2" width="18" customWidth="1"/>
    <col min="3" max="3" width="14" hidden="1" customWidth="1"/>
    <col min="4" max="4" width="20.140625" bestFit="1" customWidth="1"/>
    <col min="5" max="5" width="11.85546875" customWidth="1"/>
    <col min="6" max="6" width="11.5703125" customWidth="1"/>
    <col min="7" max="7" width="10.28515625" customWidth="1"/>
    <col min="8" max="8" width="10.140625" bestFit="1" customWidth="1"/>
    <col min="9" max="9" width="8.28515625" customWidth="1"/>
    <col min="10" max="10" width="8.28515625" hidden="1" customWidth="1"/>
    <col min="11" max="11" width="9.5703125" hidden="1" customWidth="1"/>
    <col min="12" max="12" width="13.28515625" hidden="1" customWidth="1"/>
    <col min="13" max="14" width="0" hidden="1" customWidth="1"/>
    <col min="15" max="15" width="9.85546875" hidden="1" customWidth="1"/>
    <col min="16" max="17" width="6.5703125" hidden="1" customWidth="1"/>
    <col min="18" max="18" width="7.42578125" hidden="1" customWidth="1"/>
    <col min="19" max="20" width="8.42578125" bestFit="1" customWidth="1"/>
    <col min="21" max="21" width="16.28515625" bestFit="1" customWidth="1"/>
  </cols>
  <sheetData>
    <row r="1" spans="1:27" ht="24" customHeight="1">
      <c r="A1" s="29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1"/>
      <c r="W1" s="1"/>
      <c r="X1" s="1"/>
      <c r="Y1" s="1"/>
      <c r="Z1" s="1"/>
      <c r="AA1" s="1"/>
    </row>
    <row r="2" spans="1:27" ht="18.75" customHeight="1">
      <c r="A2" s="28" t="s">
        <v>0</v>
      </c>
      <c r="B2" s="28" t="s">
        <v>1</v>
      </c>
      <c r="C2" s="31" t="s">
        <v>2</v>
      </c>
      <c r="D2" s="28" t="s">
        <v>2</v>
      </c>
      <c r="E2" s="33" t="s">
        <v>18</v>
      </c>
      <c r="F2" s="34"/>
      <c r="G2" s="34"/>
      <c r="H2" s="35"/>
      <c r="I2" s="28" t="s">
        <v>6</v>
      </c>
      <c r="J2" s="28" t="s">
        <v>7</v>
      </c>
      <c r="K2" s="28" t="s">
        <v>8</v>
      </c>
      <c r="L2" s="28" t="s">
        <v>9</v>
      </c>
      <c r="M2" s="28" t="s">
        <v>7</v>
      </c>
      <c r="N2" s="28" t="s">
        <v>8</v>
      </c>
      <c r="O2" s="28" t="s">
        <v>9</v>
      </c>
      <c r="P2" s="28" t="s">
        <v>7</v>
      </c>
      <c r="Q2" s="28" t="s">
        <v>8</v>
      </c>
      <c r="R2" s="28" t="s">
        <v>9</v>
      </c>
      <c r="S2" s="28" t="s">
        <v>7</v>
      </c>
      <c r="T2" s="28" t="s">
        <v>8</v>
      </c>
      <c r="U2" s="28" t="s">
        <v>9</v>
      </c>
      <c r="V2" s="1"/>
      <c r="W2" s="1"/>
      <c r="X2" s="1"/>
      <c r="Y2" s="1"/>
      <c r="Z2" s="1"/>
      <c r="AA2" s="1"/>
    </row>
    <row r="3" spans="1:27" ht="18.75">
      <c r="A3" s="28"/>
      <c r="B3" s="28"/>
      <c r="C3" s="32"/>
      <c r="D3" s="28"/>
      <c r="E3" s="19" t="s">
        <v>4</v>
      </c>
      <c r="F3" s="19" t="s">
        <v>5</v>
      </c>
      <c r="G3" s="19" t="s">
        <v>19</v>
      </c>
      <c r="H3" s="19" t="s">
        <v>20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1"/>
      <c r="W3" s="1"/>
      <c r="X3" s="1"/>
      <c r="Y3" s="1"/>
      <c r="Z3" s="1"/>
      <c r="AA3" s="1"/>
    </row>
    <row r="4" spans="1:27" ht="18.75">
      <c r="A4" s="12">
        <v>1</v>
      </c>
      <c r="B4" s="12">
        <v>2</v>
      </c>
      <c r="C4" s="12">
        <v>3</v>
      </c>
      <c r="D4" s="14"/>
      <c r="E4" s="12">
        <v>4</v>
      </c>
      <c r="F4" s="12">
        <v>5</v>
      </c>
      <c r="G4" s="12">
        <v>6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4">
        <v>9</v>
      </c>
      <c r="N4" s="14">
        <v>10</v>
      </c>
      <c r="O4" s="14">
        <v>11</v>
      </c>
      <c r="P4" s="14">
        <v>9</v>
      </c>
      <c r="Q4" s="14">
        <v>10</v>
      </c>
      <c r="R4" s="14">
        <v>11</v>
      </c>
      <c r="S4" s="14">
        <v>9</v>
      </c>
      <c r="T4" s="14">
        <v>10</v>
      </c>
      <c r="U4" s="14">
        <v>11</v>
      </c>
      <c r="V4" s="1"/>
      <c r="W4" s="1"/>
      <c r="X4" s="1"/>
      <c r="Y4" s="1"/>
      <c r="Z4" s="1"/>
      <c r="AA4" s="1"/>
    </row>
    <row r="5" spans="1:27" ht="18.75">
      <c r="A5" s="2">
        <v>1</v>
      </c>
      <c r="B5" s="3" t="s">
        <v>10</v>
      </c>
      <c r="C5" s="5">
        <v>12083</v>
      </c>
      <c r="D5" s="5">
        <v>9688</v>
      </c>
      <c r="E5" s="5">
        <v>103</v>
      </c>
      <c r="F5" s="5">
        <v>10</v>
      </c>
      <c r="G5" s="5">
        <v>9</v>
      </c>
      <c r="H5" s="5">
        <v>0</v>
      </c>
      <c r="I5" s="5">
        <f t="shared" ref="I5:I13" si="0">SUM(E5:H5)</f>
        <v>122</v>
      </c>
      <c r="J5" s="8">
        <v>164.12</v>
      </c>
      <c r="K5" s="8">
        <f>L5-J5</f>
        <v>318.74</v>
      </c>
      <c r="L5" s="11">
        <v>482.86</v>
      </c>
      <c r="M5" s="13">
        <v>120.96</v>
      </c>
      <c r="N5" s="13">
        <v>235.85</v>
      </c>
      <c r="O5" s="11">
        <f t="shared" ref="O5:O13" si="1">SUM(M5:N5)</f>
        <v>356.81</v>
      </c>
      <c r="P5" s="18">
        <f>J5-M5</f>
        <v>43.160000000000011</v>
      </c>
      <c r="Q5" s="18">
        <f>K5-N5</f>
        <v>82.890000000000015</v>
      </c>
      <c r="R5" s="18">
        <f>L5-O5</f>
        <v>126.05000000000001</v>
      </c>
      <c r="S5" s="17">
        <v>234.59700000000001</v>
      </c>
      <c r="T5" s="17">
        <f>U5-S5</f>
        <v>455.40561120000007</v>
      </c>
      <c r="U5" s="11">
        <f>D5*60%*0.0015*79.136</f>
        <v>690.00261120000005</v>
      </c>
      <c r="V5" s="1"/>
      <c r="W5" s="1"/>
      <c r="X5" s="1"/>
      <c r="Y5" s="1"/>
      <c r="Z5" s="1"/>
      <c r="AA5" s="1"/>
    </row>
    <row r="6" spans="1:27" ht="18.75">
      <c r="A6" s="2">
        <v>2</v>
      </c>
      <c r="B6" s="3" t="s">
        <v>11</v>
      </c>
      <c r="C6" s="5">
        <v>6125</v>
      </c>
      <c r="D6" s="5">
        <v>4080</v>
      </c>
      <c r="E6" s="5">
        <v>67</v>
      </c>
      <c r="F6" s="5">
        <v>3</v>
      </c>
      <c r="G6" s="5">
        <v>6</v>
      </c>
      <c r="H6" s="5">
        <v>0</v>
      </c>
      <c r="I6" s="5">
        <f t="shared" si="0"/>
        <v>76</v>
      </c>
      <c r="J6" s="8">
        <f t="shared" ref="J6:J12" si="2">L6*34.009%</f>
        <v>84.925999462500002</v>
      </c>
      <c r="K6" s="8">
        <f t="shared" ref="K6:K12" si="3">L6-J6</f>
        <v>164.79025053750001</v>
      </c>
      <c r="L6" s="11">
        <f t="shared" ref="L6:L12" si="4">C6*60%*0.0015*45.3</f>
        <v>249.71625</v>
      </c>
      <c r="M6" s="13">
        <v>70.92</v>
      </c>
      <c r="N6" s="13">
        <v>142.05000000000001</v>
      </c>
      <c r="O6" s="11">
        <f t="shared" si="1"/>
        <v>212.97000000000003</v>
      </c>
      <c r="P6" s="18">
        <f t="shared" ref="P6:P13" si="5">J6-M6</f>
        <v>14.0059994625</v>
      </c>
      <c r="Q6" s="18">
        <f t="shared" ref="Q6:Q13" si="6">K6-N6</f>
        <v>22.740250537500003</v>
      </c>
      <c r="R6" s="18">
        <f t="shared" ref="R6:R13" si="7">L6-O6</f>
        <v>36.746249999999975</v>
      </c>
      <c r="S6" s="17">
        <f t="shared" ref="S6:S12" si="8">U6*34.01%</f>
        <v>98.828772019200002</v>
      </c>
      <c r="T6" s="17">
        <f t="shared" ref="T6:T12" si="9">U6-S6</f>
        <v>191.75861998080001</v>
      </c>
      <c r="U6" s="11">
        <f t="shared" ref="U6:U12" si="10">D6*60%*0.0015*79.136</f>
        <v>290.58739200000002</v>
      </c>
      <c r="V6" s="1"/>
      <c r="W6" s="1"/>
      <c r="X6" s="1"/>
      <c r="Y6" s="1"/>
      <c r="Z6" s="1"/>
      <c r="AA6" s="1"/>
    </row>
    <row r="7" spans="1:27" ht="18.75">
      <c r="A7" s="2">
        <v>3</v>
      </c>
      <c r="B7" s="3" t="s">
        <v>12</v>
      </c>
      <c r="C7" s="5">
        <v>6609</v>
      </c>
      <c r="D7" s="5">
        <v>5411</v>
      </c>
      <c r="E7" s="5">
        <v>52</v>
      </c>
      <c r="F7" s="5">
        <v>4</v>
      </c>
      <c r="G7" s="5">
        <v>5</v>
      </c>
      <c r="H7" s="5">
        <v>0</v>
      </c>
      <c r="I7" s="5">
        <f t="shared" si="0"/>
        <v>61</v>
      </c>
      <c r="J7" s="8">
        <f t="shared" si="2"/>
        <v>91.636886603699992</v>
      </c>
      <c r="K7" s="8">
        <f t="shared" si="3"/>
        <v>177.81204339629997</v>
      </c>
      <c r="L7" s="11">
        <f t="shared" si="4"/>
        <v>269.44892999999996</v>
      </c>
      <c r="M7" s="13">
        <v>72.81</v>
      </c>
      <c r="N7" s="13">
        <v>145.83000000000001</v>
      </c>
      <c r="O7" s="11">
        <f t="shared" si="1"/>
        <v>218.64000000000001</v>
      </c>
      <c r="P7" s="18">
        <f t="shared" si="5"/>
        <v>18.82688660369999</v>
      </c>
      <c r="Q7" s="18">
        <f t="shared" si="6"/>
        <v>31.982043396299957</v>
      </c>
      <c r="R7" s="18">
        <f t="shared" si="7"/>
        <v>50.808929999999947</v>
      </c>
      <c r="S7" s="17">
        <f t="shared" si="8"/>
        <v>131.06923661663998</v>
      </c>
      <c r="T7" s="17">
        <f t="shared" si="9"/>
        <v>254.31516978336001</v>
      </c>
      <c r="U7" s="11">
        <f t="shared" si="10"/>
        <v>385.38440639999999</v>
      </c>
      <c r="V7" s="1"/>
      <c r="W7" s="1"/>
      <c r="X7" s="1"/>
      <c r="Y7" s="1"/>
      <c r="Z7" s="1"/>
      <c r="AA7" s="1"/>
    </row>
    <row r="8" spans="1:27" ht="18.75">
      <c r="A8" s="2">
        <v>4</v>
      </c>
      <c r="B8" s="3" t="s">
        <v>13</v>
      </c>
      <c r="C8" s="5">
        <v>6554</v>
      </c>
      <c r="D8" s="5">
        <v>5790</v>
      </c>
      <c r="E8" s="5">
        <v>68</v>
      </c>
      <c r="F8" s="5">
        <v>2</v>
      </c>
      <c r="G8" s="5">
        <v>8</v>
      </c>
      <c r="H8" s="5">
        <v>0</v>
      </c>
      <c r="I8" s="5">
        <f t="shared" si="0"/>
        <v>78</v>
      </c>
      <c r="J8" s="8">
        <f t="shared" si="2"/>
        <v>90.874285792199998</v>
      </c>
      <c r="K8" s="8">
        <f t="shared" si="3"/>
        <v>176.33229420779998</v>
      </c>
      <c r="L8" s="11">
        <f t="shared" si="4"/>
        <v>267.20657999999997</v>
      </c>
      <c r="M8" s="13">
        <v>83.77</v>
      </c>
      <c r="N8" s="13">
        <v>167.79</v>
      </c>
      <c r="O8" s="11">
        <f t="shared" si="1"/>
        <v>251.56</v>
      </c>
      <c r="P8" s="18">
        <f t="shared" si="5"/>
        <v>7.1042857922000024</v>
      </c>
      <c r="Q8" s="18">
        <f t="shared" si="6"/>
        <v>8.5422942077999835</v>
      </c>
      <c r="R8" s="18">
        <f t="shared" si="7"/>
        <v>15.646579999999972</v>
      </c>
      <c r="S8" s="17">
        <f t="shared" si="8"/>
        <v>140.2496544096</v>
      </c>
      <c r="T8" s="17">
        <f t="shared" si="9"/>
        <v>272.12804159040002</v>
      </c>
      <c r="U8" s="11">
        <f t="shared" si="10"/>
        <v>412.37769600000001</v>
      </c>
      <c r="V8" s="1"/>
      <c r="W8" s="1"/>
      <c r="X8" s="1"/>
      <c r="Y8" s="1"/>
      <c r="Z8" s="1"/>
      <c r="AA8" s="1"/>
    </row>
    <row r="9" spans="1:27" ht="18.75">
      <c r="A9" s="2">
        <v>5</v>
      </c>
      <c r="B9" s="3" t="s">
        <v>14</v>
      </c>
      <c r="C9" s="5">
        <v>7967</v>
      </c>
      <c r="D9" s="5">
        <v>6813</v>
      </c>
      <c r="E9" s="5">
        <v>52</v>
      </c>
      <c r="F9" s="5">
        <v>4</v>
      </c>
      <c r="G9" s="5">
        <v>4</v>
      </c>
      <c r="H9" s="5">
        <v>0</v>
      </c>
      <c r="I9" s="5">
        <f t="shared" si="0"/>
        <v>60</v>
      </c>
      <c r="J9" s="8">
        <f t="shared" si="2"/>
        <v>110.4661939131</v>
      </c>
      <c r="K9" s="8">
        <f t="shared" si="3"/>
        <v>214.34839608690001</v>
      </c>
      <c r="L9" s="11">
        <f t="shared" si="4"/>
        <v>324.81459000000001</v>
      </c>
      <c r="M9" s="13">
        <v>100.93</v>
      </c>
      <c r="N9" s="13">
        <v>195.91</v>
      </c>
      <c r="O9" s="11">
        <f t="shared" si="1"/>
        <v>296.84000000000003</v>
      </c>
      <c r="P9" s="18">
        <f t="shared" si="5"/>
        <v>9.5361939130999929</v>
      </c>
      <c r="Q9" s="18">
        <f t="shared" si="6"/>
        <v>18.438396086900013</v>
      </c>
      <c r="R9" s="18">
        <f t="shared" si="7"/>
        <v>27.974589999999978</v>
      </c>
      <c r="S9" s="17">
        <f t="shared" si="8"/>
        <v>165.02951562911994</v>
      </c>
      <c r="T9" s="17">
        <f t="shared" si="9"/>
        <v>320.20869557087997</v>
      </c>
      <c r="U9" s="11">
        <f t="shared" si="10"/>
        <v>485.23821119999991</v>
      </c>
      <c r="V9" s="1"/>
      <c r="W9" s="1"/>
      <c r="X9" s="1"/>
      <c r="Y9" s="1"/>
      <c r="Z9" s="1"/>
      <c r="AA9" s="1"/>
    </row>
    <row r="10" spans="1:27" ht="18.75">
      <c r="A10" s="2">
        <v>6</v>
      </c>
      <c r="B10" s="3" t="s">
        <v>15</v>
      </c>
      <c r="C10" s="5">
        <v>5770</v>
      </c>
      <c r="D10" s="5">
        <v>5722</v>
      </c>
      <c r="E10" s="5">
        <v>50</v>
      </c>
      <c r="F10" s="5">
        <v>1</v>
      </c>
      <c r="G10" s="5">
        <v>6</v>
      </c>
      <c r="H10" s="5">
        <v>0</v>
      </c>
      <c r="I10" s="5">
        <f t="shared" si="0"/>
        <v>57</v>
      </c>
      <c r="J10" s="8">
        <f t="shared" si="2"/>
        <v>80.003757861000011</v>
      </c>
      <c r="K10" s="8">
        <f t="shared" si="3"/>
        <v>155.23914213900002</v>
      </c>
      <c r="L10" s="11">
        <f t="shared" si="4"/>
        <v>235.24290000000002</v>
      </c>
      <c r="M10" s="13">
        <v>70.44</v>
      </c>
      <c r="N10" s="13">
        <v>141.72999999999999</v>
      </c>
      <c r="O10" s="11">
        <f t="shared" si="1"/>
        <v>212.17</v>
      </c>
      <c r="P10" s="18">
        <f t="shared" si="5"/>
        <v>9.5637578610000133</v>
      </c>
      <c r="Q10" s="18">
        <f t="shared" si="6"/>
        <v>13.509142139000033</v>
      </c>
      <c r="R10" s="18">
        <f t="shared" si="7"/>
        <v>23.072900000000033</v>
      </c>
      <c r="S10" s="17">
        <f t="shared" si="8"/>
        <v>138.60250820927999</v>
      </c>
      <c r="T10" s="17">
        <f t="shared" si="9"/>
        <v>268.93206459071996</v>
      </c>
      <c r="U10" s="11">
        <f t="shared" si="10"/>
        <v>407.53457279999998</v>
      </c>
      <c r="V10" s="1"/>
      <c r="W10" s="1"/>
      <c r="X10" s="1"/>
      <c r="Y10" s="1"/>
      <c r="Z10" s="1"/>
      <c r="AA10" s="1"/>
    </row>
    <row r="11" spans="1:27" ht="18.75">
      <c r="A11" s="2">
        <v>7</v>
      </c>
      <c r="B11" s="3" t="s">
        <v>16</v>
      </c>
      <c r="C11" s="5">
        <v>7317</v>
      </c>
      <c r="D11" s="5">
        <v>4908</v>
      </c>
      <c r="E11" s="5">
        <v>69</v>
      </c>
      <c r="F11" s="5">
        <v>4</v>
      </c>
      <c r="G11" s="5">
        <v>8</v>
      </c>
      <c r="H11" s="5">
        <v>0</v>
      </c>
      <c r="I11" s="5">
        <f t="shared" si="0"/>
        <v>81</v>
      </c>
      <c r="J11" s="8">
        <f t="shared" si="2"/>
        <v>101.45363886809999</v>
      </c>
      <c r="K11" s="8">
        <f t="shared" si="3"/>
        <v>196.86045113189999</v>
      </c>
      <c r="L11" s="11">
        <f t="shared" si="4"/>
        <v>298.31408999999996</v>
      </c>
      <c r="M11" s="13">
        <v>72.150000000000006</v>
      </c>
      <c r="N11" s="13">
        <v>144.51</v>
      </c>
      <c r="O11" s="11">
        <f t="shared" si="1"/>
        <v>216.66</v>
      </c>
      <c r="P11" s="18">
        <f t="shared" si="5"/>
        <v>29.303638868099981</v>
      </c>
      <c r="Q11" s="18">
        <f t="shared" si="6"/>
        <v>52.350451131900002</v>
      </c>
      <c r="R11" s="18">
        <f t="shared" si="7"/>
        <v>81.654089999999968</v>
      </c>
      <c r="S11" s="17">
        <f t="shared" si="8"/>
        <v>118.88519928191995</v>
      </c>
      <c r="T11" s="17">
        <f t="shared" si="9"/>
        <v>230.67433991807997</v>
      </c>
      <c r="U11" s="11">
        <f t="shared" si="10"/>
        <v>349.5595391999999</v>
      </c>
      <c r="V11" s="1"/>
      <c r="W11" s="1"/>
      <c r="X11" s="1"/>
      <c r="Y11" s="1"/>
      <c r="Z11" s="1"/>
      <c r="AA11" s="1"/>
    </row>
    <row r="12" spans="1:27" ht="18.75">
      <c r="A12" s="2">
        <v>8</v>
      </c>
      <c r="B12" s="3" t="s">
        <v>17</v>
      </c>
      <c r="C12" s="5">
        <v>11272</v>
      </c>
      <c r="D12" s="5">
        <v>10713</v>
      </c>
      <c r="E12" s="5">
        <v>80</v>
      </c>
      <c r="F12" s="5">
        <v>15</v>
      </c>
      <c r="G12" s="5">
        <v>15</v>
      </c>
      <c r="H12" s="5">
        <v>0</v>
      </c>
      <c r="I12" s="5">
        <f t="shared" si="0"/>
        <v>110</v>
      </c>
      <c r="J12" s="8">
        <f t="shared" si="2"/>
        <v>156.29156994959999</v>
      </c>
      <c r="K12" s="8">
        <f t="shared" si="3"/>
        <v>303.26787005040001</v>
      </c>
      <c r="L12" s="11">
        <f t="shared" si="4"/>
        <v>459.55944</v>
      </c>
      <c r="M12" s="13">
        <v>118.82</v>
      </c>
      <c r="N12" s="13">
        <v>237.99</v>
      </c>
      <c r="O12" s="11">
        <f t="shared" si="1"/>
        <v>356.81</v>
      </c>
      <c r="P12" s="18">
        <f t="shared" si="5"/>
        <v>37.471569949599996</v>
      </c>
      <c r="Q12" s="18">
        <f t="shared" si="6"/>
        <v>65.277870050399997</v>
      </c>
      <c r="R12" s="18">
        <f t="shared" si="7"/>
        <v>102.74943999999999</v>
      </c>
      <c r="S12" s="17">
        <f t="shared" si="8"/>
        <v>259.49819476511993</v>
      </c>
      <c r="T12" s="17">
        <f t="shared" si="9"/>
        <v>503.50737643488003</v>
      </c>
      <c r="U12" s="11">
        <f t="shared" si="10"/>
        <v>763.00557119999996</v>
      </c>
      <c r="V12" s="1"/>
      <c r="W12" s="1"/>
      <c r="X12" s="1"/>
      <c r="Y12" s="1"/>
      <c r="Z12" s="1"/>
      <c r="AA12" s="1"/>
    </row>
    <row r="13" spans="1:27" ht="18.75">
      <c r="A13" s="4"/>
      <c r="B13" s="4" t="s">
        <v>6</v>
      </c>
      <c r="C13" s="6">
        <f>SUM(C5:C12)</f>
        <v>63697</v>
      </c>
      <c r="D13" s="6">
        <f>SUM(D5:D12)</f>
        <v>53125</v>
      </c>
      <c r="E13" s="6">
        <f t="shared" ref="E13:K13" si="11">SUM(E5:E12)</f>
        <v>541</v>
      </c>
      <c r="F13" s="6">
        <f t="shared" si="11"/>
        <v>43</v>
      </c>
      <c r="G13" s="6">
        <f t="shared" si="11"/>
        <v>61</v>
      </c>
      <c r="H13" s="6">
        <f t="shared" si="11"/>
        <v>0</v>
      </c>
      <c r="I13" s="6">
        <f t="shared" si="0"/>
        <v>645</v>
      </c>
      <c r="J13" s="10">
        <f t="shared" si="11"/>
        <v>879.77233245020011</v>
      </c>
      <c r="K13" s="10">
        <f t="shared" si="11"/>
        <v>1707.3904475498</v>
      </c>
      <c r="L13" s="11">
        <f>SUM(L5:L12)</f>
        <v>2587.1627800000001</v>
      </c>
      <c r="M13" s="13">
        <f>SUM(M6:M12)</f>
        <v>589.83999999999992</v>
      </c>
      <c r="N13" s="13">
        <f>SUM(N6:N12)</f>
        <v>1175.81</v>
      </c>
      <c r="O13" s="11">
        <f t="shared" si="1"/>
        <v>1765.6499999999999</v>
      </c>
      <c r="P13" s="18">
        <f t="shared" si="5"/>
        <v>289.93233245020019</v>
      </c>
      <c r="Q13" s="18">
        <f t="shared" si="6"/>
        <v>531.58044754980006</v>
      </c>
      <c r="R13" s="18">
        <f t="shared" si="7"/>
        <v>821.51278000000025</v>
      </c>
      <c r="S13" s="22">
        <f>SUM(S5:S12)</f>
        <v>1286.7600809308799</v>
      </c>
      <c r="T13" s="22">
        <f>SUM(T5:T12)</f>
        <v>2496.9299190691199</v>
      </c>
      <c r="U13" s="11">
        <f>SUM(U5:U12)</f>
        <v>3783.6899999999996</v>
      </c>
      <c r="V13" s="1"/>
      <c r="W13" s="1"/>
      <c r="X13" s="1"/>
      <c r="Y13" s="1"/>
      <c r="Z13" s="1"/>
      <c r="AA13" s="1"/>
    </row>
    <row r="14" spans="1:27" ht="18.75">
      <c r="A14" s="1"/>
      <c r="B14" s="1"/>
      <c r="C14" s="1"/>
      <c r="D14" s="1"/>
      <c r="E14" s="1"/>
      <c r="F14" s="1"/>
      <c r="G14" s="1"/>
      <c r="H14" s="1"/>
      <c r="I14" s="1"/>
      <c r="J14" s="7"/>
      <c r="K14" s="7"/>
      <c r="L14" s="7"/>
      <c r="M14" s="1"/>
      <c r="N14" s="1"/>
      <c r="O14" s="1"/>
      <c r="P14" s="1"/>
      <c r="Q14" s="1"/>
      <c r="R14" s="1"/>
      <c r="S14" s="7"/>
      <c r="T14" s="21"/>
      <c r="U14" s="7"/>
      <c r="V14" s="1"/>
      <c r="W14" s="1"/>
      <c r="X14" s="1"/>
      <c r="Y14" s="1"/>
      <c r="Z14" s="1"/>
      <c r="AA14" s="1"/>
    </row>
    <row r="15" spans="1:27" ht="36.75" customHeight="1">
      <c r="A15" s="1"/>
      <c r="B15" s="1"/>
      <c r="C15" s="1"/>
      <c r="D15" s="1"/>
      <c r="E15" s="1"/>
      <c r="F15" s="1"/>
      <c r="G15" s="1"/>
      <c r="H15" s="1"/>
      <c r="I15" s="1"/>
      <c r="J15" s="7"/>
      <c r="K15" s="7"/>
      <c r="L15" s="7"/>
      <c r="M15" s="1"/>
      <c r="N15" s="1"/>
      <c r="O15" s="1"/>
      <c r="P15" s="1"/>
      <c r="Q15" s="1"/>
      <c r="R15" s="1"/>
      <c r="S15" s="7"/>
      <c r="T15" s="21"/>
      <c r="U15" s="7"/>
      <c r="V15" s="1"/>
      <c r="W15" s="1"/>
      <c r="X15" s="1"/>
      <c r="Y15" s="1"/>
      <c r="Z15" s="1"/>
      <c r="AA15" s="1"/>
    </row>
    <row r="16" spans="1:27" ht="18.7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9"/>
      <c r="M16" s="1"/>
      <c r="N16" s="1"/>
      <c r="O16" s="1"/>
      <c r="P16" s="1"/>
      <c r="Q16" s="1"/>
      <c r="R16" s="1"/>
      <c r="S16" s="27"/>
      <c r="T16" s="1"/>
      <c r="U16" s="1"/>
      <c r="V16" s="1"/>
      <c r="W16" s="1"/>
      <c r="X16" s="1"/>
      <c r="Y16" s="1"/>
      <c r="Z16" s="1"/>
      <c r="AA16" s="1"/>
    </row>
    <row r="17" spans="1:27" ht="18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.7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8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8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8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8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8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8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8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8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8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8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8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8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8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8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8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8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8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8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8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8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8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8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8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8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8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8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8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8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8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8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8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8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8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8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8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8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8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8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8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8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8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8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8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8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8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8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8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8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8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8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8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8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8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8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8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8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8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8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8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8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8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8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8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8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8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8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8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</sheetData>
  <mergeCells count="19">
    <mergeCell ref="D2:D3"/>
    <mergeCell ref="K2:K3"/>
    <mergeCell ref="L2:L3"/>
    <mergeCell ref="A1:U1"/>
    <mergeCell ref="S2:S3"/>
    <mergeCell ref="M2:M3"/>
    <mergeCell ref="N2:N3"/>
    <mergeCell ref="O2:O3"/>
    <mergeCell ref="T2:T3"/>
    <mergeCell ref="U2:U3"/>
    <mergeCell ref="P2:P3"/>
    <mergeCell ref="Q2:Q3"/>
    <mergeCell ref="R2:R3"/>
    <mergeCell ref="A2:A3"/>
    <mergeCell ref="B2:B3"/>
    <mergeCell ref="C2:C3"/>
    <mergeCell ref="I2:I3"/>
    <mergeCell ref="J2:J3"/>
    <mergeCell ref="E2:H2"/>
  </mergeCells>
  <pageMargins left="0.3" right="0.36" top="0.75" bottom="0.75" header="0.3" footer="0.3"/>
  <pageSetup paperSize="9" orientation="landscape" r:id="rId1"/>
  <headerFooter>
    <oddFooter>&amp;L&amp;Z&amp;F&amp;C&amp;P&amp;R&amp;A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PRIMARY</vt:lpstr>
      <vt:lpstr>UPPER_PRIMARY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</dc:creator>
  <cp:lastModifiedBy>nzk</cp:lastModifiedBy>
  <cp:lastPrinted>2014-07-31T07:29:17Z</cp:lastPrinted>
  <dcterms:created xsi:type="dcterms:W3CDTF">2014-04-19T17:10:09Z</dcterms:created>
  <dcterms:modified xsi:type="dcterms:W3CDTF">2014-09-13T06:30:19Z</dcterms:modified>
</cp:coreProperties>
</file>