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FG PS September 2014" sheetId="44" r:id="rId1"/>
    <sheet name="FG UPS September 2014" sheetId="42" r:id="rId2"/>
  </sheets>
  <definedNames>
    <definedName name="_xlnm._FilterDatabase" localSheetId="0" hidden="1">'FG PS September 2014'!$A$3:$N$1346</definedName>
    <definedName name="_xlnm._FilterDatabase" localSheetId="1" hidden="1">'FG UPS September 2014'!$A$3:$M$516</definedName>
    <definedName name="_xlnm.Print_Titles" localSheetId="0">'FG PS September 2014'!$1:$3</definedName>
    <definedName name="_xlnm.Print_Titles" localSheetId="1">'FG UPS September 2014'!$1:$3</definedName>
  </definedNames>
  <calcPr calcId="124519"/>
</workbook>
</file>

<file path=xl/calcChain.xml><?xml version="1.0" encoding="utf-8"?>
<calcChain xmlns="http://schemas.openxmlformats.org/spreadsheetml/2006/main">
  <c r="K811" i="44"/>
  <c r="J811"/>
  <c r="L1347"/>
  <c r="K1347"/>
  <c r="J1347"/>
  <c r="G1347"/>
  <c r="L1221"/>
  <c r="K1221"/>
  <c r="J1221"/>
  <c r="G1221"/>
  <c r="L1118"/>
  <c r="K1118"/>
  <c r="J1118"/>
  <c r="G1118"/>
  <c r="L1015"/>
  <c r="K1015"/>
  <c r="J1015"/>
  <c r="G1015"/>
  <c r="L952"/>
  <c r="K952"/>
  <c r="J952"/>
  <c r="G952"/>
  <c r="L763"/>
  <c r="K763"/>
  <c r="J763"/>
  <c r="G763"/>
  <c r="L612"/>
  <c r="K612"/>
  <c r="J612"/>
  <c r="G612"/>
  <c r="L503"/>
  <c r="K503"/>
  <c r="J503"/>
  <c r="G503"/>
  <c r="L361"/>
  <c r="K361"/>
  <c r="J361"/>
  <c r="G361"/>
  <c r="L261"/>
  <c r="K261"/>
  <c r="J261"/>
  <c r="G261"/>
  <c r="L180"/>
  <c r="K180"/>
  <c r="J180"/>
  <c r="G180"/>
  <c r="L105"/>
  <c r="K105"/>
  <c r="J105"/>
  <c r="G105"/>
  <c r="G869"/>
  <c r="H869" s="1"/>
  <c r="J869" s="1"/>
  <c r="G868"/>
  <c r="I868" s="1"/>
  <c r="K868" s="1"/>
  <c r="L869" l="1"/>
  <c r="I869"/>
  <c r="K869" s="1"/>
  <c r="M869"/>
  <c r="N869"/>
  <c r="H868"/>
  <c r="J868" s="1"/>
  <c r="L868" s="1"/>
  <c r="M868"/>
  <c r="N868"/>
  <c r="P262"/>
  <c r="O262"/>
  <c r="G260"/>
  <c r="I260" s="1"/>
  <c r="K260" s="1"/>
  <c r="G257"/>
  <c r="H257" s="1"/>
  <c r="J257" s="1"/>
  <c r="G256"/>
  <c r="H256" s="1"/>
  <c r="J256" s="1"/>
  <c r="G255"/>
  <c r="H255" s="1"/>
  <c r="J255" s="1"/>
  <c r="M257" l="1"/>
  <c r="N255"/>
  <c r="M256"/>
  <c r="I257"/>
  <c r="M260"/>
  <c r="I255"/>
  <c r="M255"/>
  <c r="I256"/>
  <c r="K256" s="1"/>
  <c r="N260"/>
  <c r="H260"/>
  <c r="N257"/>
  <c r="N256"/>
  <c r="L257" l="1"/>
  <c r="K257"/>
  <c r="J260"/>
  <c r="L260" s="1"/>
  <c r="L255"/>
  <c r="K255"/>
  <c r="L256"/>
  <c r="G472" i="42"/>
  <c r="G473"/>
  <c r="G474"/>
  <c r="G475"/>
  <c r="G476"/>
  <c r="G318"/>
  <c r="G319"/>
  <c r="H319" s="1"/>
  <c r="G320"/>
  <c r="G321"/>
  <c r="H321" s="1"/>
  <c r="J321" s="1"/>
  <c r="G322"/>
  <c r="G323"/>
  <c r="I323" s="1"/>
  <c r="G324"/>
  <c r="I324" s="1"/>
  <c r="G1346" i="44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N1189" s="1"/>
  <c r="G1188"/>
  <c r="G1187"/>
  <c r="G1186"/>
  <c r="G1185"/>
  <c r="H1185" s="1"/>
  <c r="J1185" s="1"/>
  <c r="G1184"/>
  <c r="G1183"/>
  <c r="N1183" s="1"/>
  <c r="G1182"/>
  <c r="G1181"/>
  <c r="N1181" s="1"/>
  <c r="G1180"/>
  <c r="G1179"/>
  <c r="M1179" s="1"/>
  <c r="G1178"/>
  <c r="G1177"/>
  <c r="H1177" s="1"/>
  <c r="J1177" s="1"/>
  <c r="G1176"/>
  <c r="H1176" s="1"/>
  <c r="J1176" s="1"/>
  <c r="G1175"/>
  <c r="H1175" s="1"/>
  <c r="J1175" s="1"/>
  <c r="G1174"/>
  <c r="H1174" s="1"/>
  <c r="J1174" s="1"/>
  <c r="G1173"/>
  <c r="H1173" s="1"/>
  <c r="J1173" s="1"/>
  <c r="G1172"/>
  <c r="H1172" s="1"/>
  <c r="J1172" s="1"/>
  <c r="G1171"/>
  <c r="H1171" s="1"/>
  <c r="J1171" s="1"/>
  <c r="G1170"/>
  <c r="H1170" s="1"/>
  <c r="J1170" s="1"/>
  <c r="G1169"/>
  <c r="H1169" s="1"/>
  <c r="J1169" s="1"/>
  <c r="G1168"/>
  <c r="H1168" s="1"/>
  <c r="J1168" s="1"/>
  <c r="G1167"/>
  <c r="H1167" s="1"/>
  <c r="J1167" s="1"/>
  <c r="G1166"/>
  <c r="H1166" s="1"/>
  <c r="J1166" s="1"/>
  <c r="G1165"/>
  <c r="H1165" s="1"/>
  <c r="J1165" s="1"/>
  <c r="G1164"/>
  <c r="H1164" s="1"/>
  <c r="J1164" s="1"/>
  <c r="G1163"/>
  <c r="H1163" s="1"/>
  <c r="J1163" s="1"/>
  <c r="G1162"/>
  <c r="H1162" s="1"/>
  <c r="J1162" s="1"/>
  <c r="G1161"/>
  <c r="H1161" s="1"/>
  <c r="J1161" s="1"/>
  <c r="G1160"/>
  <c r="H1160" s="1"/>
  <c r="J1160" s="1"/>
  <c r="G1159"/>
  <c r="H1159" s="1"/>
  <c r="J1159" s="1"/>
  <c r="G1158"/>
  <c r="H1158" s="1"/>
  <c r="J1158" s="1"/>
  <c r="G1157"/>
  <c r="H1157" s="1"/>
  <c r="J1157" s="1"/>
  <c r="G1156"/>
  <c r="H1156" s="1"/>
  <c r="J1156" s="1"/>
  <c r="G1155"/>
  <c r="H1155" s="1"/>
  <c r="J1155" s="1"/>
  <c r="G1154"/>
  <c r="H1154" s="1"/>
  <c r="J1154" s="1"/>
  <c r="G1153"/>
  <c r="H1153" s="1"/>
  <c r="J1153" s="1"/>
  <c r="G1152"/>
  <c r="H1152" s="1"/>
  <c r="J1152" s="1"/>
  <c r="G1151"/>
  <c r="H1151" s="1"/>
  <c r="J1151" s="1"/>
  <c r="G1150"/>
  <c r="H1150" s="1"/>
  <c r="J1150" s="1"/>
  <c r="G1149"/>
  <c r="H1149" s="1"/>
  <c r="J1149" s="1"/>
  <c r="G1148"/>
  <c r="H1148" s="1"/>
  <c r="J1148" s="1"/>
  <c r="G1147"/>
  <c r="H1147" s="1"/>
  <c r="J1147" s="1"/>
  <c r="G1146"/>
  <c r="H1146" s="1"/>
  <c r="J1146" s="1"/>
  <c r="G1145"/>
  <c r="H1145" s="1"/>
  <c r="J1145" s="1"/>
  <c r="G1144"/>
  <c r="H1144" s="1"/>
  <c r="J1144" s="1"/>
  <c r="G1143"/>
  <c r="H1143" s="1"/>
  <c r="J1143" s="1"/>
  <c r="G1142"/>
  <c r="H1142" s="1"/>
  <c r="J1142" s="1"/>
  <c r="G1141"/>
  <c r="H1141" s="1"/>
  <c r="J1141" s="1"/>
  <c r="G1140"/>
  <c r="H1140" s="1"/>
  <c r="J1140" s="1"/>
  <c r="G1139"/>
  <c r="H1139" s="1"/>
  <c r="J1139" s="1"/>
  <c r="G1138"/>
  <c r="H1138" s="1"/>
  <c r="J1138" s="1"/>
  <c r="G1137"/>
  <c r="H1137" s="1"/>
  <c r="J1137" s="1"/>
  <c r="G1136"/>
  <c r="H1136" s="1"/>
  <c r="J1136" s="1"/>
  <c r="G1135"/>
  <c r="H1135" s="1"/>
  <c r="J1135" s="1"/>
  <c r="G1134"/>
  <c r="H1134" s="1"/>
  <c r="J1134" s="1"/>
  <c r="G1133"/>
  <c r="H1133" s="1"/>
  <c r="J1133" s="1"/>
  <c r="G1132"/>
  <c r="H1132" s="1"/>
  <c r="J1132" s="1"/>
  <c r="G1131"/>
  <c r="H1131" s="1"/>
  <c r="J1131" s="1"/>
  <c r="G1130"/>
  <c r="H1130" s="1"/>
  <c r="J1130" s="1"/>
  <c r="G1129"/>
  <c r="H1129" s="1"/>
  <c r="J1129" s="1"/>
  <c r="G1128"/>
  <c r="H1128" s="1"/>
  <c r="J1128" s="1"/>
  <c r="G1127"/>
  <c r="H1127" s="1"/>
  <c r="J1127" s="1"/>
  <c r="G1126"/>
  <c r="H1126" s="1"/>
  <c r="J1126" s="1"/>
  <c r="G1125"/>
  <c r="H1125" s="1"/>
  <c r="J1125" s="1"/>
  <c r="G1124"/>
  <c r="H1124" s="1"/>
  <c r="J1124" s="1"/>
  <c r="G1123"/>
  <c r="H1123" s="1"/>
  <c r="J1123" s="1"/>
  <c r="G1122"/>
  <c r="H1122" s="1"/>
  <c r="J1122" s="1"/>
  <c r="G1121"/>
  <c r="H1121" s="1"/>
  <c r="J1121" s="1"/>
  <c r="G1120"/>
  <c r="H1120" s="1"/>
  <c r="J1120" s="1"/>
  <c r="G1119"/>
  <c r="H1119" s="1"/>
  <c r="J1119" s="1"/>
  <c r="G1117"/>
  <c r="N1117" s="1"/>
  <c r="G1116"/>
  <c r="N1116" s="1"/>
  <c r="G1115"/>
  <c r="N1115" s="1"/>
  <c r="G1114"/>
  <c r="N1114" s="1"/>
  <c r="G1113"/>
  <c r="N1113" s="1"/>
  <c r="G1112"/>
  <c r="N1112" s="1"/>
  <c r="G1111"/>
  <c r="N1111" s="1"/>
  <c r="G1110"/>
  <c r="N1110" s="1"/>
  <c r="G1109"/>
  <c r="N1109" s="1"/>
  <c r="G1108"/>
  <c r="N1108" s="1"/>
  <c r="G1107"/>
  <c r="N1107" s="1"/>
  <c r="G1106"/>
  <c r="N1106" s="1"/>
  <c r="G1105"/>
  <c r="N1105" s="1"/>
  <c r="G1104"/>
  <c r="N1104" s="1"/>
  <c r="G1103"/>
  <c r="N1103" s="1"/>
  <c r="G1102"/>
  <c r="M1102" s="1"/>
  <c r="G1101"/>
  <c r="H1101" s="1"/>
  <c r="J1101" s="1"/>
  <c r="G1100"/>
  <c r="N1100" s="1"/>
  <c r="G1099"/>
  <c r="H1099" s="1"/>
  <c r="J1099" s="1"/>
  <c r="G1098"/>
  <c r="G1097"/>
  <c r="H1097" s="1"/>
  <c r="J1097" s="1"/>
  <c r="G1096"/>
  <c r="H1096" s="1"/>
  <c r="J1096" s="1"/>
  <c r="G1095"/>
  <c r="H1095" s="1"/>
  <c r="J1095" s="1"/>
  <c r="G1094"/>
  <c r="M1094" s="1"/>
  <c r="G1093"/>
  <c r="N1093" s="1"/>
  <c r="G1092"/>
  <c r="I1092" s="1"/>
  <c r="K1092" s="1"/>
  <c r="G1091"/>
  <c r="H1091" s="1"/>
  <c r="J1091" s="1"/>
  <c r="G1090"/>
  <c r="G1089"/>
  <c r="G1088"/>
  <c r="H1088" s="1"/>
  <c r="J1088" s="1"/>
  <c r="G1087"/>
  <c r="M1087" s="1"/>
  <c r="G1086"/>
  <c r="M1086" s="1"/>
  <c r="G1085"/>
  <c r="N1085" s="1"/>
  <c r="G1084"/>
  <c r="I1084" s="1"/>
  <c r="K1084" s="1"/>
  <c r="G1083"/>
  <c r="H1083" s="1"/>
  <c r="J1083" s="1"/>
  <c r="G1082"/>
  <c r="G1081"/>
  <c r="G1080"/>
  <c r="M1080" s="1"/>
  <c r="G1079"/>
  <c r="G1078"/>
  <c r="N1078" s="1"/>
  <c r="G1077"/>
  <c r="G1076"/>
  <c r="G1075"/>
  <c r="G1074"/>
  <c r="M1074" s="1"/>
  <c r="G1073"/>
  <c r="G1072"/>
  <c r="M1072" s="1"/>
  <c r="G1071"/>
  <c r="G1070"/>
  <c r="G1069"/>
  <c r="M1069" s="1"/>
  <c r="G1068"/>
  <c r="G1067"/>
  <c r="G1066"/>
  <c r="M1066" s="1"/>
  <c r="G1065"/>
  <c r="N1065" s="1"/>
  <c r="G1064"/>
  <c r="M1064" s="1"/>
  <c r="G1063"/>
  <c r="N1063" s="1"/>
  <c r="G1062"/>
  <c r="H1062" s="1"/>
  <c r="J1062" s="1"/>
  <c r="G1061"/>
  <c r="H1061" s="1"/>
  <c r="J1061" s="1"/>
  <c r="G1060"/>
  <c r="H1060" s="1"/>
  <c r="J1060" s="1"/>
  <c r="G1059"/>
  <c r="G1058"/>
  <c r="G1057"/>
  <c r="H1057" s="1"/>
  <c r="J1057" s="1"/>
  <c r="G1056"/>
  <c r="N1056" s="1"/>
  <c r="G1055"/>
  <c r="M1055" s="1"/>
  <c r="G1054"/>
  <c r="M1054" s="1"/>
  <c r="G1053"/>
  <c r="N1053" s="1"/>
  <c r="G1052"/>
  <c r="G1051"/>
  <c r="G1050"/>
  <c r="G1049"/>
  <c r="G1048"/>
  <c r="M1048" s="1"/>
  <c r="G1047"/>
  <c r="G1046"/>
  <c r="M1046" s="1"/>
  <c r="G1045"/>
  <c r="N1045" s="1"/>
  <c r="G1044"/>
  <c r="N1044" s="1"/>
  <c r="G1043"/>
  <c r="G1042"/>
  <c r="M1042" s="1"/>
  <c r="G1041"/>
  <c r="H1041" s="1"/>
  <c r="J1041" s="1"/>
  <c r="G1040"/>
  <c r="N1040" s="1"/>
  <c r="G1039"/>
  <c r="M1039" s="1"/>
  <c r="G1038"/>
  <c r="M1038" s="1"/>
  <c r="G1037"/>
  <c r="N1037" s="1"/>
  <c r="G1036"/>
  <c r="H1036" s="1"/>
  <c r="J1036" s="1"/>
  <c r="G1035"/>
  <c r="H1035" s="1"/>
  <c r="J1035" s="1"/>
  <c r="G1034"/>
  <c r="G1033"/>
  <c r="N1033" s="1"/>
  <c r="G1032"/>
  <c r="G1031"/>
  <c r="H1031" s="1"/>
  <c r="J1031" s="1"/>
  <c r="G1030"/>
  <c r="N1030" s="1"/>
  <c r="G1029"/>
  <c r="H1029" s="1"/>
  <c r="J1029" s="1"/>
  <c r="G1028"/>
  <c r="G1027"/>
  <c r="H1027" s="1"/>
  <c r="J1027" s="1"/>
  <c r="G1026"/>
  <c r="I1026" s="1"/>
  <c r="K1026" s="1"/>
  <c r="G1025"/>
  <c r="H1025" s="1"/>
  <c r="J1025" s="1"/>
  <c r="G1024"/>
  <c r="M1024" s="1"/>
  <c r="G1023"/>
  <c r="H1023" s="1"/>
  <c r="J1023" s="1"/>
  <c r="G1022"/>
  <c r="I1022" s="1"/>
  <c r="K1022" s="1"/>
  <c r="G1021"/>
  <c r="H1021" s="1"/>
  <c r="J1021" s="1"/>
  <c r="G1020"/>
  <c r="G1019"/>
  <c r="N1019" s="1"/>
  <c r="G1018"/>
  <c r="M1018" s="1"/>
  <c r="G1017"/>
  <c r="N1017" s="1"/>
  <c r="G1016"/>
  <c r="M1016" s="1"/>
  <c r="G1014"/>
  <c r="H1014" s="1"/>
  <c r="J1014" s="1"/>
  <c r="G1013"/>
  <c r="H1013" s="1"/>
  <c r="J1013" s="1"/>
  <c r="G1012"/>
  <c r="H1012" s="1"/>
  <c r="J1012" s="1"/>
  <c r="G1011"/>
  <c r="H1011" s="1"/>
  <c r="J1011" s="1"/>
  <c r="G1010"/>
  <c r="H1010" s="1"/>
  <c r="J1010" s="1"/>
  <c r="G1009"/>
  <c r="H1009" s="1"/>
  <c r="J1009" s="1"/>
  <c r="G1008"/>
  <c r="H1008" s="1"/>
  <c r="J1008" s="1"/>
  <c r="G1007"/>
  <c r="H1007" s="1"/>
  <c r="J1007" s="1"/>
  <c r="G1006"/>
  <c r="H1006" s="1"/>
  <c r="J1006" s="1"/>
  <c r="G1005"/>
  <c r="H1005" s="1"/>
  <c r="J1005" s="1"/>
  <c r="G1004"/>
  <c r="H1004" s="1"/>
  <c r="J1004" s="1"/>
  <c r="G1003"/>
  <c r="H1003" s="1"/>
  <c r="J1003" s="1"/>
  <c r="G1002"/>
  <c r="H1002" s="1"/>
  <c r="J1002" s="1"/>
  <c r="G1001"/>
  <c r="H1001" s="1"/>
  <c r="J1001" s="1"/>
  <c r="G1000"/>
  <c r="H1000" s="1"/>
  <c r="J1000" s="1"/>
  <c r="G999"/>
  <c r="H999" s="1"/>
  <c r="J999" s="1"/>
  <c r="G998"/>
  <c r="H998" s="1"/>
  <c r="J998" s="1"/>
  <c r="G997"/>
  <c r="H997" s="1"/>
  <c r="J997" s="1"/>
  <c r="G996"/>
  <c r="H996" s="1"/>
  <c r="J996" s="1"/>
  <c r="G995"/>
  <c r="H995" s="1"/>
  <c r="J995" s="1"/>
  <c r="G994"/>
  <c r="H994" s="1"/>
  <c r="J994" s="1"/>
  <c r="G993"/>
  <c r="H993" s="1"/>
  <c r="J993" s="1"/>
  <c r="G992"/>
  <c r="H992" s="1"/>
  <c r="J992" s="1"/>
  <c r="G991"/>
  <c r="H991" s="1"/>
  <c r="J991" s="1"/>
  <c r="G990"/>
  <c r="H990" s="1"/>
  <c r="J990" s="1"/>
  <c r="G989"/>
  <c r="H989" s="1"/>
  <c r="J989" s="1"/>
  <c r="G988"/>
  <c r="H988" s="1"/>
  <c r="J988" s="1"/>
  <c r="G987"/>
  <c r="H987" s="1"/>
  <c r="J987" s="1"/>
  <c r="G986"/>
  <c r="H986" s="1"/>
  <c r="J986" s="1"/>
  <c r="G985"/>
  <c r="H985" s="1"/>
  <c r="J985" s="1"/>
  <c r="G984"/>
  <c r="H984" s="1"/>
  <c r="J984" s="1"/>
  <c r="G983"/>
  <c r="H983" s="1"/>
  <c r="J983" s="1"/>
  <c r="G982"/>
  <c r="H982" s="1"/>
  <c r="J982" s="1"/>
  <c r="G981"/>
  <c r="H981" s="1"/>
  <c r="J981" s="1"/>
  <c r="G980"/>
  <c r="H980" s="1"/>
  <c r="J980" s="1"/>
  <c r="G979"/>
  <c r="H979" s="1"/>
  <c r="J979" s="1"/>
  <c r="G978"/>
  <c r="H978" s="1"/>
  <c r="J978" s="1"/>
  <c r="G977"/>
  <c r="H977" s="1"/>
  <c r="J977" s="1"/>
  <c r="G976"/>
  <c r="H976" s="1"/>
  <c r="J976" s="1"/>
  <c r="G975"/>
  <c r="H975" s="1"/>
  <c r="J975" s="1"/>
  <c r="G974"/>
  <c r="H974" s="1"/>
  <c r="J974" s="1"/>
  <c r="G973"/>
  <c r="H973" s="1"/>
  <c r="J973" s="1"/>
  <c r="G972"/>
  <c r="H972" s="1"/>
  <c r="J972" s="1"/>
  <c r="G971"/>
  <c r="H971" s="1"/>
  <c r="J971" s="1"/>
  <c r="G970"/>
  <c r="H970" s="1"/>
  <c r="J970" s="1"/>
  <c r="G969"/>
  <c r="H969" s="1"/>
  <c r="J969" s="1"/>
  <c r="G968"/>
  <c r="H968" s="1"/>
  <c r="J968" s="1"/>
  <c r="G967"/>
  <c r="H967" s="1"/>
  <c r="J967" s="1"/>
  <c r="G966"/>
  <c r="H966" s="1"/>
  <c r="J966" s="1"/>
  <c r="G965"/>
  <c r="H965" s="1"/>
  <c r="J965" s="1"/>
  <c r="G964"/>
  <c r="H964" s="1"/>
  <c r="J964" s="1"/>
  <c r="G963"/>
  <c r="H963" s="1"/>
  <c r="J963" s="1"/>
  <c r="G962"/>
  <c r="H962" s="1"/>
  <c r="J962" s="1"/>
  <c r="G961"/>
  <c r="H961" s="1"/>
  <c r="J961" s="1"/>
  <c r="G960"/>
  <c r="H960" s="1"/>
  <c r="J960" s="1"/>
  <c r="G959"/>
  <c r="H959" s="1"/>
  <c r="J959" s="1"/>
  <c r="G958"/>
  <c r="H958" s="1"/>
  <c r="J958" s="1"/>
  <c r="G957"/>
  <c r="H957" s="1"/>
  <c r="J957" s="1"/>
  <c r="G956"/>
  <c r="H956" s="1"/>
  <c r="J956" s="1"/>
  <c r="G955"/>
  <c r="H955" s="1"/>
  <c r="J955" s="1"/>
  <c r="G954"/>
  <c r="H954" s="1"/>
  <c r="J954" s="1"/>
  <c r="G953"/>
  <c r="H953" s="1"/>
  <c r="J953" s="1"/>
  <c r="G951"/>
  <c r="N951" s="1"/>
  <c r="G950"/>
  <c r="N950" s="1"/>
  <c r="G949"/>
  <c r="N949" s="1"/>
  <c r="G948"/>
  <c r="N948" s="1"/>
  <c r="G947"/>
  <c r="N947" s="1"/>
  <c r="G946"/>
  <c r="I946" s="1"/>
  <c r="K946" s="1"/>
  <c r="G945"/>
  <c r="I945" s="1"/>
  <c r="K945" s="1"/>
  <c r="G944"/>
  <c r="H944" s="1"/>
  <c r="J944" s="1"/>
  <c r="G943"/>
  <c r="I943" s="1"/>
  <c r="K943" s="1"/>
  <c r="G942"/>
  <c r="H942" s="1"/>
  <c r="J942" s="1"/>
  <c r="G941"/>
  <c r="G940"/>
  <c r="H940" s="1"/>
  <c r="J940" s="1"/>
  <c r="G939"/>
  <c r="G938"/>
  <c r="H938" s="1"/>
  <c r="J938" s="1"/>
  <c r="G937"/>
  <c r="G936"/>
  <c r="H936" s="1"/>
  <c r="J936" s="1"/>
  <c r="G935"/>
  <c r="N935" s="1"/>
  <c r="G934"/>
  <c r="G933"/>
  <c r="G932"/>
  <c r="G931"/>
  <c r="G930"/>
  <c r="G929"/>
  <c r="G928"/>
  <c r="G927"/>
  <c r="H927" s="1"/>
  <c r="J927" s="1"/>
  <c r="G926"/>
  <c r="H926" s="1"/>
  <c r="J926" s="1"/>
  <c r="G925"/>
  <c r="H925" s="1"/>
  <c r="J925" s="1"/>
  <c r="G924"/>
  <c r="H924" s="1"/>
  <c r="J924" s="1"/>
  <c r="G923"/>
  <c r="H923" s="1"/>
  <c r="J923" s="1"/>
  <c r="G922"/>
  <c r="H922" s="1"/>
  <c r="J922" s="1"/>
  <c r="G921"/>
  <c r="H921" s="1"/>
  <c r="J921" s="1"/>
  <c r="G920"/>
  <c r="H920" s="1"/>
  <c r="J920" s="1"/>
  <c r="G919"/>
  <c r="H919" s="1"/>
  <c r="J919" s="1"/>
  <c r="G918"/>
  <c r="H918" s="1"/>
  <c r="J918" s="1"/>
  <c r="G917"/>
  <c r="H917" s="1"/>
  <c r="J917" s="1"/>
  <c r="G916"/>
  <c r="H916" s="1"/>
  <c r="J916" s="1"/>
  <c r="G915"/>
  <c r="H915" s="1"/>
  <c r="J915" s="1"/>
  <c r="G914"/>
  <c r="H914" s="1"/>
  <c r="J914" s="1"/>
  <c r="G913"/>
  <c r="H913" s="1"/>
  <c r="J913" s="1"/>
  <c r="G912"/>
  <c r="H912" s="1"/>
  <c r="J912" s="1"/>
  <c r="G911"/>
  <c r="H911" s="1"/>
  <c r="J911" s="1"/>
  <c r="G910"/>
  <c r="H910" s="1"/>
  <c r="J910" s="1"/>
  <c r="G909"/>
  <c r="H909" s="1"/>
  <c r="J909" s="1"/>
  <c r="G908"/>
  <c r="H908" s="1"/>
  <c r="J908" s="1"/>
  <c r="G907"/>
  <c r="H907" s="1"/>
  <c r="J907" s="1"/>
  <c r="G906"/>
  <c r="H906" s="1"/>
  <c r="J906" s="1"/>
  <c r="G905"/>
  <c r="H905" s="1"/>
  <c r="J905" s="1"/>
  <c r="G904"/>
  <c r="H904" s="1"/>
  <c r="J904" s="1"/>
  <c r="G903"/>
  <c r="H903" s="1"/>
  <c r="J903" s="1"/>
  <c r="G902"/>
  <c r="H902" s="1"/>
  <c r="J902" s="1"/>
  <c r="G901"/>
  <c r="H901" s="1"/>
  <c r="J901" s="1"/>
  <c r="G900"/>
  <c r="H900" s="1"/>
  <c r="J900" s="1"/>
  <c r="G899"/>
  <c r="H899" s="1"/>
  <c r="J899" s="1"/>
  <c r="G898"/>
  <c r="H898" s="1"/>
  <c r="J898" s="1"/>
  <c r="G897"/>
  <c r="H897" s="1"/>
  <c r="J897" s="1"/>
  <c r="G896"/>
  <c r="H896" s="1"/>
  <c r="J896" s="1"/>
  <c r="G895"/>
  <c r="H895" s="1"/>
  <c r="J895" s="1"/>
  <c r="G894"/>
  <c r="H894" s="1"/>
  <c r="J894" s="1"/>
  <c r="G893"/>
  <c r="H893" s="1"/>
  <c r="J893" s="1"/>
  <c r="G892"/>
  <c r="H892" s="1"/>
  <c r="J892" s="1"/>
  <c r="G891"/>
  <c r="H891" s="1"/>
  <c r="J891" s="1"/>
  <c r="G890"/>
  <c r="H890" s="1"/>
  <c r="J890" s="1"/>
  <c r="G889"/>
  <c r="H889" s="1"/>
  <c r="J889" s="1"/>
  <c r="G888"/>
  <c r="H888" s="1"/>
  <c r="J888" s="1"/>
  <c r="G887"/>
  <c r="H887" s="1"/>
  <c r="J887" s="1"/>
  <c r="G886"/>
  <c r="H886" s="1"/>
  <c r="J886" s="1"/>
  <c r="G885"/>
  <c r="H885" s="1"/>
  <c r="J885" s="1"/>
  <c r="G884"/>
  <c r="H884" s="1"/>
  <c r="J884" s="1"/>
  <c r="G883"/>
  <c r="H883" s="1"/>
  <c r="J883" s="1"/>
  <c r="G882"/>
  <c r="H882" s="1"/>
  <c r="J882" s="1"/>
  <c r="G881"/>
  <c r="H881" s="1"/>
  <c r="J881" s="1"/>
  <c r="G880"/>
  <c r="H880" s="1"/>
  <c r="J880" s="1"/>
  <c r="G879"/>
  <c r="H879" s="1"/>
  <c r="J879" s="1"/>
  <c r="G878"/>
  <c r="H878" s="1"/>
  <c r="J878" s="1"/>
  <c r="G877"/>
  <c r="H877" s="1"/>
  <c r="J877" s="1"/>
  <c r="G876"/>
  <c r="H876" s="1"/>
  <c r="J876" s="1"/>
  <c r="G875"/>
  <c r="H875" s="1"/>
  <c r="J875" s="1"/>
  <c r="G874"/>
  <c r="H874" s="1"/>
  <c r="J874" s="1"/>
  <c r="G873"/>
  <c r="H873" s="1"/>
  <c r="J873" s="1"/>
  <c r="G872"/>
  <c r="H872" s="1"/>
  <c r="J872" s="1"/>
  <c r="G871"/>
  <c r="H871" s="1"/>
  <c r="J871" s="1"/>
  <c r="G867"/>
  <c r="N867" s="1"/>
  <c r="G866"/>
  <c r="N866" s="1"/>
  <c r="G865"/>
  <c r="N865" s="1"/>
  <c r="G864"/>
  <c r="N864" s="1"/>
  <c r="L863"/>
  <c r="G863"/>
  <c r="H863" s="1"/>
  <c r="G862"/>
  <c r="I862" s="1"/>
  <c r="K862" s="1"/>
  <c r="G861"/>
  <c r="I861" s="1"/>
  <c r="K861" s="1"/>
  <c r="G860"/>
  <c r="N860" s="1"/>
  <c r="G859"/>
  <c r="N859" s="1"/>
  <c r="G858"/>
  <c r="N858" s="1"/>
  <c r="G857"/>
  <c r="H857" s="1"/>
  <c r="J857" s="1"/>
  <c r="G856"/>
  <c r="I856" s="1"/>
  <c r="K856" s="1"/>
  <c r="G855"/>
  <c r="M855" s="1"/>
  <c r="G854"/>
  <c r="N854" s="1"/>
  <c r="G853"/>
  <c r="M853" s="1"/>
  <c r="G852"/>
  <c r="G851"/>
  <c r="G850"/>
  <c r="G849"/>
  <c r="H849" s="1"/>
  <c r="J849" s="1"/>
  <c r="G848"/>
  <c r="M848" s="1"/>
  <c r="G847"/>
  <c r="M847" s="1"/>
  <c r="G846"/>
  <c r="G845"/>
  <c r="G844"/>
  <c r="N844" s="1"/>
  <c r="G843"/>
  <c r="G842"/>
  <c r="N842" s="1"/>
  <c r="G841"/>
  <c r="G840"/>
  <c r="N840" s="1"/>
  <c r="G839"/>
  <c r="N839" s="1"/>
  <c r="G838"/>
  <c r="N838" s="1"/>
  <c r="G837"/>
  <c r="G836"/>
  <c r="N836" s="1"/>
  <c r="G835"/>
  <c r="N835" s="1"/>
  <c r="G834"/>
  <c r="N834" s="1"/>
  <c r="G833"/>
  <c r="G832"/>
  <c r="N832" s="1"/>
  <c r="G831"/>
  <c r="N831" s="1"/>
  <c r="G830"/>
  <c r="N830" s="1"/>
  <c r="G829"/>
  <c r="G828"/>
  <c r="N828" s="1"/>
  <c r="G827"/>
  <c r="G826"/>
  <c r="N826" s="1"/>
  <c r="G825"/>
  <c r="N825" s="1"/>
  <c r="G824"/>
  <c r="G823"/>
  <c r="G822"/>
  <c r="G821"/>
  <c r="H821" s="1"/>
  <c r="J821" s="1"/>
  <c r="G820"/>
  <c r="H820" s="1"/>
  <c r="J820" s="1"/>
  <c r="G819"/>
  <c r="G818"/>
  <c r="H818" s="1"/>
  <c r="J818" s="1"/>
  <c r="G817"/>
  <c r="G816"/>
  <c r="G815"/>
  <c r="G814"/>
  <c r="G813"/>
  <c r="G812"/>
  <c r="H812" s="1"/>
  <c r="J812" s="1"/>
  <c r="G811"/>
  <c r="G810"/>
  <c r="G809"/>
  <c r="G808"/>
  <c r="G807"/>
  <c r="G806"/>
  <c r="N806" s="1"/>
  <c r="G805"/>
  <c r="G804"/>
  <c r="N804" s="1"/>
  <c r="G803"/>
  <c r="M803" s="1"/>
  <c r="G802"/>
  <c r="H802" s="1"/>
  <c r="J802" s="1"/>
  <c r="G801"/>
  <c r="I801" s="1"/>
  <c r="K801" s="1"/>
  <c r="G800"/>
  <c r="I800" s="1"/>
  <c r="K800" s="1"/>
  <c r="G799"/>
  <c r="N799" s="1"/>
  <c r="G798"/>
  <c r="N798" s="1"/>
  <c r="G797"/>
  <c r="N797" s="1"/>
  <c r="G796"/>
  <c r="H796" s="1"/>
  <c r="J796" s="1"/>
  <c r="G795"/>
  <c r="I795" s="1"/>
  <c r="K795" s="1"/>
  <c r="G794"/>
  <c r="M794" s="1"/>
  <c r="G793"/>
  <c r="N793" s="1"/>
  <c r="G792"/>
  <c r="M792" s="1"/>
  <c r="G791"/>
  <c r="G790"/>
  <c r="G789"/>
  <c r="N789" s="1"/>
  <c r="G788"/>
  <c r="G787"/>
  <c r="M787" s="1"/>
  <c r="G786"/>
  <c r="N786" s="1"/>
  <c r="G785"/>
  <c r="H785" s="1"/>
  <c r="J785" s="1"/>
  <c r="G784"/>
  <c r="G783"/>
  <c r="M783" s="1"/>
  <c r="G782"/>
  <c r="N782" s="1"/>
  <c r="G781"/>
  <c r="N781" s="1"/>
  <c r="G780"/>
  <c r="M780" s="1"/>
  <c r="G779"/>
  <c r="M779" s="1"/>
  <c r="G778"/>
  <c r="H778" s="1"/>
  <c r="J778" s="1"/>
  <c r="G777"/>
  <c r="G776"/>
  <c r="N776" s="1"/>
  <c r="G775"/>
  <c r="M775" s="1"/>
  <c r="G774"/>
  <c r="N774" s="1"/>
  <c r="G773"/>
  <c r="H773" s="1"/>
  <c r="J773" s="1"/>
  <c r="G772"/>
  <c r="G771"/>
  <c r="G770"/>
  <c r="G769"/>
  <c r="G768"/>
  <c r="G767"/>
  <c r="G766"/>
  <c r="G765"/>
  <c r="N765" s="1"/>
  <c r="G764"/>
  <c r="I764" s="1"/>
  <c r="K764" s="1"/>
  <c r="G762"/>
  <c r="G761"/>
  <c r="G760"/>
  <c r="G759"/>
  <c r="G758"/>
  <c r="G757"/>
  <c r="H757" s="1"/>
  <c r="J757" s="1"/>
  <c r="G756"/>
  <c r="G755"/>
  <c r="H755" s="1"/>
  <c r="J755" s="1"/>
  <c r="G754"/>
  <c r="G753"/>
  <c r="H753" s="1"/>
  <c r="J753" s="1"/>
  <c r="G752"/>
  <c r="G751"/>
  <c r="G750"/>
  <c r="G749"/>
  <c r="N749" s="1"/>
  <c r="G748"/>
  <c r="G747"/>
  <c r="G746"/>
  <c r="G745"/>
  <c r="N745" s="1"/>
  <c r="G744"/>
  <c r="G743"/>
  <c r="G742"/>
  <c r="G741"/>
  <c r="G740"/>
  <c r="G739"/>
  <c r="G738"/>
  <c r="G737"/>
  <c r="G736"/>
  <c r="G735"/>
  <c r="N735" s="1"/>
  <c r="G734"/>
  <c r="G733"/>
  <c r="G732"/>
  <c r="G731"/>
  <c r="H731" s="1"/>
  <c r="J731" s="1"/>
  <c r="G730"/>
  <c r="G729"/>
  <c r="G728"/>
  <c r="G727"/>
  <c r="G726"/>
  <c r="G725"/>
  <c r="N725" s="1"/>
  <c r="G724"/>
  <c r="G723"/>
  <c r="N723" s="1"/>
  <c r="G722"/>
  <c r="G721"/>
  <c r="G720"/>
  <c r="G719"/>
  <c r="H719" s="1"/>
  <c r="J719" s="1"/>
  <c r="G718"/>
  <c r="G717"/>
  <c r="G716"/>
  <c r="G715"/>
  <c r="G714"/>
  <c r="G713"/>
  <c r="N713" s="1"/>
  <c r="G712"/>
  <c r="G711"/>
  <c r="G710"/>
  <c r="G709"/>
  <c r="H709" s="1"/>
  <c r="J709" s="1"/>
  <c r="G708"/>
  <c r="G707"/>
  <c r="G706"/>
  <c r="G705"/>
  <c r="G704"/>
  <c r="G703"/>
  <c r="H703" s="1"/>
  <c r="J703" s="1"/>
  <c r="G702"/>
  <c r="G701"/>
  <c r="H701" s="1"/>
  <c r="J701" s="1"/>
  <c r="G700"/>
  <c r="G699"/>
  <c r="H699" s="1"/>
  <c r="J699" s="1"/>
  <c r="G698"/>
  <c r="G697"/>
  <c r="H697" s="1"/>
  <c r="J697" s="1"/>
  <c r="G696"/>
  <c r="G695"/>
  <c r="G694"/>
  <c r="G693"/>
  <c r="H693" s="1"/>
  <c r="J693" s="1"/>
  <c r="G692"/>
  <c r="G691"/>
  <c r="H691" s="1"/>
  <c r="J691" s="1"/>
  <c r="G690"/>
  <c r="G689"/>
  <c r="H689" s="1"/>
  <c r="J689" s="1"/>
  <c r="G688"/>
  <c r="G687"/>
  <c r="G686"/>
  <c r="G685"/>
  <c r="G684"/>
  <c r="G683"/>
  <c r="G682"/>
  <c r="G681"/>
  <c r="N681" s="1"/>
  <c r="G680"/>
  <c r="G679"/>
  <c r="H679" s="1"/>
  <c r="J679" s="1"/>
  <c r="G678"/>
  <c r="G677"/>
  <c r="G676"/>
  <c r="G675"/>
  <c r="G674"/>
  <c r="G673"/>
  <c r="N673" s="1"/>
  <c r="G672"/>
  <c r="G671"/>
  <c r="G670"/>
  <c r="G669"/>
  <c r="M669" s="1"/>
  <c r="G668"/>
  <c r="M668" s="1"/>
  <c r="G667"/>
  <c r="M667" s="1"/>
  <c r="G666"/>
  <c r="H666" s="1"/>
  <c r="J666" s="1"/>
  <c r="G665"/>
  <c r="M665" s="1"/>
  <c r="G664"/>
  <c r="G663"/>
  <c r="M663" s="1"/>
  <c r="G662"/>
  <c r="I662" s="1"/>
  <c r="K662" s="1"/>
  <c r="G661"/>
  <c r="G660"/>
  <c r="M660" s="1"/>
  <c r="G659"/>
  <c r="G658"/>
  <c r="I658" s="1"/>
  <c r="K658" s="1"/>
  <c r="G657"/>
  <c r="M657" s="1"/>
  <c r="G656"/>
  <c r="M656" s="1"/>
  <c r="G655"/>
  <c r="M655" s="1"/>
  <c r="G654"/>
  <c r="H654" s="1"/>
  <c r="J654" s="1"/>
  <c r="G653"/>
  <c r="M653" s="1"/>
  <c r="G652"/>
  <c r="G651"/>
  <c r="M651" s="1"/>
  <c r="G650"/>
  <c r="H650" s="1"/>
  <c r="J650" s="1"/>
  <c r="G649"/>
  <c r="M649" s="1"/>
  <c r="G648"/>
  <c r="M648" s="1"/>
  <c r="G647"/>
  <c r="M647" s="1"/>
  <c r="G646"/>
  <c r="I646" s="1"/>
  <c r="K646" s="1"/>
  <c r="G645"/>
  <c r="M645" s="1"/>
  <c r="G644"/>
  <c r="M644" s="1"/>
  <c r="G643"/>
  <c r="M643" s="1"/>
  <c r="G642"/>
  <c r="G641"/>
  <c r="M641" s="1"/>
  <c r="G640"/>
  <c r="M640" s="1"/>
  <c r="G639"/>
  <c r="M639" s="1"/>
  <c r="G638"/>
  <c r="I638" s="1"/>
  <c r="K638" s="1"/>
  <c r="G637"/>
  <c r="G636"/>
  <c r="M636" s="1"/>
  <c r="G635"/>
  <c r="G634"/>
  <c r="I634" s="1"/>
  <c r="K634" s="1"/>
  <c r="G633"/>
  <c r="M633" s="1"/>
  <c r="G632"/>
  <c r="G631"/>
  <c r="G630"/>
  <c r="N630" s="1"/>
  <c r="G629"/>
  <c r="M629" s="1"/>
  <c r="G628"/>
  <c r="M628" s="1"/>
  <c r="G627"/>
  <c r="M627" s="1"/>
  <c r="G626"/>
  <c r="H626" s="1"/>
  <c r="J626" s="1"/>
  <c r="G625"/>
  <c r="M625" s="1"/>
  <c r="G624"/>
  <c r="M624" s="1"/>
  <c r="G623"/>
  <c r="M623" s="1"/>
  <c r="G622"/>
  <c r="I622" s="1"/>
  <c r="K622" s="1"/>
  <c r="G621"/>
  <c r="N621" s="1"/>
  <c r="G620"/>
  <c r="H620" s="1"/>
  <c r="J620" s="1"/>
  <c r="G619"/>
  <c r="G618"/>
  <c r="N618" s="1"/>
  <c r="G617"/>
  <c r="N617" s="1"/>
  <c r="G616"/>
  <c r="G615"/>
  <c r="H615" s="1"/>
  <c r="J615" s="1"/>
  <c r="G614"/>
  <c r="G613"/>
  <c r="N613" s="1"/>
  <c r="G611"/>
  <c r="M611" s="1"/>
  <c r="G610"/>
  <c r="G609"/>
  <c r="M609" s="1"/>
  <c r="G608"/>
  <c r="G607"/>
  <c r="M607" s="1"/>
  <c r="G606"/>
  <c r="G605"/>
  <c r="G604"/>
  <c r="G603"/>
  <c r="G602"/>
  <c r="G601"/>
  <c r="M601" s="1"/>
  <c r="G600"/>
  <c r="G599"/>
  <c r="M599" s="1"/>
  <c r="G598"/>
  <c r="G597"/>
  <c r="G596"/>
  <c r="G595"/>
  <c r="G594"/>
  <c r="G593"/>
  <c r="M593" s="1"/>
  <c r="G592"/>
  <c r="G591"/>
  <c r="M591" s="1"/>
  <c r="G590"/>
  <c r="G589"/>
  <c r="G588"/>
  <c r="G587"/>
  <c r="G586"/>
  <c r="G585"/>
  <c r="M585" s="1"/>
  <c r="G584"/>
  <c r="G583"/>
  <c r="M583" s="1"/>
  <c r="G582"/>
  <c r="G581"/>
  <c r="G580"/>
  <c r="G579"/>
  <c r="G578"/>
  <c r="G577"/>
  <c r="M577" s="1"/>
  <c r="G576"/>
  <c r="G575"/>
  <c r="M575" s="1"/>
  <c r="G574"/>
  <c r="G573"/>
  <c r="G572"/>
  <c r="G571"/>
  <c r="G570"/>
  <c r="G569"/>
  <c r="M569" s="1"/>
  <c r="G568"/>
  <c r="G567"/>
  <c r="M567" s="1"/>
  <c r="G566"/>
  <c r="G565"/>
  <c r="G564"/>
  <c r="G563"/>
  <c r="M563" s="1"/>
  <c r="G562"/>
  <c r="G561"/>
  <c r="M561" s="1"/>
  <c r="G560"/>
  <c r="G559"/>
  <c r="M559" s="1"/>
  <c r="G558"/>
  <c r="G557"/>
  <c r="G556"/>
  <c r="G555"/>
  <c r="M555" s="1"/>
  <c r="G554"/>
  <c r="G553"/>
  <c r="M553" s="1"/>
  <c r="G552"/>
  <c r="G551"/>
  <c r="M551" s="1"/>
  <c r="G550"/>
  <c r="G549"/>
  <c r="G548"/>
  <c r="G547"/>
  <c r="M547" s="1"/>
  <c r="G546"/>
  <c r="G545"/>
  <c r="G544"/>
  <c r="G543"/>
  <c r="G542"/>
  <c r="G541"/>
  <c r="M541" s="1"/>
  <c r="G540"/>
  <c r="M540" s="1"/>
  <c r="G539"/>
  <c r="M539" s="1"/>
  <c r="G538"/>
  <c r="G537"/>
  <c r="M537" s="1"/>
  <c r="G536"/>
  <c r="M536" s="1"/>
  <c r="G535"/>
  <c r="M535" s="1"/>
  <c r="G534"/>
  <c r="G533"/>
  <c r="M533" s="1"/>
  <c r="G532"/>
  <c r="M532" s="1"/>
  <c r="G531"/>
  <c r="M531" s="1"/>
  <c r="G530"/>
  <c r="G529"/>
  <c r="M529" s="1"/>
  <c r="G528"/>
  <c r="M528" s="1"/>
  <c r="G527"/>
  <c r="M527" s="1"/>
  <c r="G526"/>
  <c r="G525"/>
  <c r="M525" s="1"/>
  <c r="G524"/>
  <c r="M524" s="1"/>
  <c r="G523"/>
  <c r="M523" s="1"/>
  <c r="G522"/>
  <c r="G521"/>
  <c r="M521" s="1"/>
  <c r="G520"/>
  <c r="M520" s="1"/>
  <c r="G519"/>
  <c r="G518"/>
  <c r="G517"/>
  <c r="G516"/>
  <c r="M516" s="1"/>
  <c r="G515"/>
  <c r="M515" s="1"/>
  <c r="G514"/>
  <c r="M514" s="1"/>
  <c r="G513"/>
  <c r="G512"/>
  <c r="M512" s="1"/>
  <c r="G511"/>
  <c r="M511" s="1"/>
  <c r="G510"/>
  <c r="M510" s="1"/>
  <c r="G509"/>
  <c r="G508"/>
  <c r="M508" s="1"/>
  <c r="G507"/>
  <c r="M507" s="1"/>
  <c r="G506"/>
  <c r="M506" s="1"/>
  <c r="G505"/>
  <c r="G504"/>
  <c r="M504" s="1"/>
  <c r="G502"/>
  <c r="M502" s="1"/>
  <c r="G501"/>
  <c r="M501" s="1"/>
  <c r="G500"/>
  <c r="G499"/>
  <c r="M499" s="1"/>
  <c r="G498"/>
  <c r="M498" s="1"/>
  <c r="G497"/>
  <c r="M497" s="1"/>
  <c r="G496"/>
  <c r="G495"/>
  <c r="M495" s="1"/>
  <c r="G494"/>
  <c r="M494" s="1"/>
  <c r="G493"/>
  <c r="M493" s="1"/>
  <c r="G492"/>
  <c r="G491"/>
  <c r="M491" s="1"/>
  <c r="G490"/>
  <c r="G489"/>
  <c r="M489" s="1"/>
  <c r="G488"/>
  <c r="G487"/>
  <c r="M487" s="1"/>
  <c r="G486"/>
  <c r="M486" s="1"/>
  <c r="G485"/>
  <c r="M485" s="1"/>
  <c r="G484"/>
  <c r="G483"/>
  <c r="M483" s="1"/>
  <c r="G482"/>
  <c r="M482" s="1"/>
  <c r="G481"/>
  <c r="M481" s="1"/>
  <c r="G480"/>
  <c r="G479"/>
  <c r="M479" s="1"/>
  <c r="G478"/>
  <c r="M478" s="1"/>
  <c r="G477"/>
  <c r="M477" s="1"/>
  <c r="G476"/>
  <c r="G475"/>
  <c r="M475" s="1"/>
  <c r="G474"/>
  <c r="G473"/>
  <c r="M473" s="1"/>
  <c r="G472"/>
  <c r="G471"/>
  <c r="M471" s="1"/>
  <c r="G470"/>
  <c r="M470" s="1"/>
  <c r="G469"/>
  <c r="M469" s="1"/>
  <c r="G468"/>
  <c r="G467"/>
  <c r="M467" s="1"/>
  <c r="G466"/>
  <c r="M466" s="1"/>
  <c r="G465"/>
  <c r="G464"/>
  <c r="H464" s="1"/>
  <c r="J464" s="1"/>
  <c r="G463"/>
  <c r="H463" s="1"/>
  <c r="J463" s="1"/>
  <c r="G462"/>
  <c r="H462" s="1"/>
  <c r="J462" s="1"/>
  <c r="G461"/>
  <c r="H461" s="1"/>
  <c r="J461" s="1"/>
  <c r="G460"/>
  <c r="H460" s="1"/>
  <c r="J460" s="1"/>
  <c r="G459"/>
  <c r="H459" s="1"/>
  <c r="J459" s="1"/>
  <c r="G458"/>
  <c r="H458" s="1"/>
  <c r="J458" s="1"/>
  <c r="G457"/>
  <c r="H457" s="1"/>
  <c r="J457" s="1"/>
  <c r="G456"/>
  <c r="H456" s="1"/>
  <c r="J456" s="1"/>
  <c r="G455"/>
  <c r="H455" s="1"/>
  <c r="J455" s="1"/>
  <c r="G454"/>
  <c r="H454" s="1"/>
  <c r="J454" s="1"/>
  <c r="G453"/>
  <c r="H453" s="1"/>
  <c r="J453" s="1"/>
  <c r="G452"/>
  <c r="H452" s="1"/>
  <c r="J452" s="1"/>
  <c r="G451"/>
  <c r="H451" s="1"/>
  <c r="J451" s="1"/>
  <c r="G450"/>
  <c r="H450" s="1"/>
  <c r="J450" s="1"/>
  <c r="G449"/>
  <c r="H449" s="1"/>
  <c r="J449" s="1"/>
  <c r="G448"/>
  <c r="H448" s="1"/>
  <c r="J448" s="1"/>
  <c r="G447"/>
  <c r="H447" s="1"/>
  <c r="J447" s="1"/>
  <c r="G446"/>
  <c r="H446" s="1"/>
  <c r="J446" s="1"/>
  <c r="G445"/>
  <c r="H445" s="1"/>
  <c r="J445" s="1"/>
  <c r="G444"/>
  <c r="H444" s="1"/>
  <c r="J444" s="1"/>
  <c r="G443"/>
  <c r="H443" s="1"/>
  <c r="J443" s="1"/>
  <c r="G442"/>
  <c r="H442" s="1"/>
  <c r="J442" s="1"/>
  <c r="G441"/>
  <c r="H441" s="1"/>
  <c r="J441" s="1"/>
  <c r="G440"/>
  <c r="H440" s="1"/>
  <c r="J440" s="1"/>
  <c r="G439"/>
  <c r="H439" s="1"/>
  <c r="J439" s="1"/>
  <c r="G438"/>
  <c r="H438" s="1"/>
  <c r="J438" s="1"/>
  <c r="G437"/>
  <c r="H437" s="1"/>
  <c r="J437" s="1"/>
  <c r="G436"/>
  <c r="H436" s="1"/>
  <c r="J436" s="1"/>
  <c r="G435"/>
  <c r="H435" s="1"/>
  <c r="J435" s="1"/>
  <c r="G434"/>
  <c r="H434" s="1"/>
  <c r="J434" s="1"/>
  <c r="G433"/>
  <c r="H433" s="1"/>
  <c r="J433" s="1"/>
  <c r="G432"/>
  <c r="H432" s="1"/>
  <c r="J432" s="1"/>
  <c r="G431"/>
  <c r="H431" s="1"/>
  <c r="J431" s="1"/>
  <c r="G430"/>
  <c r="H430" s="1"/>
  <c r="J430" s="1"/>
  <c r="G429"/>
  <c r="H429" s="1"/>
  <c r="J429" s="1"/>
  <c r="G428"/>
  <c r="H428" s="1"/>
  <c r="J428" s="1"/>
  <c r="G427"/>
  <c r="H427" s="1"/>
  <c r="J427" s="1"/>
  <c r="G426"/>
  <c r="H426" s="1"/>
  <c r="J426" s="1"/>
  <c r="G425"/>
  <c r="H425" s="1"/>
  <c r="J425" s="1"/>
  <c r="G424"/>
  <c r="H424" s="1"/>
  <c r="J424" s="1"/>
  <c r="G423"/>
  <c r="H423" s="1"/>
  <c r="J423" s="1"/>
  <c r="G422"/>
  <c r="H422" s="1"/>
  <c r="J422" s="1"/>
  <c r="G421"/>
  <c r="H421" s="1"/>
  <c r="J421" s="1"/>
  <c r="G420"/>
  <c r="H420" s="1"/>
  <c r="J420" s="1"/>
  <c r="G419"/>
  <c r="H419" s="1"/>
  <c r="J419" s="1"/>
  <c r="G418"/>
  <c r="H418" s="1"/>
  <c r="J418" s="1"/>
  <c r="G417"/>
  <c r="H417" s="1"/>
  <c r="J417" s="1"/>
  <c r="G416"/>
  <c r="H416" s="1"/>
  <c r="J416" s="1"/>
  <c r="G415"/>
  <c r="H415" s="1"/>
  <c r="J415" s="1"/>
  <c r="G414"/>
  <c r="H414" s="1"/>
  <c r="J414" s="1"/>
  <c r="G413"/>
  <c r="H413" s="1"/>
  <c r="J413" s="1"/>
  <c r="G412"/>
  <c r="H412" s="1"/>
  <c r="J412" s="1"/>
  <c r="G411"/>
  <c r="H411" s="1"/>
  <c r="J411" s="1"/>
  <c r="G410"/>
  <c r="H410" s="1"/>
  <c r="J410" s="1"/>
  <c r="G409"/>
  <c r="H409" s="1"/>
  <c r="J409" s="1"/>
  <c r="G408"/>
  <c r="H408" s="1"/>
  <c r="J408" s="1"/>
  <c r="G407"/>
  <c r="H407" s="1"/>
  <c r="J407" s="1"/>
  <c r="G406"/>
  <c r="H406" s="1"/>
  <c r="J406" s="1"/>
  <c r="G405"/>
  <c r="H405" s="1"/>
  <c r="J405" s="1"/>
  <c r="G404"/>
  <c r="H404" s="1"/>
  <c r="J404" s="1"/>
  <c r="G403"/>
  <c r="H403" s="1"/>
  <c r="J403" s="1"/>
  <c r="G402"/>
  <c r="H402" s="1"/>
  <c r="J402" s="1"/>
  <c r="G401"/>
  <c r="H401" s="1"/>
  <c r="J401" s="1"/>
  <c r="G400"/>
  <c r="H400" s="1"/>
  <c r="J400" s="1"/>
  <c r="G399"/>
  <c r="H399" s="1"/>
  <c r="J399" s="1"/>
  <c r="G398"/>
  <c r="H398" s="1"/>
  <c r="J398" s="1"/>
  <c r="G397"/>
  <c r="H397" s="1"/>
  <c r="J397" s="1"/>
  <c r="G396"/>
  <c r="H396" s="1"/>
  <c r="J396" s="1"/>
  <c r="G395"/>
  <c r="H395" s="1"/>
  <c r="J395" s="1"/>
  <c r="G394"/>
  <c r="H394" s="1"/>
  <c r="J394" s="1"/>
  <c r="G393"/>
  <c r="H393" s="1"/>
  <c r="J393" s="1"/>
  <c r="G392"/>
  <c r="H392" s="1"/>
  <c r="J392" s="1"/>
  <c r="G391"/>
  <c r="H391" s="1"/>
  <c r="J391" s="1"/>
  <c r="G390"/>
  <c r="H390" s="1"/>
  <c r="J390" s="1"/>
  <c r="G389"/>
  <c r="H389" s="1"/>
  <c r="J389" s="1"/>
  <c r="G388"/>
  <c r="H388" s="1"/>
  <c r="J388" s="1"/>
  <c r="G387"/>
  <c r="H387" s="1"/>
  <c r="J387" s="1"/>
  <c r="G386"/>
  <c r="H386" s="1"/>
  <c r="J386" s="1"/>
  <c r="G385"/>
  <c r="H385" s="1"/>
  <c r="J385" s="1"/>
  <c r="G384"/>
  <c r="H384" s="1"/>
  <c r="J384" s="1"/>
  <c r="G383"/>
  <c r="H383" s="1"/>
  <c r="J383" s="1"/>
  <c r="G382"/>
  <c r="H382" s="1"/>
  <c r="J382" s="1"/>
  <c r="G381"/>
  <c r="H381" s="1"/>
  <c r="J381" s="1"/>
  <c r="G380"/>
  <c r="H380" s="1"/>
  <c r="J380" s="1"/>
  <c r="G379"/>
  <c r="H379" s="1"/>
  <c r="J379" s="1"/>
  <c r="G378"/>
  <c r="H378" s="1"/>
  <c r="J378" s="1"/>
  <c r="G377"/>
  <c r="H377" s="1"/>
  <c r="J377" s="1"/>
  <c r="G376"/>
  <c r="H376" s="1"/>
  <c r="J376" s="1"/>
  <c r="G375"/>
  <c r="H375" s="1"/>
  <c r="J375" s="1"/>
  <c r="G374"/>
  <c r="H374" s="1"/>
  <c r="J374" s="1"/>
  <c r="G373"/>
  <c r="H373" s="1"/>
  <c r="J373" s="1"/>
  <c r="G372"/>
  <c r="H372" s="1"/>
  <c r="J372" s="1"/>
  <c r="G371"/>
  <c r="H371" s="1"/>
  <c r="J371" s="1"/>
  <c r="G370"/>
  <c r="H370" s="1"/>
  <c r="J370" s="1"/>
  <c r="G369"/>
  <c r="H369" s="1"/>
  <c r="J369" s="1"/>
  <c r="G368"/>
  <c r="H368" s="1"/>
  <c r="J368" s="1"/>
  <c r="G367"/>
  <c r="H367" s="1"/>
  <c r="J367" s="1"/>
  <c r="G366"/>
  <c r="H366" s="1"/>
  <c r="J366" s="1"/>
  <c r="G365"/>
  <c r="H365" s="1"/>
  <c r="J365" s="1"/>
  <c r="G364"/>
  <c r="H364" s="1"/>
  <c r="J364" s="1"/>
  <c r="G363"/>
  <c r="H363" s="1"/>
  <c r="J363" s="1"/>
  <c r="G362"/>
  <c r="H362" s="1"/>
  <c r="J362" s="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59"/>
  <c r="M259" s="1"/>
  <c r="G258"/>
  <c r="N258" s="1"/>
  <c r="G254"/>
  <c r="H254" s="1"/>
  <c r="J254" s="1"/>
  <c r="G253"/>
  <c r="I253" s="1"/>
  <c r="K253" s="1"/>
  <c r="G252"/>
  <c r="N252" s="1"/>
  <c r="G251"/>
  <c r="N251" s="1"/>
  <c r="G250"/>
  <c r="M250" s="1"/>
  <c r="G249"/>
  <c r="M249" s="1"/>
  <c r="G248"/>
  <c r="M248" s="1"/>
  <c r="G247"/>
  <c r="I247" s="1"/>
  <c r="K247" s="1"/>
  <c r="G246"/>
  <c r="H246" s="1"/>
  <c r="J246" s="1"/>
  <c r="G245"/>
  <c r="I245" s="1"/>
  <c r="K245" s="1"/>
  <c r="G244"/>
  <c r="I244" s="1"/>
  <c r="K244" s="1"/>
  <c r="G243"/>
  <c r="N243" s="1"/>
  <c r="G242"/>
  <c r="M242" s="1"/>
  <c r="G241"/>
  <c r="H241" s="1"/>
  <c r="J241" s="1"/>
  <c r="G240"/>
  <c r="I240" s="1"/>
  <c r="K240" s="1"/>
  <c r="G239"/>
  <c r="M239" s="1"/>
  <c r="G238"/>
  <c r="N238" s="1"/>
  <c r="G237"/>
  <c r="I237" s="1"/>
  <c r="K237" s="1"/>
  <c r="G236"/>
  <c r="H236" s="1"/>
  <c r="J236" s="1"/>
  <c r="G235"/>
  <c r="M235" s="1"/>
  <c r="G234"/>
  <c r="M234" s="1"/>
  <c r="G233"/>
  <c r="I233" s="1"/>
  <c r="K233" s="1"/>
  <c r="G232"/>
  <c r="I232" s="1"/>
  <c r="K232" s="1"/>
  <c r="G231"/>
  <c r="G230"/>
  <c r="M230" s="1"/>
  <c r="G229"/>
  <c r="I229" s="1"/>
  <c r="K229" s="1"/>
  <c r="G228"/>
  <c r="M228" s="1"/>
  <c r="G227"/>
  <c r="H227" s="1"/>
  <c r="J227" s="1"/>
  <c r="G226"/>
  <c r="I226" s="1"/>
  <c r="K226" s="1"/>
  <c r="G225"/>
  <c r="N225" s="1"/>
  <c r="G224"/>
  <c r="I224" s="1"/>
  <c r="K224" s="1"/>
  <c r="G223"/>
  <c r="M223" s="1"/>
  <c r="G222"/>
  <c r="I222" s="1"/>
  <c r="K222" s="1"/>
  <c r="G221"/>
  <c r="H221" s="1"/>
  <c r="J221" s="1"/>
  <c r="G220"/>
  <c r="M220" s="1"/>
  <c r="G219"/>
  <c r="H219" s="1"/>
  <c r="J219" s="1"/>
  <c r="G218"/>
  <c r="I218" s="1"/>
  <c r="K218" s="1"/>
  <c r="G217"/>
  <c r="M217" s="1"/>
  <c r="G216"/>
  <c r="I216" s="1"/>
  <c r="K216" s="1"/>
  <c r="G215"/>
  <c r="M215" s="1"/>
  <c r="G214"/>
  <c r="N214" s="1"/>
  <c r="G213"/>
  <c r="I213" s="1"/>
  <c r="K213" s="1"/>
  <c r="G212"/>
  <c r="M212" s="1"/>
  <c r="G211"/>
  <c r="H211" s="1"/>
  <c r="J211" s="1"/>
  <c r="G210"/>
  <c r="I210" s="1"/>
  <c r="K210" s="1"/>
  <c r="G209"/>
  <c r="M209" s="1"/>
  <c r="G208"/>
  <c r="I208" s="1"/>
  <c r="K208" s="1"/>
  <c r="G207"/>
  <c r="M207" s="1"/>
  <c r="G206"/>
  <c r="N206" s="1"/>
  <c r="G205"/>
  <c r="I205" s="1"/>
  <c r="K205" s="1"/>
  <c r="G204"/>
  <c r="M204" s="1"/>
  <c r="G203"/>
  <c r="H203" s="1"/>
  <c r="J203" s="1"/>
  <c r="G202"/>
  <c r="I202" s="1"/>
  <c r="K202" s="1"/>
  <c r="G201"/>
  <c r="M201" s="1"/>
  <c r="G200"/>
  <c r="I200" s="1"/>
  <c r="K200" s="1"/>
  <c r="G199"/>
  <c r="M199" s="1"/>
  <c r="G198"/>
  <c r="N198" s="1"/>
  <c r="G197"/>
  <c r="I197" s="1"/>
  <c r="K197" s="1"/>
  <c r="G196"/>
  <c r="M196" s="1"/>
  <c r="G195"/>
  <c r="H195" s="1"/>
  <c r="J195" s="1"/>
  <c r="G194"/>
  <c r="I194" s="1"/>
  <c r="K194" s="1"/>
  <c r="G193"/>
  <c r="M193" s="1"/>
  <c r="G192"/>
  <c r="I192" s="1"/>
  <c r="K192" s="1"/>
  <c r="G191"/>
  <c r="M191" s="1"/>
  <c r="G190"/>
  <c r="N190" s="1"/>
  <c r="G189"/>
  <c r="I189" s="1"/>
  <c r="K189" s="1"/>
  <c r="G188"/>
  <c r="M188" s="1"/>
  <c r="G187"/>
  <c r="H187" s="1"/>
  <c r="J187" s="1"/>
  <c r="G186"/>
  <c r="I186" s="1"/>
  <c r="K186" s="1"/>
  <c r="G185"/>
  <c r="M185" s="1"/>
  <c r="G184"/>
  <c r="I184" s="1"/>
  <c r="K184" s="1"/>
  <c r="G183"/>
  <c r="M183" s="1"/>
  <c r="G182"/>
  <c r="N182" s="1"/>
  <c r="G181"/>
  <c r="I181" s="1"/>
  <c r="K181" s="1"/>
  <c r="G179"/>
  <c r="N179" s="1"/>
  <c r="G178"/>
  <c r="G177"/>
  <c r="N177" s="1"/>
  <c r="G176"/>
  <c r="N176" s="1"/>
  <c r="G175"/>
  <c r="N175" s="1"/>
  <c r="G174"/>
  <c r="N174" s="1"/>
  <c r="G173"/>
  <c r="N173" s="1"/>
  <c r="G172"/>
  <c r="N172" s="1"/>
  <c r="G171"/>
  <c r="N171" s="1"/>
  <c r="G170"/>
  <c r="G169"/>
  <c r="N169" s="1"/>
  <c r="G168"/>
  <c r="N168" s="1"/>
  <c r="G167"/>
  <c r="N167" s="1"/>
  <c r="G166"/>
  <c r="N166" s="1"/>
  <c r="G165"/>
  <c r="N165" s="1"/>
  <c r="G164"/>
  <c r="N164" s="1"/>
  <c r="G163"/>
  <c r="N163" s="1"/>
  <c r="G162"/>
  <c r="G161"/>
  <c r="N161" s="1"/>
  <c r="G160"/>
  <c r="N160" s="1"/>
  <c r="G159"/>
  <c r="N159" s="1"/>
  <c r="G158"/>
  <c r="N158" s="1"/>
  <c r="G157"/>
  <c r="I157" s="1"/>
  <c r="K157" s="1"/>
  <c r="G156"/>
  <c r="M156" s="1"/>
  <c r="G155"/>
  <c r="N155" s="1"/>
  <c r="G154"/>
  <c r="N154" s="1"/>
  <c r="G153"/>
  <c r="I153" s="1"/>
  <c r="K153" s="1"/>
  <c r="G152"/>
  <c r="M152" s="1"/>
  <c r="G151"/>
  <c r="N151" s="1"/>
  <c r="G150"/>
  <c r="N150" s="1"/>
  <c r="G149"/>
  <c r="I149" s="1"/>
  <c r="K149" s="1"/>
  <c r="G148"/>
  <c r="M148" s="1"/>
  <c r="G147"/>
  <c r="N147" s="1"/>
  <c r="G146"/>
  <c r="N146" s="1"/>
  <c r="G145"/>
  <c r="I145" s="1"/>
  <c r="K145" s="1"/>
  <c r="G144"/>
  <c r="M144" s="1"/>
  <c r="G143"/>
  <c r="N143" s="1"/>
  <c r="G142"/>
  <c r="N142" s="1"/>
  <c r="G141"/>
  <c r="I141" s="1"/>
  <c r="K141" s="1"/>
  <c r="G140"/>
  <c r="M140" s="1"/>
  <c r="G139"/>
  <c r="N139" s="1"/>
  <c r="G138"/>
  <c r="N138" s="1"/>
  <c r="G137"/>
  <c r="I137" s="1"/>
  <c r="K137" s="1"/>
  <c r="G136"/>
  <c r="M136" s="1"/>
  <c r="G135"/>
  <c r="N135" s="1"/>
  <c r="G134"/>
  <c r="N134" s="1"/>
  <c r="G133"/>
  <c r="I133" s="1"/>
  <c r="K133" s="1"/>
  <c r="G132"/>
  <c r="M132" s="1"/>
  <c r="G131"/>
  <c r="N131" s="1"/>
  <c r="G130"/>
  <c r="N130" s="1"/>
  <c r="G129"/>
  <c r="I129" s="1"/>
  <c r="K129" s="1"/>
  <c r="G128"/>
  <c r="M128" s="1"/>
  <c r="G127"/>
  <c r="N127" s="1"/>
  <c r="G126"/>
  <c r="N126" s="1"/>
  <c r="G125"/>
  <c r="I125" s="1"/>
  <c r="K125" s="1"/>
  <c r="G124"/>
  <c r="M124" s="1"/>
  <c r="G123"/>
  <c r="N123" s="1"/>
  <c r="G122"/>
  <c r="N122" s="1"/>
  <c r="G121"/>
  <c r="I121" s="1"/>
  <c r="K121" s="1"/>
  <c r="G120"/>
  <c r="M120" s="1"/>
  <c r="G119"/>
  <c r="N119" s="1"/>
  <c r="G118"/>
  <c r="N118" s="1"/>
  <c r="G117"/>
  <c r="I117" s="1"/>
  <c r="K117" s="1"/>
  <c r="G116"/>
  <c r="M116" s="1"/>
  <c r="G115"/>
  <c r="N115" s="1"/>
  <c r="G114"/>
  <c r="N114" s="1"/>
  <c r="G113"/>
  <c r="I113" s="1"/>
  <c r="K113" s="1"/>
  <c r="G112"/>
  <c r="M112" s="1"/>
  <c r="G111"/>
  <c r="N111" s="1"/>
  <c r="G110"/>
  <c r="N110" s="1"/>
  <c r="G109"/>
  <c r="I109" s="1"/>
  <c r="K109" s="1"/>
  <c r="G108"/>
  <c r="M108" s="1"/>
  <c r="G107"/>
  <c r="N107" s="1"/>
  <c r="G106"/>
  <c r="N106" s="1"/>
  <c r="G104"/>
  <c r="N104" s="1"/>
  <c r="G103"/>
  <c r="H103" s="1"/>
  <c r="J103" s="1"/>
  <c r="G102"/>
  <c r="I102" s="1"/>
  <c r="K102" s="1"/>
  <c r="G101"/>
  <c r="M101" s="1"/>
  <c r="G100"/>
  <c r="N100" s="1"/>
  <c r="G99"/>
  <c r="H99" s="1"/>
  <c r="J99" s="1"/>
  <c r="G98"/>
  <c r="I98" s="1"/>
  <c r="K98" s="1"/>
  <c r="G97"/>
  <c r="M97" s="1"/>
  <c r="G96"/>
  <c r="N96" s="1"/>
  <c r="G95"/>
  <c r="H95" s="1"/>
  <c r="J95" s="1"/>
  <c r="G94"/>
  <c r="I94" s="1"/>
  <c r="K94" s="1"/>
  <c r="G93"/>
  <c r="M93" s="1"/>
  <c r="G92"/>
  <c r="N92" s="1"/>
  <c r="G91"/>
  <c r="H91" s="1"/>
  <c r="J91" s="1"/>
  <c r="G90"/>
  <c r="I90" s="1"/>
  <c r="K90" s="1"/>
  <c r="G89"/>
  <c r="M89" s="1"/>
  <c r="G88"/>
  <c r="N88" s="1"/>
  <c r="G87"/>
  <c r="H87" s="1"/>
  <c r="J87" s="1"/>
  <c r="G86"/>
  <c r="I86" s="1"/>
  <c r="K86" s="1"/>
  <c r="G85"/>
  <c r="M85" s="1"/>
  <c r="G84"/>
  <c r="N84" s="1"/>
  <c r="G83"/>
  <c r="H83" s="1"/>
  <c r="J83" s="1"/>
  <c r="G82"/>
  <c r="I82" s="1"/>
  <c r="K82" s="1"/>
  <c r="G81"/>
  <c r="M81" s="1"/>
  <c r="G80"/>
  <c r="N80" s="1"/>
  <c r="G79"/>
  <c r="H79" s="1"/>
  <c r="J79" s="1"/>
  <c r="G78"/>
  <c r="I78" s="1"/>
  <c r="K78" s="1"/>
  <c r="G77"/>
  <c r="M77" s="1"/>
  <c r="G76"/>
  <c r="N76" s="1"/>
  <c r="G75"/>
  <c r="H75" s="1"/>
  <c r="J75" s="1"/>
  <c r="G74"/>
  <c r="I74" s="1"/>
  <c r="K74" s="1"/>
  <c r="G73"/>
  <c r="M73" s="1"/>
  <c r="G72"/>
  <c r="N72" s="1"/>
  <c r="G71"/>
  <c r="H71" s="1"/>
  <c r="J71" s="1"/>
  <c r="G70"/>
  <c r="I70" s="1"/>
  <c r="K70" s="1"/>
  <c r="G69"/>
  <c r="M69" s="1"/>
  <c r="G68"/>
  <c r="N68" s="1"/>
  <c r="G67"/>
  <c r="H67" s="1"/>
  <c r="J67" s="1"/>
  <c r="G66"/>
  <c r="I66" s="1"/>
  <c r="K66" s="1"/>
  <c r="G65"/>
  <c r="M65" s="1"/>
  <c r="G64"/>
  <c r="N64" s="1"/>
  <c r="G63"/>
  <c r="H63" s="1"/>
  <c r="J63" s="1"/>
  <c r="G62"/>
  <c r="I62" s="1"/>
  <c r="K62" s="1"/>
  <c r="G61"/>
  <c r="M61" s="1"/>
  <c r="G60"/>
  <c r="N60" s="1"/>
  <c r="G59"/>
  <c r="H59" s="1"/>
  <c r="J59" s="1"/>
  <c r="G58"/>
  <c r="I58" s="1"/>
  <c r="K58" s="1"/>
  <c r="G57"/>
  <c r="M57" s="1"/>
  <c r="G56"/>
  <c r="N56" s="1"/>
  <c r="G55"/>
  <c r="H55" s="1"/>
  <c r="J55" s="1"/>
  <c r="G54"/>
  <c r="I54" s="1"/>
  <c r="K54" s="1"/>
  <c r="G53"/>
  <c r="M53" s="1"/>
  <c r="G52"/>
  <c r="N52" s="1"/>
  <c r="G51"/>
  <c r="H51" s="1"/>
  <c r="J51" s="1"/>
  <c r="G50"/>
  <c r="I50" s="1"/>
  <c r="K50" s="1"/>
  <c r="G49"/>
  <c r="M49" s="1"/>
  <c r="G48"/>
  <c r="N48" s="1"/>
  <c r="G47"/>
  <c r="H47" s="1"/>
  <c r="J47" s="1"/>
  <c r="G46"/>
  <c r="I46" s="1"/>
  <c r="K46" s="1"/>
  <c r="G45"/>
  <c r="M45" s="1"/>
  <c r="G44"/>
  <c r="N44" s="1"/>
  <c r="G43"/>
  <c r="H43" s="1"/>
  <c r="J43" s="1"/>
  <c r="G42"/>
  <c r="I42" s="1"/>
  <c r="K42" s="1"/>
  <c r="G41"/>
  <c r="M41" s="1"/>
  <c r="G40"/>
  <c r="N40" s="1"/>
  <c r="G39"/>
  <c r="H39" s="1"/>
  <c r="J39" s="1"/>
  <c r="G38"/>
  <c r="I38" s="1"/>
  <c r="K38" s="1"/>
  <c r="G37"/>
  <c r="M37" s="1"/>
  <c r="G36"/>
  <c r="N36" s="1"/>
  <c r="G35"/>
  <c r="H35" s="1"/>
  <c r="J35" s="1"/>
  <c r="G34"/>
  <c r="I34" s="1"/>
  <c r="K34" s="1"/>
  <c r="G33"/>
  <c r="M33" s="1"/>
  <c r="G32"/>
  <c r="N32" s="1"/>
  <c r="G31"/>
  <c r="H31" s="1"/>
  <c r="J31" s="1"/>
  <c r="G30"/>
  <c r="I30" s="1"/>
  <c r="K30" s="1"/>
  <c r="G29"/>
  <c r="M29" s="1"/>
  <c r="G28"/>
  <c r="N28" s="1"/>
  <c r="G27"/>
  <c r="H27" s="1"/>
  <c r="J27" s="1"/>
  <c r="G26"/>
  <c r="I26" s="1"/>
  <c r="K26" s="1"/>
  <c r="G25"/>
  <c r="M25" s="1"/>
  <c r="G24"/>
  <c r="N24" s="1"/>
  <c r="G23"/>
  <c r="H23" s="1"/>
  <c r="J23" s="1"/>
  <c r="G22"/>
  <c r="I22" s="1"/>
  <c r="K22" s="1"/>
  <c r="G21"/>
  <c r="M21" s="1"/>
  <c r="G20"/>
  <c r="N20" s="1"/>
  <c r="G19"/>
  <c r="H19" s="1"/>
  <c r="J19" s="1"/>
  <c r="G18"/>
  <c r="I18" s="1"/>
  <c r="K18" s="1"/>
  <c r="G17"/>
  <c r="M17" s="1"/>
  <c r="G16"/>
  <c r="N16" s="1"/>
  <c r="G15"/>
  <c r="H15" s="1"/>
  <c r="J15" s="1"/>
  <c r="G14"/>
  <c r="I14" s="1"/>
  <c r="K14" s="1"/>
  <c r="G13"/>
  <c r="M13" s="1"/>
  <c r="G12"/>
  <c r="N12" s="1"/>
  <c r="G11"/>
  <c r="H11" s="1"/>
  <c r="J11" s="1"/>
  <c r="G10"/>
  <c r="I10" s="1"/>
  <c r="K10" s="1"/>
  <c r="G9"/>
  <c r="M9" s="1"/>
  <c r="G8"/>
  <c r="N8" s="1"/>
  <c r="G7"/>
  <c r="H7" s="1"/>
  <c r="J7" s="1"/>
  <c r="G6"/>
  <c r="I6" s="1"/>
  <c r="K6" s="1"/>
  <c r="G5"/>
  <c r="M5" s="1"/>
  <c r="G4"/>
  <c r="N4" s="1"/>
  <c r="N816" l="1"/>
  <c r="G1348"/>
  <c r="G870"/>
  <c r="H323" i="42"/>
  <c r="J323" s="1"/>
  <c r="I321"/>
  <c r="I319"/>
  <c r="K319" s="1"/>
  <c r="N1224" i="44"/>
  <c r="I1224"/>
  <c r="K1224" s="1"/>
  <c r="H1224"/>
  <c r="J1224" s="1"/>
  <c r="I1228"/>
  <c r="K1228" s="1"/>
  <c r="H1228"/>
  <c r="J1228" s="1"/>
  <c r="M1232"/>
  <c r="I1232"/>
  <c r="K1232" s="1"/>
  <c r="H1232"/>
  <c r="J1232" s="1"/>
  <c r="M1236"/>
  <c r="I1236"/>
  <c r="K1236" s="1"/>
  <c r="H1236"/>
  <c r="J1236" s="1"/>
  <c r="I1240"/>
  <c r="K1240" s="1"/>
  <c r="H1240"/>
  <c r="J1240" s="1"/>
  <c r="M1244"/>
  <c r="I1244"/>
  <c r="K1244" s="1"/>
  <c r="H1244"/>
  <c r="J1244" s="1"/>
  <c r="I1248"/>
  <c r="K1248" s="1"/>
  <c r="H1248"/>
  <c r="J1248" s="1"/>
  <c r="I1252"/>
  <c r="K1252" s="1"/>
  <c r="H1252"/>
  <c r="J1252" s="1"/>
  <c r="I1256"/>
  <c r="K1256" s="1"/>
  <c r="H1256"/>
  <c r="J1256" s="1"/>
  <c r="I1260"/>
  <c r="K1260" s="1"/>
  <c r="H1260"/>
  <c r="J1260" s="1"/>
  <c r="I1264"/>
  <c r="K1264" s="1"/>
  <c r="H1264"/>
  <c r="J1264" s="1"/>
  <c r="I1268"/>
  <c r="K1268" s="1"/>
  <c r="H1268"/>
  <c r="J1268" s="1"/>
  <c r="I1272"/>
  <c r="K1272" s="1"/>
  <c r="H1272"/>
  <c r="J1272" s="1"/>
  <c r="I1276"/>
  <c r="K1276" s="1"/>
  <c r="H1276"/>
  <c r="J1276" s="1"/>
  <c r="I1280"/>
  <c r="K1280" s="1"/>
  <c r="H1280"/>
  <c r="J1280" s="1"/>
  <c r="I1284"/>
  <c r="K1284" s="1"/>
  <c r="H1284"/>
  <c r="J1284" s="1"/>
  <c r="N1288"/>
  <c r="I1288"/>
  <c r="K1288" s="1"/>
  <c r="H1288"/>
  <c r="J1288" s="1"/>
  <c r="M1292"/>
  <c r="I1292"/>
  <c r="K1292" s="1"/>
  <c r="H1292"/>
  <c r="J1292" s="1"/>
  <c r="M1296"/>
  <c r="I1296"/>
  <c r="K1296" s="1"/>
  <c r="H1296"/>
  <c r="J1296" s="1"/>
  <c r="M1300"/>
  <c r="I1300"/>
  <c r="K1300" s="1"/>
  <c r="H1300"/>
  <c r="J1300" s="1"/>
  <c r="M1304"/>
  <c r="I1304"/>
  <c r="K1304" s="1"/>
  <c r="H1304"/>
  <c r="J1304" s="1"/>
  <c r="I1308"/>
  <c r="K1308" s="1"/>
  <c r="H1308"/>
  <c r="J1308" s="1"/>
  <c r="I1312"/>
  <c r="K1312" s="1"/>
  <c r="H1312"/>
  <c r="J1312" s="1"/>
  <c r="M1316"/>
  <c r="I1316"/>
  <c r="K1316" s="1"/>
  <c r="H1316"/>
  <c r="J1316" s="1"/>
  <c r="M1320"/>
  <c r="I1320"/>
  <c r="K1320" s="1"/>
  <c r="H1320"/>
  <c r="I1324"/>
  <c r="K1324" s="1"/>
  <c r="H1324"/>
  <c r="J1324" s="1"/>
  <c r="I1328"/>
  <c r="K1328" s="1"/>
  <c r="H1328"/>
  <c r="J1328" s="1"/>
  <c r="I1332"/>
  <c r="K1332" s="1"/>
  <c r="H1332"/>
  <c r="J1332" s="1"/>
  <c r="I1336"/>
  <c r="K1336" s="1"/>
  <c r="H1336"/>
  <c r="J1336" s="1"/>
  <c r="I1340"/>
  <c r="K1340" s="1"/>
  <c r="H1340"/>
  <c r="J1340" s="1"/>
  <c r="M1344"/>
  <c r="I1344"/>
  <c r="K1344" s="1"/>
  <c r="H1344"/>
  <c r="J1344" s="1"/>
  <c r="H1223"/>
  <c r="J1223" s="1"/>
  <c r="I1223"/>
  <c r="K1223" s="1"/>
  <c r="M1227"/>
  <c r="H1227"/>
  <c r="J1227" s="1"/>
  <c r="I1227"/>
  <c r="K1227" s="1"/>
  <c r="N1231"/>
  <c r="H1231"/>
  <c r="J1231" s="1"/>
  <c r="I1231"/>
  <c r="K1231" s="1"/>
  <c r="M1235"/>
  <c r="H1235"/>
  <c r="J1235" s="1"/>
  <c r="I1235"/>
  <c r="K1235" s="1"/>
  <c r="H1239"/>
  <c r="J1239" s="1"/>
  <c r="I1239"/>
  <c r="K1239" s="1"/>
  <c r="H1243"/>
  <c r="J1243" s="1"/>
  <c r="I1243"/>
  <c r="K1243" s="1"/>
  <c r="N1247"/>
  <c r="H1247"/>
  <c r="J1247" s="1"/>
  <c r="I1247"/>
  <c r="K1247" s="1"/>
  <c r="H1251"/>
  <c r="J1251" s="1"/>
  <c r="I1251"/>
  <c r="K1251" s="1"/>
  <c r="H1255"/>
  <c r="J1255" s="1"/>
  <c r="I1255"/>
  <c r="K1255" s="1"/>
  <c r="H1259"/>
  <c r="J1259" s="1"/>
  <c r="I1259"/>
  <c r="K1259" s="1"/>
  <c r="H1263"/>
  <c r="J1263" s="1"/>
  <c r="I1263"/>
  <c r="K1263" s="1"/>
  <c r="H1267"/>
  <c r="J1267" s="1"/>
  <c r="I1267"/>
  <c r="K1267" s="1"/>
  <c r="H1271"/>
  <c r="J1271" s="1"/>
  <c r="I1271"/>
  <c r="K1271" s="1"/>
  <c r="H1275"/>
  <c r="J1275" s="1"/>
  <c r="I1275"/>
  <c r="K1275" s="1"/>
  <c r="H1279"/>
  <c r="J1279" s="1"/>
  <c r="I1279"/>
  <c r="K1279" s="1"/>
  <c r="M1283"/>
  <c r="H1283"/>
  <c r="J1283" s="1"/>
  <c r="I1283"/>
  <c r="K1283" s="1"/>
  <c r="H1287"/>
  <c r="J1287" s="1"/>
  <c r="I1287"/>
  <c r="K1287" s="1"/>
  <c r="H1291"/>
  <c r="J1291" s="1"/>
  <c r="I1291"/>
  <c r="K1291" s="1"/>
  <c r="M1295"/>
  <c r="H1295"/>
  <c r="J1295" s="1"/>
  <c r="I1295"/>
  <c r="K1295" s="1"/>
  <c r="M1299"/>
  <c r="H1299"/>
  <c r="J1299" s="1"/>
  <c r="I1299"/>
  <c r="K1299" s="1"/>
  <c r="M1303"/>
  <c r="H1303"/>
  <c r="J1303" s="1"/>
  <c r="I1303"/>
  <c r="K1303" s="1"/>
  <c r="H1307"/>
  <c r="I1307"/>
  <c r="K1307" s="1"/>
  <c r="M1311"/>
  <c r="H1311"/>
  <c r="I1311"/>
  <c r="K1311" s="1"/>
  <c r="H1315"/>
  <c r="J1315" s="1"/>
  <c r="I1315"/>
  <c r="K1315" s="1"/>
  <c r="N1319"/>
  <c r="H1319"/>
  <c r="J1319" s="1"/>
  <c r="I1319"/>
  <c r="K1319" s="1"/>
  <c r="H1323"/>
  <c r="J1323" s="1"/>
  <c r="I1323"/>
  <c r="K1323" s="1"/>
  <c r="M1327"/>
  <c r="H1327"/>
  <c r="J1327" s="1"/>
  <c r="I1327"/>
  <c r="K1327" s="1"/>
  <c r="H1331"/>
  <c r="I1331"/>
  <c r="K1331" s="1"/>
  <c r="M1335"/>
  <c r="H1335"/>
  <c r="I1335"/>
  <c r="K1335" s="1"/>
  <c r="M1339"/>
  <c r="H1339"/>
  <c r="J1339" s="1"/>
  <c r="I1339"/>
  <c r="K1339" s="1"/>
  <c r="M1343"/>
  <c r="H1343"/>
  <c r="J1343" s="1"/>
  <c r="I1343"/>
  <c r="K1343" s="1"/>
  <c r="H1222"/>
  <c r="J1222" s="1"/>
  <c r="I1222"/>
  <c r="K1222" s="1"/>
  <c r="I1226"/>
  <c r="K1226" s="1"/>
  <c r="H1226"/>
  <c r="J1226" s="1"/>
  <c r="M1230"/>
  <c r="I1230"/>
  <c r="K1230" s="1"/>
  <c r="H1230"/>
  <c r="J1230" s="1"/>
  <c r="I1234"/>
  <c r="K1234" s="1"/>
  <c r="H1234"/>
  <c r="J1234" s="1"/>
  <c r="I1238"/>
  <c r="K1238" s="1"/>
  <c r="H1238"/>
  <c r="J1238" s="1"/>
  <c r="I1242"/>
  <c r="K1242" s="1"/>
  <c r="H1242"/>
  <c r="J1242" s="1"/>
  <c r="M1246"/>
  <c r="I1246"/>
  <c r="K1246" s="1"/>
  <c r="H1246"/>
  <c r="J1246" s="1"/>
  <c r="I1250"/>
  <c r="K1250" s="1"/>
  <c r="H1250"/>
  <c r="J1250" s="1"/>
  <c r="I1254"/>
  <c r="K1254" s="1"/>
  <c r="H1254"/>
  <c r="J1254" s="1"/>
  <c r="I1258"/>
  <c r="K1258" s="1"/>
  <c r="H1258"/>
  <c r="J1258" s="1"/>
  <c r="I1262"/>
  <c r="K1262" s="1"/>
  <c r="H1262"/>
  <c r="J1262" s="1"/>
  <c r="I1266"/>
  <c r="K1266" s="1"/>
  <c r="H1266"/>
  <c r="J1266" s="1"/>
  <c r="I1270"/>
  <c r="K1270" s="1"/>
  <c r="H1270"/>
  <c r="J1270" s="1"/>
  <c r="I1274"/>
  <c r="K1274" s="1"/>
  <c r="H1274"/>
  <c r="J1274" s="1"/>
  <c r="M1278"/>
  <c r="I1278"/>
  <c r="K1278" s="1"/>
  <c r="H1278"/>
  <c r="J1278" s="1"/>
  <c r="M1282"/>
  <c r="I1282"/>
  <c r="K1282" s="1"/>
  <c r="H1282"/>
  <c r="J1282" s="1"/>
  <c r="I1286"/>
  <c r="K1286" s="1"/>
  <c r="H1286"/>
  <c r="J1286" s="1"/>
  <c r="I1290"/>
  <c r="K1290" s="1"/>
  <c r="H1290"/>
  <c r="J1290" s="1"/>
  <c r="I1294"/>
  <c r="K1294" s="1"/>
  <c r="H1294"/>
  <c r="J1294" s="1"/>
  <c r="M1298"/>
  <c r="I1298"/>
  <c r="K1298" s="1"/>
  <c r="H1298"/>
  <c r="J1298" s="1"/>
  <c r="I1302"/>
  <c r="K1302" s="1"/>
  <c r="H1302"/>
  <c r="J1302" s="1"/>
  <c r="I1306"/>
  <c r="K1306" s="1"/>
  <c r="L1306" s="1"/>
  <c r="H1306"/>
  <c r="J1306" s="1"/>
  <c r="I1310"/>
  <c r="K1310" s="1"/>
  <c r="H1310"/>
  <c r="N1314"/>
  <c r="I1314"/>
  <c r="K1314" s="1"/>
  <c r="H1314"/>
  <c r="I1318"/>
  <c r="K1318" s="1"/>
  <c r="H1318"/>
  <c r="J1318" s="1"/>
  <c r="I1322"/>
  <c r="K1322" s="1"/>
  <c r="H1322"/>
  <c r="I1326"/>
  <c r="K1326" s="1"/>
  <c r="H1326"/>
  <c r="I1330"/>
  <c r="K1330" s="1"/>
  <c r="H1330"/>
  <c r="I1334"/>
  <c r="K1334" s="1"/>
  <c r="H1334"/>
  <c r="J1334" s="1"/>
  <c r="I1338"/>
  <c r="K1338" s="1"/>
  <c r="H1338"/>
  <c r="I1342"/>
  <c r="K1342" s="1"/>
  <c r="H1342"/>
  <c r="J1342" s="1"/>
  <c r="M1346"/>
  <c r="I1346"/>
  <c r="K1346" s="1"/>
  <c r="H1346"/>
  <c r="M1225"/>
  <c r="H1225"/>
  <c r="J1225" s="1"/>
  <c r="I1225"/>
  <c r="K1225" s="1"/>
  <c r="H1229"/>
  <c r="J1229" s="1"/>
  <c r="I1229"/>
  <c r="K1229" s="1"/>
  <c r="M1233"/>
  <c r="H1233"/>
  <c r="J1233" s="1"/>
  <c r="I1233"/>
  <c r="K1233" s="1"/>
  <c r="N1237"/>
  <c r="H1237"/>
  <c r="J1237" s="1"/>
  <c r="I1237"/>
  <c r="K1237" s="1"/>
  <c r="N1241"/>
  <c r="H1241"/>
  <c r="J1241" s="1"/>
  <c r="I1241"/>
  <c r="K1241" s="1"/>
  <c r="H1245"/>
  <c r="J1245" s="1"/>
  <c r="I1245"/>
  <c r="K1245" s="1"/>
  <c r="M1249"/>
  <c r="H1249"/>
  <c r="J1249" s="1"/>
  <c r="I1249"/>
  <c r="K1249" s="1"/>
  <c r="H1253"/>
  <c r="J1253" s="1"/>
  <c r="I1253"/>
  <c r="K1253" s="1"/>
  <c r="H1257"/>
  <c r="J1257" s="1"/>
  <c r="I1257"/>
  <c r="K1257" s="1"/>
  <c r="H1261"/>
  <c r="J1261" s="1"/>
  <c r="I1261"/>
  <c r="K1261" s="1"/>
  <c r="H1265"/>
  <c r="J1265" s="1"/>
  <c r="I1265"/>
  <c r="K1265" s="1"/>
  <c r="H1269"/>
  <c r="J1269" s="1"/>
  <c r="I1269"/>
  <c r="K1269" s="1"/>
  <c r="H1273"/>
  <c r="J1273" s="1"/>
  <c r="I1273"/>
  <c r="K1273" s="1"/>
  <c r="H1277"/>
  <c r="J1277" s="1"/>
  <c r="I1277"/>
  <c r="K1277" s="1"/>
  <c r="H1281"/>
  <c r="J1281" s="1"/>
  <c r="I1281"/>
  <c r="K1281" s="1"/>
  <c r="H1285"/>
  <c r="J1285" s="1"/>
  <c r="I1285"/>
  <c r="K1285" s="1"/>
  <c r="N1289"/>
  <c r="H1289"/>
  <c r="J1289" s="1"/>
  <c r="I1289"/>
  <c r="K1289" s="1"/>
  <c r="H1293"/>
  <c r="J1293" s="1"/>
  <c r="I1293"/>
  <c r="K1293" s="1"/>
  <c r="M1297"/>
  <c r="H1297"/>
  <c r="J1297" s="1"/>
  <c r="I1297"/>
  <c r="K1297" s="1"/>
  <c r="M1301"/>
  <c r="H1301"/>
  <c r="J1301" s="1"/>
  <c r="I1301"/>
  <c r="K1301" s="1"/>
  <c r="M1305"/>
  <c r="H1305"/>
  <c r="J1305" s="1"/>
  <c r="I1305"/>
  <c r="K1305" s="1"/>
  <c r="M1309"/>
  <c r="H1309"/>
  <c r="J1309" s="1"/>
  <c r="I1309"/>
  <c r="K1309" s="1"/>
  <c r="N1313"/>
  <c r="H1313"/>
  <c r="J1313" s="1"/>
  <c r="I1313"/>
  <c r="K1313" s="1"/>
  <c r="H1317"/>
  <c r="J1317" s="1"/>
  <c r="I1317"/>
  <c r="K1317" s="1"/>
  <c r="M1321"/>
  <c r="H1321"/>
  <c r="J1321" s="1"/>
  <c r="I1321"/>
  <c r="K1321" s="1"/>
  <c r="M1325"/>
  <c r="H1325"/>
  <c r="J1325" s="1"/>
  <c r="I1325"/>
  <c r="K1325" s="1"/>
  <c r="M1329"/>
  <c r="H1329"/>
  <c r="J1329" s="1"/>
  <c r="I1329"/>
  <c r="K1329" s="1"/>
  <c r="M1333"/>
  <c r="H1333"/>
  <c r="J1333" s="1"/>
  <c r="I1333"/>
  <c r="K1333" s="1"/>
  <c r="M1337"/>
  <c r="H1337"/>
  <c r="J1337" s="1"/>
  <c r="I1337"/>
  <c r="K1337" s="1"/>
  <c r="H1341"/>
  <c r="J1341" s="1"/>
  <c r="I1341"/>
  <c r="K1341" s="1"/>
  <c r="M1345"/>
  <c r="H1345"/>
  <c r="I1345"/>
  <c r="K1345" s="1"/>
  <c r="H273"/>
  <c r="J273" s="1"/>
  <c r="I273"/>
  <c r="K273" s="1"/>
  <c r="H281"/>
  <c r="J281" s="1"/>
  <c r="I281"/>
  <c r="K281" s="1"/>
  <c r="H289"/>
  <c r="J289" s="1"/>
  <c r="I289"/>
  <c r="K289" s="1"/>
  <c r="H297"/>
  <c r="J297" s="1"/>
  <c r="I297"/>
  <c r="K297" s="1"/>
  <c r="H305"/>
  <c r="J305" s="1"/>
  <c r="I305"/>
  <c r="K305" s="1"/>
  <c r="H313"/>
  <c r="J313" s="1"/>
  <c r="I313"/>
  <c r="K313" s="1"/>
  <c r="H321"/>
  <c r="J321" s="1"/>
  <c r="I321"/>
  <c r="K321" s="1"/>
  <c r="I325"/>
  <c r="K325" s="1"/>
  <c r="H325"/>
  <c r="J325" s="1"/>
  <c r="H333"/>
  <c r="J333" s="1"/>
  <c r="I333"/>
  <c r="K333" s="1"/>
  <c r="I337"/>
  <c r="K337" s="1"/>
  <c r="H337"/>
  <c r="J337" s="1"/>
  <c r="I345"/>
  <c r="K345" s="1"/>
  <c r="H345"/>
  <c r="J345" s="1"/>
  <c r="I353"/>
  <c r="K353" s="1"/>
  <c r="H353"/>
  <c r="J353" s="1"/>
  <c r="H357"/>
  <c r="J357" s="1"/>
  <c r="I357"/>
  <c r="K357" s="1"/>
  <c r="I264"/>
  <c r="K264" s="1"/>
  <c r="H264"/>
  <c r="J264" s="1"/>
  <c r="I268"/>
  <c r="K268" s="1"/>
  <c r="H268"/>
  <c r="J268" s="1"/>
  <c r="I276"/>
  <c r="K276" s="1"/>
  <c r="H276"/>
  <c r="J276" s="1"/>
  <c r="I284"/>
  <c r="K284" s="1"/>
  <c r="H284"/>
  <c r="J284" s="1"/>
  <c r="I292"/>
  <c r="K292" s="1"/>
  <c r="H292"/>
  <c r="J292" s="1"/>
  <c r="I296"/>
  <c r="K296" s="1"/>
  <c r="H296"/>
  <c r="J296" s="1"/>
  <c r="I304"/>
  <c r="K304" s="1"/>
  <c r="H304"/>
  <c r="J304" s="1"/>
  <c r="I312"/>
  <c r="K312" s="1"/>
  <c r="H312"/>
  <c r="J312" s="1"/>
  <c r="I320"/>
  <c r="K320" s="1"/>
  <c r="H320"/>
  <c r="J320" s="1"/>
  <c r="I332"/>
  <c r="K332" s="1"/>
  <c r="H332"/>
  <c r="J332" s="1"/>
  <c r="I340"/>
  <c r="K340" s="1"/>
  <c r="H340"/>
  <c r="J340" s="1"/>
  <c r="I352"/>
  <c r="K352" s="1"/>
  <c r="H352"/>
  <c r="J352" s="1"/>
  <c r="H263"/>
  <c r="J263" s="1"/>
  <c r="I263"/>
  <c r="K263" s="1"/>
  <c r="H267"/>
  <c r="J267" s="1"/>
  <c r="I267"/>
  <c r="K267" s="1"/>
  <c r="H271"/>
  <c r="J271" s="1"/>
  <c r="I271"/>
  <c r="K271" s="1"/>
  <c r="H275"/>
  <c r="J275" s="1"/>
  <c r="I275"/>
  <c r="K275" s="1"/>
  <c r="H279"/>
  <c r="J279" s="1"/>
  <c r="I279"/>
  <c r="K279" s="1"/>
  <c r="H283"/>
  <c r="J283" s="1"/>
  <c r="I283"/>
  <c r="K283" s="1"/>
  <c r="H287"/>
  <c r="J287" s="1"/>
  <c r="I287"/>
  <c r="K287" s="1"/>
  <c r="H291"/>
  <c r="J291" s="1"/>
  <c r="I291"/>
  <c r="K291" s="1"/>
  <c r="H295"/>
  <c r="J295" s="1"/>
  <c r="I295"/>
  <c r="K295" s="1"/>
  <c r="H299"/>
  <c r="J299" s="1"/>
  <c r="I299"/>
  <c r="K299" s="1"/>
  <c r="H303"/>
  <c r="J303" s="1"/>
  <c r="I303"/>
  <c r="K303" s="1"/>
  <c r="H307"/>
  <c r="J307" s="1"/>
  <c r="I307"/>
  <c r="K307" s="1"/>
  <c r="H311"/>
  <c r="J311" s="1"/>
  <c r="I311"/>
  <c r="K311" s="1"/>
  <c r="H315"/>
  <c r="J315" s="1"/>
  <c r="I315"/>
  <c r="K315" s="1"/>
  <c r="H319"/>
  <c r="J319" s="1"/>
  <c r="I319"/>
  <c r="K319" s="1"/>
  <c r="H323"/>
  <c r="J323" s="1"/>
  <c r="I323"/>
  <c r="K323" s="1"/>
  <c r="H327"/>
  <c r="J327" s="1"/>
  <c r="I327"/>
  <c r="K327" s="1"/>
  <c r="H331"/>
  <c r="J331" s="1"/>
  <c r="I331"/>
  <c r="K331" s="1"/>
  <c r="H335"/>
  <c r="J335" s="1"/>
  <c r="I335"/>
  <c r="K335" s="1"/>
  <c r="H339"/>
  <c r="J339" s="1"/>
  <c r="I339"/>
  <c r="K339" s="1"/>
  <c r="H343"/>
  <c r="J343" s="1"/>
  <c r="I343"/>
  <c r="K343" s="1"/>
  <c r="H347"/>
  <c r="J347" s="1"/>
  <c r="I347"/>
  <c r="K347" s="1"/>
  <c r="H351"/>
  <c r="J351" s="1"/>
  <c r="I351"/>
  <c r="K351" s="1"/>
  <c r="H355"/>
  <c r="J355" s="1"/>
  <c r="I355"/>
  <c r="K355" s="1"/>
  <c r="H359"/>
  <c r="J359" s="1"/>
  <c r="I359"/>
  <c r="K359" s="1"/>
  <c r="H265"/>
  <c r="J265" s="1"/>
  <c r="I265"/>
  <c r="K265" s="1"/>
  <c r="I269"/>
  <c r="K269" s="1"/>
  <c r="H269"/>
  <c r="J269" s="1"/>
  <c r="I277"/>
  <c r="K277" s="1"/>
  <c r="H277"/>
  <c r="J277" s="1"/>
  <c r="I285"/>
  <c r="K285" s="1"/>
  <c r="H285"/>
  <c r="J285" s="1"/>
  <c r="I293"/>
  <c r="K293" s="1"/>
  <c r="H293"/>
  <c r="J293" s="1"/>
  <c r="I301"/>
  <c r="K301" s="1"/>
  <c r="H301"/>
  <c r="J301" s="1"/>
  <c r="I309"/>
  <c r="K309" s="1"/>
  <c r="H309"/>
  <c r="J309" s="1"/>
  <c r="I317"/>
  <c r="K317" s="1"/>
  <c r="H317"/>
  <c r="J317" s="1"/>
  <c r="H329"/>
  <c r="J329" s="1"/>
  <c r="I329"/>
  <c r="K329" s="1"/>
  <c r="H341"/>
  <c r="J341" s="1"/>
  <c r="I341"/>
  <c r="K341" s="1"/>
  <c r="H349"/>
  <c r="J349" s="1"/>
  <c r="I349"/>
  <c r="K349" s="1"/>
  <c r="I272"/>
  <c r="K272" s="1"/>
  <c r="H272"/>
  <c r="J272" s="1"/>
  <c r="I280"/>
  <c r="K280" s="1"/>
  <c r="H280"/>
  <c r="J280" s="1"/>
  <c r="I288"/>
  <c r="K288" s="1"/>
  <c r="H288"/>
  <c r="J288" s="1"/>
  <c r="I300"/>
  <c r="K300" s="1"/>
  <c r="H300"/>
  <c r="J300" s="1"/>
  <c r="I308"/>
  <c r="K308" s="1"/>
  <c r="H308"/>
  <c r="J308" s="1"/>
  <c r="I316"/>
  <c r="K316" s="1"/>
  <c r="H316"/>
  <c r="J316" s="1"/>
  <c r="I324"/>
  <c r="K324" s="1"/>
  <c r="H324"/>
  <c r="J324" s="1"/>
  <c r="I328"/>
  <c r="K328" s="1"/>
  <c r="H328"/>
  <c r="J328" s="1"/>
  <c r="I336"/>
  <c r="K336" s="1"/>
  <c r="H336"/>
  <c r="J336" s="1"/>
  <c r="I344"/>
  <c r="K344" s="1"/>
  <c r="H344"/>
  <c r="J344" s="1"/>
  <c r="I348"/>
  <c r="K348" s="1"/>
  <c r="H348"/>
  <c r="J348" s="1"/>
  <c r="I356"/>
  <c r="K356" s="1"/>
  <c r="H356"/>
  <c r="J356" s="1"/>
  <c r="I360"/>
  <c r="K360" s="1"/>
  <c r="H360"/>
  <c r="J360" s="1"/>
  <c r="I262"/>
  <c r="K262" s="1"/>
  <c r="H262"/>
  <c r="J262" s="1"/>
  <c r="I266"/>
  <c r="K266" s="1"/>
  <c r="H266"/>
  <c r="J266" s="1"/>
  <c r="I270"/>
  <c r="K270" s="1"/>
  <c r="H270"/>
  <c r="J270" s="1"/>
  <c r="I274"/>
  <c r="K274" s="1"/>
  <c r="H274"/>
  <c r="J274" s="1"/>
  <c r="I278"/>
  <c r="K278" s="1"/>
  <c r="H278"/>
  <c r="J278" s="1"/>
  <c r="I282"/>
  <c r="K282" s="1"/>
  <c r="H282"/>
  <c r="J282" s="1"/>
  <c r="I286"/>
  <c r="K286" s="1"/>
  <c r="H286"/>
  <c r="J286" s="1"/>
  <c r="I290"/>
  <c r="K290" s="1"/>
  <c r="H290"/>
  <c r="J290" s="1"/>
  <c r="I294"/>
  <c r="K294" s="1"/>
  <c r="H294"/>
  <c r="J294" s="1"/>
  <c r="I298"/>
  <c r="K298" s="1"/>
  <c r="H298"/>
  <c r="J298" s="1"/>
  <c r="I302"/>
  <c r="K302" s="1"/>
  <c r="H302"/>
  <c r="J302" s="1"/>
  <c r="I306"/>
  <c r="K306" s="1"/>
  <c r="H306"/>
  <c r="J306" s="1"/>
  <c r="I310"/>
  <c r="K310" s="1"/>
  <c r="H310"/>
  <c r="J310" s="1"/>
  <c r="I314"/>
  <c r="K314" s="1"/>
  <c r="H314"/>
  <c r="J314" s="1"/>
  <c r="I318"/>
  <c r="K318" s="1"/>
  <c r="H318"/>
  <c r="J318" s="1"/>
  <c r="I322"/>
  <c r="K322" s="1"/>
  <c r="H322"/>
  <c r="J322" s="1"/>
  <c r="I326"/>
  <c r="K326" s="1"/>
  <c r="H326"/>
  <c r="J326" s="1"/>
  <c r="I330"/>
  <c r="K330" s="1"/>
  <c r="H330"/>
  <c r="J330" s="1"/>
  <c r="I334"/>
  <c r="K334" s="1"/>
  <c r="H334"/>
  <c r="J334" s="1"/>
  <c r="I338"/>
  <c r="K338" s="1"/>
  <c r="H338"/>
  <c r="J338" s="1"/>
  <c r="I342"/>
  <c r="K342" s="1"/>
  <c r="H342"/>
  <c r="J342" s="1"/>
  <c r="I346"/>
  <c r="K346" s="1"/>
  <c r="H346"/>
  <c r="J346" s="1"/>
  <c r="I350"/>
  <c r="K350" s="1"/>
  <c r="H350"/>
  <c r="J350" s="1"/>
  <c r="I354"/>
  <c r="K354" s="1"/>
  <c r="H354"/>
  <c r="J354" s="1"/>
  <c r="I358"/>
  <c r="K358" s="1"/>
  <c r="H358"/>
  <c r="J358" s="1"/>
  <c r="H745"/>
  <c r="J745" s="1"/>
  <c r="I1023"/>
  <c r="K1023" s="1"/>
  <c r="L1023" s="1"/>
  <c r="H216"/>
  <c r="J216" s="1"/>
  <c r="I1189"/>
  <c r="K1189" s="1"/>
  <c r="N689"/>
  <c r="N699"/>
  <c r="H82"/>
  <c r="H621"/>
  <c r="J621" s="1"/>
  <c r="N693"/>
  <c r="N703"/>
  <c r="H66"/>
  <c r="M646"/>
  <c r="H34"/>
  <c r="I139"/>
  <c r="K139" s="1"/>
  <c r="I798"/>
  <c r="K798" s="1"/>
  <c r="H801"/>
  <c r="J801" s="1"/>
  <c r="M856"/>
  <c r="H859"/>
  <c r="J859" s="1"/>
  <c r="I1064"/>
  <c r="K1064" s="1"/>
  <c r="H26"/>
  <c r="I214"/>
  <c r="K214" s="1"/>
  <c r="I825"/>
  <c r="K825" s="1"/>
  <c r="H831"/>
  <c r="J831" s="1"/>
  <c r="I848"/>
  <c r="K848" s="1"/>
  <c r="H18"/>
  <c r="H58"/>
  <c r="I134"/>
  <c r="K134" s="1"/>
  <c r="I166"/>
  <c r="K166" s="1"/>
  <c r="I215"/>
  <c r="K215" s="1"/>
  <c r="H224"/>
  <c r="J224" s="1"/>
  <c r="M233"/>
  <c r="I623"/>
  <c r="K623" s="1"/>
  <c r="H646"/>
  <c r="J646" s="1"/>
  <c r="L646" s="1"/>
  <c r="I651"/>
  <c r="K651" s="1"/>
  <c r="H662"/>
  <c r="J662" s="1"/>
  <c r="L662" s="1"/>
  <c r="I1093"/>
  <c r="K1093" s="1"/>
  <c r="M1224"/>
  <c r="H50"/>
  <c r="I151"/>
  <c r="K151" s="1"/>
  <c r="M154"/>
  <c r="I176"/>
  <c r="K176" s="1"/>
  <c r="H196"/>
  <c r="J196" s="1"/>
  <c r="H230"/>
  <c r="J230" s="1"/>
  <c r="H233"/>
  <c r="J233" s="1"/>
  <c r="I238"/>
  <c r="K238" s="1"/>
  <c r="I252"/>
  <c r="K252" s="1"/>
  <c r="I647"/>
  <c r="K647" s="1"/>
  <c r="H803"/>
  <c r="N1055"/>
  <c r="I663"/>
  <c r="K663" s="1"/>
  <c r="I793"/>
  <c r="K793" s="1"/>
  <c r="I802"/>
  <c r="K802" s="1"/>
  <c r="I1016"/>
  <c r="K1016" s="1"/>
  <c r="H1054"/>
  <c r="J1054" s="1"/>
  <c r="M1245"/>
  <c r="M1342"/>
  <c r="H10"/>
  <c r="H42"/>
  <c r="H74"/>
  <c r="M123"/>
  <c r="M147"/>
  <c r="H191"/>
  <c r="J191" s="1"/>
  <c r="H205"/>
  <c r="J205" s="1"/>
  <c r="H212"/>
  <c r="J212" s="1"/>
  <c r="I223"/>
  <c r="K223" s="1"/>
  <c r="I248"/>
  <c r="K248" s="1"/>
  <c r="H486"/>
  <c r="J486" s="1"/>
  <c r="H622"/>
  <c r="J622" s="1"/>
  <c r="L622" s="1"/>
  <c r="N646"/>
  <c r="N731"/>
  <c r="H806"/>
  <c r="J806" s="1"/>
  <c r="M860"/>
  <c r="M1063"/>
  <c r="M1092"/>
  <c r="I16"/>
  <c r="K16" s="1"/>
  <c r="I32"/>
  <c r="K32" s="1"/>
  <c r="I48"/>
  <c r="K48" s="1"/>
  <c r="I64"/>
  <c r="K64" s="1"/>
  <c r="I80"/>
  <c r="K80" s="1"/>
  <c r="I114"/>
  <c r="K114" s="1"/>
  <c r="I123"/>
  <c r="K123" s="1"/>
  <c r="I172"/>
  <c r="K172" s="1"/>
  <c r="I183"/>
  <c r="K183" s="1"/>
  <c r="H189"/>
  <c r="J189" s="1"/>
  <c r="H200"/>
  <c r="J200" s="1"/>
  <c r="M205"/>
  <c r="M206"/>
  <c r="I212"/>
  <c r="K212" s="1"/>
  <c r="H223"/>
  <c r="J223" s="1"/>
  <c r="M240"/>
  <c r="M243"/>
  <c r="I633"/>
  <c r="K633" s="1"/>
  <c r="I639"/>
  <c r="K639" s="1"/>
  <c r="I649"/>
  <c r="K649" s="1"/>
  <c r="N701"/>
  <c r="H783"/>
  <c r="J783" s="1"/>
  <c r="H789"/>
  <c r="J789" s="1"/>
  <c r="M795"/>
  <c r="H804"/>
  <c r="J804" s="1"/>
  <c r="I854"/>
  <c r="K854" s="1"/>
  <c r="I1024"/>
  <c r="K1024" s="1"/>
  <c r="H1038"/>
  <c r="J1038" s="1"/>
  <c r="H1086"/>
  <c r="J1086" s="1"/>
  <c r="H1092"/>
  <c r="J1092" s="1"/>
  <c r="L1092" s="1"/>
  <c r="I1183"/>
  <c r="K1183" s="1"/>
  <c r="N1258"/>
  <c r="N1261"/>
  <c r="M130"/>
  <c r="M190"/>
  <c r="I206"/>
  <c r="K206" s="1"/>
  <c r="I207"/>
  <c r="K207" s="1"/>
  <c r="N209"/>
  <c r="N234"/>
  <c r="M241"/>
  <c r="I243"/>
  <c r="K243" s="1"/>
  <c r="N244"/>
  <c r="I251"/>
  <c r="K251" s="1"/>
  <c r="N1031"/>
  <c r="I8"/>
  <c r="K8" s="1"/>
  <c r="I24"/>
  <c r="K24" s="1"/>
  <c r="I40"/>
  <c r="K40" s="1"/>
  <c r="I56"/>
  <c r="K56" s="1"/>
  <c r="I72"/>
  <c r="K72" s="1"/>
  <c r="I118"/>
  <c r="K118" s="1"/>
  <c r="I130"/>
  <c r="K130" s="1"/>
  <c r="I160"/>
  <c r="K160" s="1"/>
  <c r="I188"/>
  <c r="K188" s="1"/>
  <c r="H190"/>
  <c r="J190" s="1"/>
  <c r="I201"/>
  <c r="K201" s="1"/>
  <c r="H206"/>
  <c r="J206" s="1"/>
  <c r="H207"/>
  <c r="J207" s="1"/>
  <c r="H209"/>
  <c r="J209" s="1"/>
  <c r="H243"/>
  <c r="J243" s="1"/>
  <c r="H251"/>
  <c r="J251" s="1"/>
  <c r="H258"/>
  <c r="J258" s="1"/>
  <c r="H482"/>
  <c r="J482" s="1"/>
  <c r="M613"/>
  <c r="I625"/>
  <c r="K625" s="1"/>
  <c r="H638"/>
  <c r="J638" s="1"/>
  <c r="L638" s="1"/>
  <c r="H681"/>
  <c r="J681" s="1"/>
  <c r="N691"/>
  <c r="N697"/>
  <c r="H725"/>
  <c r="J725" s="1"/>
  <c r="H735"/>
  <c r="J735" s="1"/>
  <c r="H749"/>
  <c r="J749" s="1"/>
  <c r="N796"/>
  <c r="M1023"/>
  <c r="M1031"/>
  <c r="I1048"/>
  <c r="K1048" s="1"/>
  <c r="H1085"/>
  <c r="J1085" s="1"/>
  <c r="N1087"/>
  <c r="N1245"/>
  <c r="N1283"/>
  <c r="N1342"/>
  <c r="M1045"/>
  <c r="N1046"/>
  <c r="N1080"/>
  <c r="I9"/>
  <c r="K9" s="1"/>
  <c r="I17"/>
  <c r="K17" s="1"/>
  <c r="I25"/>
  <c r="K25" s="1"/>
  <c r="I33"/>
  <c r="K33" s="1"/>
  <c r="I41"/>
  <c r="K41" s="1"/>
  <c r="I49"/>
  <c r="K49" s="1"/>
  <c r="I57"/>
  <c r="K57" s="1"/>
  <c r="I65"/>
  <c r="K65" s="1"/>
  <c r="I73"/>
  <c r="K73" s="1"/>
  <c r="I81"/>
  <c r="K81" s="1"/>
  <c r="M135"/>
  <c r="M155"/>
  <c r="I193"/>
  <c r="K193" s="1"/>
  <c r="M237"/>
  <c r="N247"/>
  <c r="H478"/>
  <c r="J478" s="1"/>
  <c r="H498"/>
  <c r="J498" s="1"/>
  <c r="M618"/>
  <c r="M620"/>
  <c r="M621"/>
  <c r="N622"/>
  <c r="I627"/>
  <c r="K627" s="1"/>
  <c r="N634"/>
  <c r="I641"/>
  <c r="K641" s="1"/>
  <c r="I653"/>
  <c r="K653" s="1"/>
  <c r="N658"/>
  <c r="I665"/>
  <c r="K665" s="1"/>
  <c r="I667"/>
  <c r="K667" s="1"/>
  <c r="N709"/>
  <c r="N753"/>
  <c r="N755"/>
  <c r="N757"/>
  <c r="H776"/>
  <c r="J776" s="1"/>
  <c r="N780"/>
  <c r="M782"/>
  <c r="N783"/>
  <c r="N785"/>
  <c r="H793"/>
  <c r="J793" s="1"/>
  <c r="N794"/>
  <c r="H798"/>
  <c r="J798" s="1"/>
  <c r="N801"/>
  <c r="N802"/>
  <c r="H839"/>
  <c r="J839" s="1"/>
  <c r="H848"/>
  <c r="J848" s="1"/>
  <c r="H854"/>
  <c r="J854" s="1"/>
  <c r="N855"/>
  <c r="M861"/>
  <c r="N863"/>
  <c r="H1016"/>
  <c r="J1016" s="1"/>
  <c r="H1024"/>
  <c r="J1024" s="1"/>
  <c r="L1024" s="1"/>
  <c r="I1037"/>
  <c r="K1037" s="1"/>
  <c r="I1045"/>
  <c r="K1045" s="1"/>
  <c r="I1046"/>
  <c r="K1046" s="1"/>
  <c r="H1048"/>
  <c r="J1048" s="1"/>
  <c r="I1053"/>
  <c r="K1053" s="1"/>
  <c r="N1057"/>
  <c r="H1064"/>
  <c r="J1064" s="1"/>
  <c r="I1072"/>
  <c r="K1072" s="1"/>
  <c r="I1080"/>
  <c r="K1080" s="1"/>
  <c r="N1084"/>
  <c r="M1085"/>
  <c r="N1086"/>
  <c r="H1093"/>
  <c r="J1093" s="1"/>
  <c r="I1094"/>
  <c r="K1094" s="1"/>
  <c r="I1181"/>
  <c r="K1181" s="1"/>
  <c r="H1183"/>
  <c r="J1183" s="1"/>
  <c r="L1183" s="1"/>
  <c r="H1189"/>
  <c r="J1189" s="1"/>
  <c r="N1226"/>
  <c r="N1266"/>
  <c r="N1269"/>
  <c r="N1271"/>
  <c r="N1274"/>
  <c r="N1277"/>
  <c r="N1291"/>
  <c r="J1311"/>
  <c r="J1335"/>
  <c r="N193"/>
  <c r="N1072"/>
  <c r="M1181"/>
  <c r="H6"/>
  <c r="H14"/>
  <c r="H22"/>
  <c r="H30"/>
  <c r="H38"/>
  <c r="H46"/>
  <c r="H54"/>
  <c r="H62"/>
  <c r="H70"/>
  <c r="H78"/>
  <c r="I107"/>
  <c r="K107" s="1"/>
  <c r="M115"/>
  <c r="I119"/>
  <c r="K119" s="1"/>
  <c r="M122"/>
  <c r="M127"/>
  <c r="I135"/>
  <c r="K135" s="1"/>
  <c r="I146"/>
  <c r="K146" s="1"/>
  <c r="I150"/>
  <c r="K150" s="1"/>
  <c r="I155"/>
  <c r="K155" s="1"/>
  <c r="I182"/>
  <c r="K182" s="1"/>
  <c r="H184"/>
  <c r="J184" s="1"/>
  <c r="M189"/>
  <c r="H193"/>
  <c r="J193" s="1"/>
  <c r="I220"/>
  <c r="K220" s="1"/>
  <c r="I225"/>
  <c r="K225" s="1"/>
  <c r="N233"/>
  <c r="M245"/>
  <c r="H247"/>
  <c r="J247" s="1"/>
  <c r="M251"/>
  <c r="H466"/>
  <c r="J466" s="1"/>
  <c r="H494"/>
  <c r="J494" s="1"/>
  <c r="I621"/>
  <c r="K621" s="1"/>
  <c r="M622"/>
  <c r="I629"/>
  <c r="K629" s="1"/>
  <c r="H634"/>
  <c r="J634" s="1"/>
  <c r="L634" s="1"/>
  <c r="M638"/>
  <c r="I643"/>
  <c r="K643" s="1"/>
  <c r="I645"/>
  <c r="K645" s="1"/>
  <c r="H658"/>
  <c r="J658" s="1"/>
  <c r="L658" s="1"/>
  <c r="M662"/>
  <c r="I669"/>
  <c r="K669" s="1"/>
  <c r="N679"/>
  <c r="N719"/>
  <c r="I780"/>
  <c r="K780" s="1"/>
  <c r="I782"/>
  <c r="K782" s="1"/>
  <c r="I783"/>
  <c r="K783" s="1"/>
  <c r="I789"/>
  <c r="K789" s="1"/>
  <c r="I794"/>
  <c r="K794" s="1"/>
  <c r="M799"/>
  <c r="M801"/>
  <c r="M802"/>
  <c r="I803"/>
  <c r="N818"/>
  <c r="H835"/>
  <c r="J835" s="1"/>
  <c r="I855"/>
  <c r="K855" s="1"/>
  <c r="I859"/>
  <c r="K859" s="1"/>
  <c r="H1037"/>
  <c r="J1037" s="1"/>
  <c r="I1038"/>
  <c r="K1038" s="1"/>
  <c r="H1045"/>
  <c r="J1045" s="1"/>
  <c r="H1046"/>
  <c r="J1046" s="1"/>
  <c r="H1053"/>
  <c r="J1053" s="1"/>
  <c r="I1054"/>
  <c r="K1054" s="1"/>
  <c r="H1072"/>
  <c r="J1072" s="1"/>
  <c r="H1080"/>
  <c r="J1080" s="1"/>
  <c r="M1084"/>
  <c r="I1085"/>
  <c r="K1085" s="1"/>
  <c r="I1086"/>
  <c r="K1086" s="1"/>
  <c r="H1094"/>
  <c r="J1094" s="1"/>
  <c r="N1096"/>
  <c r="H1181"/>
  <c r="J1181" s="1"/>
  <c r="N1256"/>
  <c r="M1341"/>
  <c r="N222"/>
  <c r="M222"/>
  <c r="M231"/>
  <c r="I231"/>
  <c r="K231" s="1"/>
  <c r="N235"/>
  <c r="H235"/>
  <c r="J235" s="1"/>
  <c r="M490"/>
  <c r="H490"/>
  <c r="J490" s="1"/>
  <c r="M619"/>
  <c r="I619"/>
  <c r="K619" s="1"/>
  <c r="M661"/>
  <c r="I661"/>
  <c r="K661" s="1"/>
  <c r="I670"/>
  <c r="K670" s="1"/>
  <c r="H670"/>
  <c r="J670" s="1"/>
  <c r="M670"/>
  <c r="H711"/>
  <c r="J711" s="1"/>
  <c r="N711"/>
  <c r="H721"/>
  <c r="J721" s="1"/>
  <c r="N721"/>
  <c r="N727"/>
  <c r="H727"/>
  <c r="J727" s="1"/>
  <c r="N737"/>
  <c r="H737"/>
  <c r="J737" s="1"/>
  <c r="M767"/>
  <c r="I767"/>
  <c r="K767" s="1"/>
  <c r="N767"/>
  <c r="N777"/>
  <c r="I777"/>
  <c r="K777" s="1"/>
  <c r="M777"/>
  <c r="H808"/>
  <c r="J808" s="1"/>
  <c r="N808"/>
  <c r="N823"/>
  <c r="H823"/>
  <c r="J823" s="1"/>
  <c r="I823"/>
  <c r="K823" s="1"/>
  <c r="M1020"/>
  <c r="N1020"/>
  <c r="H1028"/>
  <c r="J1028" s="1"/>
  <c r="N1028"/>
  <c r="M1032"/>
  <c r="H1032"/>
  <c r="J1032" s="1"/>
  <c r="I1032"/>
  <c r="K1032" s="1"/>
  <c r="I1034"/>
  <c r="K1034" s="1"/>
  <c r="M1034"/>
  <c r="I1052"/>
  <c r="K1052" s="1"/>
  <c r="N1052"/>
  <c r="M1059"/>
  <c r="H1059"/>
  <c r="J1059" s="1"/>
  <c r="I1059"/>
  <c r="K1059" s="1"/>
  <c r="M1067"/>
  <c r="H1067"/>
  <c r="J1067" s="1"/>
  <c r="I1067"/>
  <c r="K1067" s="1"/>
  <c r="M1070"/>
  <c r="H1070"/>
  <c r="J1070" s="1"/>
  <c r="I1070"/>
  <c r="K1070" s="1"/>
  <c r="N1077"/>
  <c r="H1077"/>
  <c r="J1077" s="1"/>
  <c r="I1077"/>
  <c r="K1077" s="1"/>
  <c r="N1191"/>
  <c r="I1191"/>
  <c r="K1191" s="1"/>
  <c r="N1238"/>
  <c r="M1238"/>
  <c r="M1284"/>
  <c r="N1287"/>
  <c r="M1287"/>
  <c r="M1294"/>
  <c r="M1315"/>
  <c r="M1323"/>
  <c r="M238"/>
  <c r="H238"/>
  <c r="J238" s="1"/>
  <c r="N241"/>
  <c r="I241"/>
  <c r="K241" s="1"/>
  <c r="M631"/>
  <c r="I631"/>
  <c r="K631" s="1"/>
  <c r="I650"/>
  <c r="K650" s="1"/>
  <c r="L650" s="1"/>
  <c r="N650"/>
  <c r="H733"/>
  <c r="J733" s="1"/>
  <c r="N733"/>
  <c r="M764"/>
  <c r="N764"/>
  <c r="N766"/>
  <c r="I766"/>
  <c r="K766" s="1"/>
  <c r="M766"/>
  <c r="H769"/>
  <c r="J769" s="1"/>
  <c r="N769"/>
  <c r="N773"/>
  <c r="I773"/>
  <c r="K773" s="1"/>
  <c r="M773"/>
  <c r="I796"/>
  <c r="K796" s="1"/>
  <c r="M796"/>
  <c r="I820"/>
  <c r="K820" s="1"/>
  <c r="M820"/>
  <c r="N827"/>
  <c r="H827"/>
  <c r="J827" s="1"/>
  <c r="H847"/>
  <c r="J847" s="1"/>
  <c r="N847"/>
  <c r="H943"/>
  <c r="J943" s="1"/>
  <c r="L943" s="1"/>
  <c r="N943"/>
  <c r="N1022"/>
  <c r="M1022"/>
  <c r="I1036"/>
  <c r="K1036" s="1"/>
  <c r="L1036" s="1"/>
  <c r="M1036"/>
  <c r="M1051"/>
  <c r="H1051"/>
  <c r="J1051" s="1"/>
  <c r="I1051"/>
  <c r="K1051" s="1"/>
  <c r="N1061"/>
  <c r="I1061"/>
  <c r="K1061" s="1"/>
  <c r="L1061" s="1"/>
  <c r="M1061"/>
  <c r="M1083"/>
  <c r="I1083"/>
  <c r="K1083" s="1"/>
  <c r="L1083" s="1"/>
  <c r="M1091"/>
  <c r="I1091"/>
  <c r="K1091" s="1"/>
  <c r="L1091" s="1"/>
  <c r="H1102"/>
  <c r="J1102" s="1"/>
  <c r="N1102"/>
  <c r="N1222"/>
  <c r="M1222"/>
  <c r="M1231"/>
  <c r="N1246"/>
  <c r="M1248"/>
  <c r="N1248"/>
  <c r="N1250"/>
  <c r="N1253"/>
  <c r="N1272"/>
  <c r="M1280"/>
  <c r="N1280"/>
  <c r="M1286"/>
  <c r="N1286"/>
  <c r="M1331"/>
  <c r="J1331"/>
  <c r="I4"/>
  <c r="K4" s="1"/>
  <c r="I5"/>
  <c r="K5" s="1"/>
  <c r="I12"/>
  <c r="K12" s="1"/>
  <c r="I13"/>
  <c r="K13" s="1"/>
  <c r="I20"/>
  <c r="K20" s="1"/>
  <c r="I21"/>
  <c r="K21" s="1"/>
  <c r="I28"/>
  <c r="K28" s="1"/>
  <c r="I29"/>
  <c r="K29" s="1"/>
  <c r="I36"/>
  <c r="K36" s="1"/>
  <c r="I37"/>
  <c r="K37" s="1"/>
  <c r="I44"/>
  <c r="K44" s="1"/>
  <c r="I45"/>
  <c r="K45" s="1"/>
  <c r="I52"/>
  <c r="K52" s="1"/>
  <c r="I53"/>
  <c r="K53" s="1"/>
  <c r="I60"/>
  <c r="K60" s="1"/>
  <c r="I61"/>
  <c r="K61" s="1"/>
  <c r="I68"/>
  <c r="K68" s="1"/>
  <c r="I69"/>
  <c r="K69" s="1"/>
  <c r="I76"/>
  <c r="K76" s="1"/>
  <c r="I77"/>
  <c r="K77" s="1"/>
  <c r="I84"/>
  <c r="K84" s="1"/>
  <c r="I85"/>
  <c r="K85" s="1"/>
  <c r="M86"/>
  <c r="M87"/>
  <c r="I88"/>
  <c r="K88" s="1"/>
  <c r="I89"/>
  <c r="K89" s="1"/>
  <c r="M90"/>
  <c r="M91"/>
  <c r="I92"/>
  <c r="K92" s="1"/>
  <c r="I93"/>
  <c r="K93" s="1"/>
  <c r="M94"/>
  <c r="M95"/>
  <c r="I96"/>
  <c r="K96" s="1"/>
  <c r="I97"/>
  <c r="K97" s="1"/>
  <c r="M98"/>
  <c r="M99"/>
  <c r="I100"/>
  <c r="K100" s="1"/>
  <c r="I101"/>
  <c r="K101" s="1"/>
  <c r="M102"/>
  <c r="M103"/>
  <c r="I104"/>
  <c r="K104" s="1"/>
  <c r="M106"/>
  <c r="M111"/>
  <c r="M131"/>
  <c r="M138"/>
  <c r="M143"/>
  <c r="I185"/>
  <c r="K185" s="1"/>
  <c r="N188"/>
  <c r="I198"/>
  <c r="K198" s="1"/>
  <c r="I199"/>
  <c r="K199" s="1"/>
  <c r="I204"/>
  <c r="K204" s="1"/>
  <c r="I217"/>
  <c r="K217" s="1"/>
  <c r="N220"/>
  <c r="I228"/>
  <c r="K228" s="1"/>
  <c r="M229"/>
  <c r="M232"/>
  <c r="N239"/>
  <c r="N254"/>
  <c r="N857"/>
  <c r="N1088"/>
  <c r="H4"/>
  <c r="J4" s="1"/>
  <c r="H5"/>
  <c r="J5" s="1"/>
  <c r="M8"/>
  <c r="H12"/>
  <c r="J12" s="1"/>
  <c r="H13"/>
  <c r="J13" s="1"/>
  <c r="M16"/>
  <c r="H20"/>
  <c r="J20" s="1"/>
  <c r="H21"/>
  <c r="J21" s="1"/>
  <c r="M24"/>
  <c r="H28"/>
  <c r="J28" s="1"/>
  <c r="H29"/>
  <c r="J29" s="1"/>
  <c r="M32"/>
  <c r="H36"/>
  <c r="J36" s="1"/>
  <c r="H37"/>
  <c r="J37" s="1"/>
  <c r="M40"/>
  <c r="H44"/>
  <c r="J44" s="1"/>
  <c r="H45"/>
  <c r="J45" s="1"/>
  <c r="M48"/>
  <c r="H52"/>
  <c r="J52" s="1"/>
  <c r="H53"/>
  <c r="J53" s="1"/>
  <c r="M56"/>
  <c r="H60"/>
  <c r="J60" s="1"/>
  <c r="H61"/>
  <c r="J61" s="1"/>
  <c r="M64"/>
  <c r="H68"/>
  <c r="J68" s="1"/>
  <c r="H69"/>
  <c r="J69" s="1"/>
  <c r="M72"/>
  <c r="H76"/>
  <c r="J76" s="1"/>
  <c r="H77"/>
  <c r="J77" s="1"/>
  <c r="M80"/>
  <c r="H84"/>
  <c r="J84" s="1"/>
  <c r="H85"/>
  <c r="J85" s="1"/>
  <c r="H86"/>
  <c r="I87"/>
  <c r="H88"/>
  <c r="J88" s="1"/>
  <c r="H89"/>
  <c r="J89" s="1"/>
  <c r="H90"/>
  <c r="I91"/>
  <c r="H92"/>
  <c r="J92" s="1"/>
  <c r="H93"/>
  <c r="J93" s="1"/>
  <c r="H94"/>
  <c r="I95"/>
  <c r="H96"/>
  <c r="J96" s="1"/>
  <c r="H97"/>
  <c r="J97" s="1"/>
  <c r="H98"/>
  <c r="I99"/>
  <c r="H100"/>
  <c r="J100" s="1"/>
  <c r="H101"/>
  <c r="J101" s="1"/>
  <c r="H102"/>
  <c r="I103"/>
  <c r="H104"/>
  <c r="J104" s="1"/>
  <c r="I106"/>
  <c r="K106" s="1"/>
  <c r="M107"/>
  <c r="I111"/>
  <c r="K111" s="1"/>
  <c r="M114"/>
  <c r="M119"/>
  <c r="I126"/>
  <c r="K126" s="1"/>
  <c r="I131"/>
  <c r="K131" s="1"/>
  <c r="I138"/>
  <c r="K138" s="1"/>
  <c r="M139"/>
  <c r="I143"/>
  <c r="K143" s="1"/>
  <c r="M146"/>
  <c r="M151"/>
  <c r="I158"/>
  <c r="K158" s="1"/>
  <c r="I164"/>
  <c r="K164" s="1"/>
  <c r="M181"/>
  <c r="M182"/>
  <c r="H185"/>
  <c r="J185" s="1"/>
  <c r="I190"/>
  <c r="K190" s="1"/>
  <c r="I191"/>
  <c r="K191" s="1"/>
  <c r="I196"/>
  <c r="K196" s="1"/>
  <c r="H197"/>
  <c r="J197" s="1"/>
  <c r="H198"/>
  <c r="J198" s="1"/>
  <c r="H199"/>
  <c r="J199" s="1"/>
  <c r="N201"/>
  <c r="H204"/>
  <c r="J204" s="1"/>
  <c r="H208"/>
  <c r="J208" s="1"/>
  <c r="I209"/>
  <c r="K209" s="1"/>
  <c r="N212"/>
  <c r="M213"/>
  <c r="M214"/>
  <c r="H217"/>
  <c r="J217" s="1"/>
  <c r="H228"/>
  <c r="J228" s="1"/>
  <c r="H229"/>
  <c r="J229" s="1"/>
  <c r="H502"/>
  <c r="J502" s="1"/>
  <c r="H713"/>
  <c r="J713" s="1"/>
  <c r="H723"/>
  <c r="J723" s="1"/>
  <c r="I787"/>
  <c r="K787" s="1"/>
  <c r="N1264"/>
  <c r="I239"/>
  <c r="K239" s="1"/>
  <c r="H239"/>
  <c r="J239" s="1"/>
  <c r="M254"/>
  <c r="I254"/>
  <c r="K254" s="1"/>
  <c r="M615"/>
  <c r="I615"/>
  <c r="K615" s="1"/>
  <c r="L615" s="1"/>
  <c r="N615"/>
  <c r="I626"/>
  <c r="K626" s="1"/>
  <c r="L626" s="1"/>
  <c r="N626"/>
  <c r="M635"/>
  <c r="I635"/>
  <c r="K635" s="1"/>
  <c r="I642"/>
  <c r="K642" s="1"/>
  <c r="H642"/>
  <c r="J642" s="1"/>
  <c r="N642"/>
  <c r="I654"/>
  <c r="K654" s="1"/>
  <c r="L654" s="1"/>
  <c r="M654"/>
  <c r="N654"/>
  <c r="M671"/>
  <c r="I671"/>
  <c r="K671" s="1"/>
  <c r="H743"/>
  <c r="J743" s="1"/>
  <c r="N743"/>
  <c r="H810"/>
  <c r="J810" s="1"/>
  <c r="N810"/>
  <c r="N824"/>
  <c r="I824"/>
  <c r="K824" s="1"/>
  <c r="M824"/>
  <c r="N843"/>
  <c r="H843"/>
  <c r="J843" s="1"/>
  <c r="I857"/>
  <c r="K857" s="1"/>
  <c r="M857"/>
  <c r="M862"/>
  <c r="N862"/>
  <c r="H935"/>
  <c r="J935" s="1"/>
  <c r="I935"/>
  <c r="K935" s="1"/>
  <c r="I1033"/>
  <c r="K1033" s="1"/>
  <c r="H1033"/>
  <c r="J1033" s="1"/>
  <c r="M1033"/>
  <c r="M1043"/>
  <c r="H1043"/>
  <c r="J1043" s="1"/>
  <c r="I1043"/>
  <c r="K1043" s="1"/>
  <c r="M1056"/>
  <c r="H1056"/>
  <c r="J1056" s="1"/>
  <c r="I1056"/>
  <c r="K1056" s="1"/>
  <c r="N1069"/>
  <c r="H1069"/>
  <c r="J1069" s="1"/>
  <c r="I1069"/>
  <c r="K1069" s="1"/>
  <c r="M1075"/>
  <c r="H1075"/>
  <c r="J1075" s="1"/>
  <c r="I1075"/>
  <c r="K1075" s="1"/>
  <c r="M1078"/>
  <c r="H1078"/>
  <c r="J1078" s="1"/>
  <c r="I1078"/>
  <c r="K1078" s="1"/>
  <c r="M1088"/>
  <c r="I1088"/>
  <c r="K1088" s="1"/>
  <c r="L1088" s="1"/>
  <c r="M1239"/>
  <c r="N1239"/>
  <c r="N1293"/>
  <c r="M1293"/>
  <c r="J1314"/>
  <c r="M1314"/>
  <c r="I221"/>
  <c r="K221" s="1"/>
  <c r="M221"/>
  <c r="M225"/>
  <c r="H225"/>
  <c r="J225" s="1"/>
  <c r="N230"/>
  <c r="I230"/>
  <c r="K230" s="1"/>
  <c r="M246"/>
  <c r="N246"/>
  <c r="N249"/>
  <c r="H249"/>
  <c r="J249" s="1"/>
  <c r="I258"/>
  <c r="K258" s="1"/>
  <c r="M258"/>
  <c r="M474"/>
  <c r="H474"/>
  <c r="J474" s="1"/>
  <c r="N614"/>
  <c r="I614"/>
  <c r="K614" s="1"/>
  <c r="M614"/>
  <c r="I630"/>
  <c r="K630" s="1"/>
  <c r="H630"/>
  <c r="J630" s="1"/>
  <c r="M630"/>
  <c r="M637"/>
  <c r="I637"/>
  <c r="K637" s="1"/>
  <c r="M659"/>
  <c r="I659"/>
  <c r="K659" s="1"/>
  <c r="I666"/>
  <c r="K666" s="1"/>
  <c r="L666" s="1"/>
  <c r="N666"/>
  <c r="N685"/>
  <c r="H685"/>
  <c r="J685" s="1"/>
  <c r="N715"/>
  <c r="H715"/>
  <c r="J715" s="1"/>
  <c r="H761"/>
  <c r="J761" s="1"/>
  <c r="N761"/>
  <c r="M771"/>
  <c r="I771"/>
  <c r="K771" s="1"/>
  <c r="I776"/>
  <c r="K776" s="1"/>
  <c r="M776"/>
  <c r="N778"/>
  <c r="I778"/>
  <c r="K778" s="1"/>
  <c r="M778"/>
  <c r="M821"/>
  <c r="I821"/>
  <c r="K821" s="1"/>
  <c r="N821"/>
  <c r="I846"/>
  <c r="K846" s="1"/>
  <c r="M846"/>
  <c r="N1021"/>
  <c r="I1021"/>
  <c r="K1021" s="1"/>
  <c r="L1021" s="1"/>
  <c r="M1021"/>
  <c r="N1029"/>
  <c r="I1029"/>
  <c r="K1029" s="1"/>
  <c r="L1029" s="1"/>
  <c r="M1029"/>
  <c r="M1035"/>
  <c r="I1035"/>
  <c r="K1035" s="1"/>
  <c r="L1035" s="1"/>
  <c r="N1035"/>
  <c r="M1040"/>
  <c r="H1040"/>
  <c r="J1040" s="1"/>
  <c r="I1040"/>
  <c r="K1040" s="1"/>
  <c r="I1060"/>
  <c r="K1060" s="1"/>
  <c r="L1060" s="1"/>
  <c r="M1060"/>
  <c r="N1060"/>
  <c r="M1062"/>
  <c r="I1062"/>
  <c r="K1062" s="1"/>
  <c r="L1062" s="1"/>
  <c r="N1062"/>
  <c r="H1089"/>
  <c r="J1089" s="1"/>
  <c r="N1089"/>
  <c r="M1223"/>
  <c r="N1223"/>
  <c r="M1228"/>
  <c r="N1230"/>
  <c r="M1241"/>
  <c r="M1247"/>
  <c r="N1255"/>
  <c r="N1263"/>
  <c r="N1279"/>
  <c r="M1279"/>
  <c r="N1281"/>
  <c r="M1281"/>
  <c r="M1340"/>
  <c r="N204"/>
  <c r="M4"/>
  <c r="H8"/>
  <c r="J8" s="1"/>
  <c r="H9"/>
  <c r="J9" s="1"/>
  <c r="M12"/>
  <c r="H16"/>
  <c r="J16" s="1"/>
  <c r="H17"/>
  <c r="J17" s="1"/>
  <c r="M20"/>
  <c r="H24"/>
  <c r="J24" s="1"/>
  <c r="H25"/>
  <c r="J25" s="1"/>
  <c r="M28"/>
  <c r="H32"/>
  <c r="J32" s="1"/>
  <c r="H33"/>
  <c r="J33" s="1"/>
  <c r="M36"/>
  <c r="H40"/>
  <c r="J40" s="1"/>
  <c r="H41"/>
  <c r="J41" s="1"/>
  <c r="M44"/>
  <c r="H48"/>
  <c r="J48" s="1"/>
  <c r="H49"/>
  <c r="J49" s="1"/>
  <c r="M52"/>
  <c r="H56"/>
  <c r="J56" s="1"/>
  <c r="H57"/>
  <c r="J57" s="1"/>
  <c r="M60"/>
  <c r="H64"/>
  <c r="J64" s="1"/>
  <c r="H65"/>
  <c r="J65" s="1"/>
  <c r="M68"/>
  <c r="H72"/>
  <c r="J72" s="1"/>
  <c r="H73"/>
  <c r="J73" s="1"/>
  <c r="M76"/>
  <c r="H80"/>
  <c r="J80" s="1"/>
  <c r="H81"/>
  <c r="J81" s="1"/>
  <c r="M84"/>
  <c r="N85"/>
  <c r="N86"/>
  <c r="N87"/>
  <c r="M88"/>
  <c r="N89"/>
  <c r="N90"/>
  <c r="N91"/>
  <c r="M92"/>
  <c r="N93"/>
  <c r="N94"/>
  <c r="N95"/>
  <c r="M96"/>
  <c r="N97"/>
  <c r="N98"/>
  <c r="N99"/>
  <c r="M100"/>
  <c r="N101"/>
  <c r="N102"/>
  <c r="N103"/>
  <c r="M104"/>
  <c r="I110"/>
  <c r="K110" s="1"/>
  <c r="I115"/>
  <c r="K115" s="1"/>
  <c r="I122"/>
  <c r="K122" s="1"/>
  <c r="I127"/>
  <c r="K127" s="1"/>
  <c r="I142"/>
  <c r="K142" s="1"/>
  <c r="I147"/>
  <c r="K147" s="1"/>
  <c r="I154"/>
  <c r="K154" s="1"/>
  <c r="I168"/>
  <c r="K168" s="1"/>
  <c r="I174"/>
  <c r="K174" s="1"/>
  <c r="H181"/>
  <c r="J181" s="1"/>
  <c r="H182"/>
  <c r="J182" s="1"/>
  <c r="H183"/>
  <c r="J183" s="1"/>
  <c r="N185"/>
  <c r="H188"/>
  <c r="J188" s="1"/>
  <c r="H192"/>
  <c r="J192" s="1"/>
  <c r="N196"/>
  <c r="M197"/>
  <c r="M198"/>
  <c r="H201"/>
  <c r="J201" s="1"/>
  <c r="H213"/>
  <c r="J213" s="1"/>
  <c r="H214"/>
  <c r="J214" s="1"/>
  <c r="H215"/>
  <c r="J215" s="1"/>
  <c r="N217"/>
  <c r="H220"/>
  <c r="J220" s="1"/>
  <c r="H222"/>
  <c r="J222" s="1"/>
  <c r="N228"/>
  <c r="H231"/>
  <c r="J231" s="1"/>
  <c r="I235"/>
  <c r="K235" s="1"/>
  <c r="M253"/>
  <c r="I259"/>
  <c r="K259" s="1"/>
  <c r="H470"/>
  <c r="J470" s="1"/>
  <c r="I655"/>
  <c r="K655" s="1"/>
  <c r="I657"/>
  <c r="K657" s="1"/>
  <c r="N670"/>
  <c r="H673"/>
  <c r="J673" s="1"/>
  <c r="H767"/>
  <c r="J767" s="1"/>
  <c r="H816"/>
  <c r="J816" s="1"/>
  <c r="M823"/>
  <c r="N1032"/>
  <c r="M1052"/>
  <c r="H1065"/>
  <c r="J1065" s="1"/>
  <c r="N1070"/>
  <c r="M1077"/>
  <c r="H1191"/>
  <c r="J1191" s="1"/>
  <c r="N1315"/>
  <c r="N848"/>
  <c r="N1064"/>
  <c r="N1249"/>
  <c r="N638"/>
  <c r="N662"/>
  <c r="M789"/>
  <c r="M793"/>
  <c r="M798"/>
  <c r="M854"/>
  <c r="M859"/>
  <c r="N1016"/>
  <c r="N1023"/>
  <c r="N1024"/>
  <c r="M1037"/>
  <c r="N1038"/>
  <c r="N1048"/>
  <c r="M1053"/>
  <c r="N1054"/>
  <c r="N1092"/>
  <c r="M1093"/>
  <c r="M1189"/>
  <c r="N1225"/>
  <c r="N1233"/>
  <c r="N1282"/>
  <c r="M1288"/>
  <c r="N1341"/>
  <c r="N265"/>
  <c r="N269"/>
  <c r="N273"/>
  <c r="N277"/>
  <c r="N281"/>
  <c r="N285"/>
  <c r="N289"/>
  <c r="N293"/>
  <c r="N297"/>
  <c r="N301"/>
  <c r="N305"/>
  <c r="N309"/>
  <c r="N313"/>
  <c r="N317"/>
  <c r="N323"/>
  <c r="N327"/>
  <c r="N331"/>
  <c r="N335"/>
  <c r="N341"/>
  <c r="N347"/>
  <c r="M472"/>
  <c r="H472"/>
  <c r="J472" s="1"/>
  <c r="N534"/>
  <c r="H534"/>
  <c r="J534" s="1"/>
  <c r="I534"/>
  <c r="M534"/>
  <c r="N603"/>
  <c r="H603"/>
  <c r="J603" s="1"/>
  <c r="I603"/>
  <c r="M603"/>
  <c r="I652"/>
  <c r="K652" s="1"/>
  <c r="H652"/>
  <c r="J652" s="1"/>
  <c r="N652"/>
  <c r="N695"/>
  <c r="H695"/>
  <c r="J695" s="1"/>
  <c r="H741"/>
  <c r="J741" s="1"/>
  <c r="N741"/>
  <c r="H770"/>
  <c r="J770" s="1"/>
  <c r="I770"/>
  <c r="K770" s="1"/>
  <c r="M770"/>
  <c r="N772"/>
  <c r="I772"/>
  <c r="K772" s="1"/>
  <c r="H772"/>
  <c r="J772" s="1"/>
  <c r="M772"/>
  <c r="I1076"/>
  <c r="K1076" s="1"/>
  <c r="H1076"/>
  <c r="J1076" s="1"/>
  <c r="M1076"/>
  <c r="N1076"/>
  <c r="N1193"/>
  <c r="I1193"/>
  <c r="K1193" s="1"/>
  <c r="M1193"/>
  <c r="H1193"/>
  <c r="J1193" s="1"/>
  <c r="M1308"/>
  <c r="N108"/>
  <c r="I108"/>
  <c r="K108" s="1"/>
  <c r="N113"/>
  <c r="M113"/>
  <c r="N124"/>
  <c r="I124"/>
  <c r="K124" s="1"/>
  <c r="N129"/>
  <c r="M129"/>
  <c r="N137"/>
  <c r="M137"/>
  <c r="N140"/>
  <c r="I140"/>
  <c r="K140" s="1"/>
  <c r="N145"/>
  <c r="M145"/>
  <c r="N178"/>
  <c r="I178"/>
  <c r="K178" s="1"/>
  <c r="H242"/>
  <c r="J242" s="1"/>
  <c r="I242"/>
  <c r="K242" s="1"/>
  <c r="N242"/>
  <c r="H250"/>
  <c r="J250" s="1"/>
  <c r="N250"/>
  <c r="I250"/>
  <c r="K250" s="1"/>
  <c r="M465"/>
  <c r="H465"/>
  <c r="J465" s="1"/>
  <c r="N581"/>
  <c r="I581"/>
  <c r="K581" s="1"/>
  <c r="H581"/>
  <c r="M581"/>
  <c r="N595"/>
  <c r="H595"/>
  <c r="J595" s="1"/>
  <c r="I595"/>
  <c r="M595"/>
  <c r="I617"/>
  <c r="K617" s="1"/>
  <c r="M617"/>
  <c r="H617"/>
  <c r="J617" s="1"/>
  <c r="I624"/>
  <c r="K624" s="1"/>
  <c r="N624"/>
  <c r="H624"/>
  <c r="J624" s="1"/>
  <c r="I656"/>
  <c r="K656" s="1"/>
  <c r="N656"/>
  <c r="H656"/>
  <c r="J656" s="1"/>
  <c r="I779"/>
  <c r="K779" s="1"/>
  <c r="N779"/>
  <c r="H779"/>
  <c r="J779" s="1"/>
  <c r="I792"/>
  <c r="K792" s="1"/>
  <c r="H792"/>
  <c r="J792" s="1"/>
  <c r="N792"/>
  <c r="N1082"/>
  <c r="H1082"/>
  <c r="J1082" s="1"/>
  <c r="I1082"/>
  <c r="K1082" s="1"/>
  <c r="M1082"/>
  <c r="N1260"/>
  <c r="N232"/>
  <c r="H232"/>
  <c r="J232" s="1"/>
  <c r="M480"/>
  <c r="H480"/>
  <c r="J480" s="1"/>
  <c r="M496"/>
  <c r="H496"/>
  <c r="J496" s="1"/>
  <c r="N513"/>
  <c r="I513"/>
  <c r="H513"/>
  <c r="J513" s="1"/>
  <c r="M513"/>
  <c r="N526"/>
  <c r="H526"/>
  <c r="I526"/>
  <c r="K526" s="1"/>
  <c r="M526"/>
  <c r="H542"/>
  <c r="J542" s="1"/>
  <c r="I542"/>
  <c r="K542" s="1"/>
  <c r="H546"/>
  <c r="J546" s="1"/>
  <c r="I546"/>
  <c r="I556"/>
  <c r="K556" s="1"/>
  <c r="H556"/>
  <c r="J556" s="1"/>
  <c r="H562"/>
  <c r="J562" s="1"/>
  <c r="I562"/>
  <c r="N573"/>
  <c r="I573"/>
  <c r="H573"/>
  <c r="J573" s="1"/>
  <c r="M573"/>
  <c r="N587"/>
  <c r="H587"/>
  <c r="I587"/>
  <c r="K587" s="1"/>
  <c r="M587"/>
  <c r="N605"/>
  <c r="H605"/>
  <c r="I605"/>
  <c r="K605" s="1"/>
  <c r="M605"/>
  <c r="I636"/>
  <c r="K636" s="1"/>
  <c r="H636"/>
  <c r="J636" s="1"/>
  <c r="N636"/>
  <c r="I648"/>
  <c r="K648" s="1"/>
  <c r="N648"/>
  <c r="H648"/>
  <c r="J648" s="1"/>
  <c r="I668"/>
  <c r="K668" s="1"/>
  <c r="H668"/>
  <c r="J668" s="1"/>
  <c r="N668"/>
  <c r="H687"/>
  <c r="J687" s="1"/>
  <c r="N687"/>
  <c r="N717"/>
  <c r="H717"/>
  <c r="J717" s="1"/>
  <c r="H729"/>
  <c r="J729" s="1"/>
  <c r="N729"/>
  <c r="H739"/>
  <c r="J739" s="1"/>
  <c r="N739"/>
  <c r="N747"/>
  <c r="H747"/>
  <c r="J747" s="1"/>
  <c r="H765"/>
  <c r="J765" s="1"/>
  <c r="I765"/>
  <c r="K765" s="1"/>
  <c r="M765"/>
  <c r="I774"/>
  <c r="K774" s="1"/>
  <c r="M774"/>
  <c r="H774"/>
  <c r="J774" s="1"/>
  <c r="M784"/>
  <c r="H784"/>
  <c r="J784" s="1"/>
  <c r="N784"/>
  <c r="I784"/>
  <c r="K784" s="1"/>
  <c r="N791"/>
  <c r="H791"/>
  <c r="J791" s="1"/>
  <c r="M791"/>
  <c r="I791"/>
  <c r="K791" s="1"/>
  <c r="H814"/>
  <c r="J814" s="1"/>
  <c r="N814"/>
  <c r="N833"/>
  <c r="H833"/>
  <c r="J833" s="1"/>
  <c r="I853"/>
  <c r="K853" s="1"/>
  <c r="N853"/>
  <c r="H853"/>
  <c r="J853" s="1"/>
  <c r="H1030"/>
  <c r="J1030" s="1"/>
  <c r="I1030"/>
  <c r="K1030" s="1"/>
  <c r="M1030"/>
  <c r="I1049"/>
  <c r="K1049" s="1"/>
  <c r="M1049"/>
  <c r="H1049"/>
  <c r="J1049" s="1"/>
  <c r="N1049"/>
  <c r="I1073"/>
  <c r="K1073" s="1"/>
  <c r="M1073"/>
  <c r="N1073"/>
  <c r="H1073"/>
  <c r="J1073" s="1"/>
  <c r="N1195"/>
  <c r="H1195"/>
  <c r="J1195" s="1"/>
  <c r="I1195"/>
  <c r="K1195" s="1"/>
  <c r="M1195"/>
  <c r="M1242"/>
  <c r="N1242"/>
  <c r="M1324"/>
  <c r="M1332"/>
  <c r="N19"/>
  <c r="N27"/>
  <c r="N35"/>
  <c r="N39"/>
  <c r="N59"/>
  <c r="N67"/>
  <c r="N75"/>
  <c r="N79"/>
  <c r="N83"/>
  <c r="N10"/>
  <c r="N14"/>
  <c r="N18"/>
  <c r="M19"/>
  <c r="N22"/>
  <c r="M23"/>
  <c r="N26"/>
  <c r="M31"/>
  <c r="N34"/>
  <c r="M35"/>
  <c r="N38"/>
  <c r="M43"/>
  <c r="N46"/>
  <c r="N50"/>
  <c r="M51"/>
  <c r="N54"/>
  <c r="N58"/>
  <c r="N62"/>
  <c r="N66"/>
  <c r="N70"/>
  <c r="M79"/>
  <c r="N82"/>
  <c r="N194"/>
  <c r="N195"/>
  <c r="N202"/>
  <c r="N203"/>
  <c r="N227"/>
  <c r="N5"/>
  <c r="M6"/>
  <c r="N9"/>
  <c r="M10"/>
  <c r="I11"/>
  <c r="N13"/>
  <c r="M14"/>
  <c r="I15"/>
  <c r="N17"/>
  <c r="M18"/>
  <c r="I19"/>
  <c r="N21"/>
  <c r="M22"/>
  <c r="I23"/>
  <c r="N25"/>
  <c r="M26"/>
  <c r="I27"/>
  <c r="N29"/>
  <c r="M30"/>
  <c r="I31"/>
  <c r="N33"/>
  <c r="M34"/>
  <c r="N37"/>
  <c r="M38"/>
  <c r="I39"/>
  <c r="N41"/>
  <c r="M42"/>
  <c r="I43"/>
  <c r="N45"/>
  <c r="M46"/>
  <c r="I47"/>
  <c r="N49"/>
  <c r="M50"/>
  <c r="I51"/>
  <c r="N53"/>
  <c r="M54"/>
  <c r="I55"/>
  <c r="N57"/>
  <c r="M58"/>
  <c r="I59"/>
  <c r="N61"/>
  <c r="M62"/>
  <c r="I63"/>
  <c r="N65"/>
  <c r="M66"/>
  <c r="I67"/>
  <c r="N69"/>
  <c r="M70"/>
  <c r="I71"/>
  <c r="N73"/>
  <c r="M74"/>
  <c r="I75"/>
  <c r="N77"/>
  <c r="M78"/>
  <c r="I79"/>
  <c r="N81"/>
  <c r="M82"/>
  <c r="I83"/>
  <c r="N184"/>
  <c r="M186"/>
  <c r="M187"/>
  <c r="N192"/>
  <c r="M194"/>
  <c r="M195"/>
  <c r="N200"/>
  <c r="M202"/>
  <c r="M203"/>
  <c r="N208"/>
  <c r="M210"/>
  <c r="M211"/>
  <c r="N216"/>
  <c r="M218"/>
  <c r="M219"/>
  <c r="N224"/>
  <c r="M226"/>
  <c r="M227"/>
  <c r="M236"/>
  <c r="N170"/>
  <c r="I170"/>
  <c r="K170" s="1"/>
  <c r="N263"/>
  <c r="N267"/>
  <c r="N271"/>
  <c r="N275"/>
  <c r="N279"/>
  <c r="N283"/>
  <c r="N287"/>
  <c r="N291"/>
  <c r="N295"/>
  <c r="N299"/>
  <c r="N303"/>
  <c r="N307"/>
  <c r="N311"/>
  <c r="N315"/>
  <c r="N319"/>
  <c r="N321"/>
  <c r="N325"/>
  <c r="N329"/>
  <c r="N333"/>
  <c r="N337"/>
  <c r="N339"/>
  <c r="N343"/>
  <c r="N345"/>
  <c r="N349"/>
  <c r="N351"/>
  <c r="N353"/>
  <c r="M488"/>
  <c r="H488"/>
  <c r="J488" s="1"/>
  <c r="N505"/>
  <c r="I505"/>
  <c r="K505" s="1"/>
  <c r="H505"/>
  <c r="J505" s="1"/>
  <c r="M505"/>
  <c r="I548"/>
  <c r="H548"/>
  <c r="H554"/>
  <c r="J554" s="1"/>
  <c r="I554"/>
  <c r="K554" s="1"/>
  <c r="I564"/>
  <c r="K564" s="1"/>
  <c r="H564"/>
  <c r="J564" s="1"/>
  <c r="N571"/>
  <c r="H571"/>
  <c r="J571" s="1"/>
  <c r="I571"/>
  <c r="K571" s="1"/>
  <c r="M571"/>
  <c r="N589"/>
  <c r="H589"/>
  <c r="J589" s="1"/>
  <c r="I589"/>
  <c r="K589" s="1"/>
  <c r="M589"/>
  <c r="I632"/>
  <c r="K632" s="1"/>
  <c r="N632"/>
  <c r="H632"/>
  <c r="J632" s="1"/>
  <c r="I664"/>
  <c r="K664" s="1"/>
  <c r="N664"/>
  <c r="H664"/>
  <c r="J664" s="1"/>
  <c r="N705"/>
  <c r="H705"/>
  <c r="J705" s="1"/>
  <c r="I822"/>
  <c r="K822" s="1"/>
  <c r="H822"/>
  <c r="J822" s="1"/>
  <c r="M822"/>
  <c r="N841"/>
  <c r="H841"/>
  <c r="J841" s="1"/>
  <c r="I851"/>
  <c r="K851" s="1"/>
  <c r="M851"/>
  <c r="N851"/>
  <c r="H851"/>
  <c r="J851" s="1"/>
  <c r="N1058"/>
  <c r="H1058"/>
  <c r="J1058" s="1"/>
  <c r="I1058"/>
  <c r="K1058" s="1"/>
  <c r="M1058"/>
  <c r="I1068"/>
  <c r="K1068" s="1"/>
  <c r="M1068"/>
  <c r="N1068"/>
  <c r="H1068"/>
  <c r="J1068" s="1"/>
  <c r="N116"/>
  <c r="I116"/>
  <c r="K116" s="1"/>
  <c r="N121"/>
  <c r="M121"/>
  <c r="N132"/>
  <c r="I132"/>
  <c r="K132" s="1"/>
  <c r="N148"/>
  <c r="I148"/>
  <c r="K148" s="1"/>
  <c r="N153"/>
  <c r="M153"/>
  <c r="N156"/>
  <c r="I156"/>
  <c r="K156" s="1"/>
  <c r="M468"/>
  <c r="H468"/>
  <c r="J468" s="1"/>
  <c r="M484"/>
  <c r="H484"/>
  <c r="J484" s="1"/>
  <c r="M500"/>
  <c r="H500"/>
  <c r="J500" s="1"/>
  <c r="N517"/>
  <c r="H517"/>
  <c r="J517" s="1"/>
  <c r="I517"/>
  <c r="K517" s="1"/>
  <c r="N530"/>
  <c r="H530"/>
  <c r="J530" s="1"/>
  <c r="I530"/>
  <c r="K530" s="1"/>
  <c r="M530"/>
  <c r="I644"/>
  <c r="K644" s="1"/>
  <c r="H644"/>
  <c r="J644" s="1"/>
  <c r="N644"/>
  <c r="H677"/>
  <c r="J677" s="1"/>
  <c r="N677"/>
  <c r="H751"/>
  <c r="J751" s="1"/>
  <c r="N751"/>
  <c r="M768"/>
  <c r="H768"/>
  <c r="J768" s="1"/>
  <c r="N768"/>
  <c r="I768"/>
  <c r="K768" s="1"/>
  <c r="H786"/>
  <c r="J786" s="1"/>
  <c r="I786"/>
  <c r="K786" s="1"/>
  <c r="M786"/>
  <c r="N788"/>
  <c r="I788"/>
  <c r="K788" s="1"/>
  <c r="H788"/>
  <c r="J788" s="1"/>
  <c r="M788"/>
  <c r="N837"/>
  <c r="H837"/>
  <c r="J837" s="1"/>
  <c r="M850"/>
  <c r="I850"/>
  <c r="K850" s="1"/>
  <c r="N850"/>
  <c r="H850"/>
  <c r="J850" s="1"/>
  <c r="N1257"/>
  <c r="M1312"/>
  <c r="N109"/>
  <c r="M109"/>
  <c r="N112"/>
  <c r="I112"/>
  <c r="K112" s="1"/>
  <c r="N117"/>
  <c r="M117"/>
  <c r="N120"/>
  <c r="I120"/>
  <c r="K120" s="1"/>
  <c r="N125"/>
  <c r="M125"/>
  <c r="N128"/>
  <c r="I128"/>
  <c r="K128" s="1"/>
  <c r="N133"/>
  <c r="M133"/>
  <c r="N136"/>
  <c r="I136"/>
  <c r="K136" s="1"/>
  <c r="N141"/>
  <c r="M141"/>
  <c r="N144"/>
  <c r="I144"/>
  <c r="K144" s="1"/>
  <c r="N149"/>
  <c r="M149"/>
  <c r="N152"/>
  <c r="I152"/>
  <c r="K152" s="1"/>
  <c r="N157"/>
  <c r="M157"/>
  <c r="N162"/>
  <c r="I162"/>
  <c r="K162" s="1"/>
  <c r="H234"/>
  <c r="J234" s="1"/>
  <c r="I234"/>
  <c r="K234" s="1"/>
  <c r="H244"/>
  <c r="J244" s="1"/>
  <c r="M244"/>
  <c r="M252"/>
  <c r="H252"/>
  <c r="J252" s="1"/>
  <c r="M476"/>
  <c r="H476"/>
  <c r="J476" s="1"/>
  <c r="M492"/>
  <c r="H492"/>
  <c r="J492" s="1"/>
  <c r="N509"/>
  <c r="H509"/>
  <c r="I509"/>
  <c r="M509"/>
  <c r="N522"/>
  <c r="H522"/>
  <c r="J522" s="1"/>
  <c r="I522"/>
  <c r="K522" s="1"/>
  <c r="M522"/>
  <c r="N538"/>
  <c r="H538"/>
  <c r="J538" s="1"/>
  <c r="I538"/>
  <c r="K538" s="1"/>
  <c r="M538"/>
  <c r="N579"/>
  <c r="H579"/>
  <c r="J579" s="1"/>
  <c r="I579"/>
  <c r="K579" s="1"/>
  <c r="M579"/>
  <c r="N597"/>
  <c r="H597"/>
  <c r="J597" s="1"/>
  <c r="I597"/>
  <c r="K597" s="1"/>
  <c r="M597"/>
  <c r="H610"/>
  <c r="J610" s="1"/>
  <c r="I610"/>
  <c r="K610" s="1"/>
  <c r="I628"/>
  <c r="K628" s="1"/>
  <c r="H628"/>
  <c r="J628" s="1"/>
  <c r="N628"/>
  <c r="I640"/>
  <c r="K640" s="1"/>
  <c r="N640"/>
  <c r="H640"/>
  <c r="J640" s="1"/>
  <c r="I660"/>
  <c r="K660" s="1"/>
  <c r="H660"/>
  <c r="J660" s="1"/>
  <c r="N660"/>
  <c r="H675"/>
  <c r="J675" s="1"/>
  <c r="N675"/>
  <c r="N683"/>
  <c r="H683"/>
  <c r="J683" s="1"/>
  <c r="N759"/>
  <c r="H759"/>
  <c r="J759" s="1"/>
  <c r="H781"/>
  <c r="J781" s="1"/>
  <c r="I781"/>
  <c r="K781" s="1"/>
  <c r="M781"/>
  <c r="I790"/>
  <c r="K790" s="1"/>
  <c r="M790"/>
  <c r="N790"/>
  <c r="H790"/>
  <c r="J790" s="1"/>
  <c r="N829"/>
  <c r="H829"/>
  <c r="J829" s="1"/>
  <c r="N845"/>
  <c r="H845"/>
  <c r="J845" s="1"/>
  <c r="N852"/>
  <c r="H852"/>
  <c r="J852" s="1"/>
  <c r="M852"/>
  <c r="I852"/>
  <c r="K852" s="1"/>
  <c r="H1071"/>
  <c r="J1071" s="1"/>
  <c r="I1071"/>
  <c r="K1071" s="1"/>
  <c r="N1071"/>
  <c r="M1071"/>
  <c r="H1079"/>
  <c r="J1079" s="1"/>
  <c r="I1079"/>
  <c r="K1079" s="1"/>
  <c r="M1079"/>
  <c r="N1079"/>
  <c r="N1275"/>
  <c r="N1290"/>
  <c r="M1290"/>
  <c r="M1318"/>
  <c r="N1318"/>
  <c r="N7"/>
  <c r="N11"/>
  <c r="N15"/>
  <c r="N23"/>
  <c r="N31"/>
  <c r="N43"/>
  <c r="N47"/>
  <c r="N51"/>
  <c r="N55"/>
  <c r="N63"/>
  <c r="N71"/>
  <c r="N6"/>
  <c r="M7"/>
  <c r="M11"/>
  <c r="M15"/>
  <c r="M27"/>
  <c r="N30"/>
  <c r="M39"/>
  <c r="N42"/>
  <c r="M47"/>
  <c r="M55"/>
  <c r="M59"/>
  <c r="M63"/>
  <c r="M67"/>
  <c r="M71"/>
  <c r="N74"/>
  <c r="M75"/>
  <c r="N78"/>
  <c r="M83"/>
  <c r="N186"/>
  <c r="N187"/>
  <c r="N210"/>
  <c r="N211"/>
  <c r="N218"/>
  <c r="N219"/>
  <c r="N226"/>
  <c r="N236"/>
  <c r="I7"/>
  <c r="K7" s="1"/>
  <c r="I35"/>
  <c r="M110"/>
  <c r="M118"/>
  <c r="M126"/>
  <c r="M134"/>
  <c r="M142"/>
  <c r="M150"/>
  <c r="N181"/>
  <c r="N183"/>
  <c r="M184"/>
  <c r="H186"/>
  <c r="J186" s="1"/>
  <c r="I187"/>
  <c r="K187" s="1"/>
  <c r="N189"/>
  <c r="N191"/>
  <c r="M192"/>
  <c r="H194"/>
  <c r="J194" s="1"/>
  <c r="I195"/>
  <c r="K195" s="1"/>
  <c r="N197"/>
  <c r="N199"/>
  <c r="M200"/>
  <c r="H202"/>
  <c r="J202" s="1"/>
  <c r="I203"/>
  <c r="K203" s="1"/>
  <c r="N205"/>
  <c r="N207"/>
  <c r="M208"/>
  <c r="H210"/>
  <c r="J210" s="1"/>
  <c r="I211"/>
  <c r="K211" s="1"/>
  <c r="N213"/>
  <c r="N215"/>
  <c r="M216"/>
  <c r="H218"/>
  <c r="J218" s="1"/>
  <c r="I219"/>
  <c r="K219" s="1"/>
  <c r="N221"/>
  <c r="N223"/>
  <c r="M224"/>
  <c r="H226"/>
  <c r="J226" s="1"/>
  <c r="I227"/>
  <c r="K227" s="1"/>
  <c r="N229"/>
  <c r="N231"/>
  <c r="I236"/>
  <c r="K236" s="1"/>
  <c r="M632"/>
  <c r="M652"/>
  <c r="M664"/>
  <c r="N770"/>
  <c r="N822"/>
  <c r="N237"/>
  <c r="H237"/>
  <c r="J237" s="1"/>
  <c r="N240"/>
  <c r="H240"/>
  <c r="J240" s="1"/>
  <c r="N253"/>
  <c r="H253"/>
  <c r="J253" s="1"/>
  <c r="N259"/>
  <c r="H259"/>
  <c r="J259" s="1"/>
  <c r="N262"/>
  <c r="N266"/>
  <c r="N270"/>
  <c r="N274"/>
  <c r="N278"/>
  <c r="N282"/>
  <c r="N286"/>
  <c r="N290"/>
  <c r="N294"/>
  <c r="N298"/>
  <c r="N302"/>
  <c r="N306"/>
  <c r="N310"/>
  <c r="N314"/>
  <c r="N318"/>
  <c r="N322"/>
  <c r="N326"/>
  <c r="N330"/>
  <c r="N334"/>
  <c r="N338"/>
  <c r="N342"/>
  <c r="N346"/>
  <c r="N350"/>
  <c r="N507"/>
  <c r="H507"/>
  <c r="J507" s="1"/>
  <c r="I507"/>
  <c r="K507" s="1"/>
  <c r="N515"/>
  <c r="H515"/>
  <c r="J515" s="1"/>
  <c r="I515"/>
  <c r="K515" s="1"/>
  <c r="N518"/>
  <c r="H518"/>
  <c r="J518" s="1"/>
  <c r="I518"/>
  <c r="K518" s="1"/>
  <c r="M518"/>
  <c r="N524"/>
  <c r="I524"/>
  <c r="K524" s="1"/>
  <c r="H524"/>
  <c r="J524" s="1"/>
  <c r="N532"/>
  <c r="I532"/>
  <c r="K532" s="1"/>
  <c r="H532"/>
  <c r="J532" s="1"/>
  <c r="N540"/>
  <c r="I540"/>
  <c r="K540" s="1"/>
  <c r="H540"/>
  <c r="J540" s="1"/>
  <c r="N543"/>
  <c r="H543"/>
  <c r="J543" s="1"/>
  <c r="I543"/>
  <c r="K543" s="1"/>
  <c r="M543"/>
  <c r="N551"/>
  <c r="H551"/>
  <c r="J551" s="1"/>
  <c r="I551"/>
  <c r="N557"/>
  <c r="I557"/>
  <c r="K557" s="1"/>
  <c r="H557"/>
  <c r="J557" s="1"/>
  <c r="M557"/>
  <c r="H570"/>
  <c r="J570" s="1"/>
  <c r="I570"/>
  <c r="K570" s="1"/>
  <c r="I576"/>
  <c r="K576" s="1"/>
  <c r="H576"/>
  <c r="J576" s="1"/>
  <c r="H586"/>
  <c r="J586" s="1"/>
  <c r="I586"/>
  <c r="K586" s="1"/>
  <c r="I592"/>
  <c r="K592" s="1"/>
  <c r="H592"/>
  <c r="J592" s="1"/>
  <c r="H602"/>
  <c r="J602" s="1"/>
  <c r="I602"/>
  <c r="K602" s="1"/>
  <c r="I608"/>
  <c r="K608" s="1"/>
  <c r="H608"/>
  <c r="J608" s="1"/>
  <c r="M616"/>
  <c r="H616"/>
  <c r="J616" s="1"/>
  <c r="N616"/>
  <c r="I616"/>
  <c r="K616" s="1"/>
  <c r="N620"/>
  <c r="I620"/>
  <c r="K620" s="1"/>
  <c r="L620" s="1"/>
  <c r="H707"/>
  <c r="J707" s="1"/>
  <c r="N707"/>
  <c r="I769"/>
  <c r="K769" s="1"/>
  <c r="M769"/>
  <c r="N775"/>
  <c r="H775"/>
  <c r="J775" s="1"/>
  <c r="I775"/>
  <c r="K775" s="1"/>
  <c r="I785"/>
  <c r="K785" s="1"/>
  <c r="M785"/>
  <c r="H797"/>
  <c r="J797" s="1"/>
  <c r="I797"/>
  <c r="K797" s="1"/>
  <c r="M797"/>
  <c r="H860"/>
  <c r="J860" s="1"/>
  <c r="I860"/>
  <c r="K860" s="1"/>
  <c r="H937"/>
  <c r="J937" s="1"/>
  <c r="N937"/>
  <c r="I937"/>
  <c r="K937" s="1"/>
  <c r="H941"/>
  <c r="J941" s="1"/>
  <c r="I941"/>
  <c r="K941" s="1"/>
  <c r="N941"/>
  <c r="N1018"/>
  <c r="H1018"/>
  <c r="J1018" s="1"/>
  <c r="I1018"/>
  <c r="K1018" s="1"/>
  <c r="I1020"/>
  <c r="K1020" s="1"/>
  <c r="H1020"/>
  <c r="J1020" s="1"/>
  <c r="N1026"/>
  <c r="H1026"/>
  <c r="J1026" s="1"/>
  <c r="L1026" s="1"/>
  <c r="M1026"/>
  <c r="I1028"/>
  <c r="K1028" s="1"/>
  <c r="M1028"/>
  <c r="I1041"/>
  <c r="K1041" s="1"/>
  <c r="L1041" s="1"/>
  <c r="M1041"/>
  <c r="N1041"/>
  <c r="I1044"/>
  <c r="K1044" s="1"/>
  <c r="H1044"/>
  <c r="J1044" s="1"/>
  <c r="M1044"/>
  <c r="N1050"/>
  <c r="H1050"/>
  <c r="J1050" s="1"/>
  <c r="I1050"/>
  <c r="K1050" s="1"/>
  <c r="M1050"/>
  <c r="I1081"/>
  <c r="K1081" s="1"/>
  <c r="M1081"/>
  <c r="H1081"/>
  <c r="J1081" s="1"/>
  <c r="N1081"/>
  <c r="N1187"/>
  <c r="H1187"/>
  <c r="J1187" s="1"/>
  <c r="I1187"/>
  <c r="K1187" s="1"/>
  <c r="M1187"/>
  <c r="M1229"/>
  <c r="N1229"/>
  <c r="M1234"/>
  <c r="N1234"/>
  <c r="M1237"/>
  <c r="N1243"/>
  <c r="M1243"/>
  <c r="N1259"/>
  <c r="N1262"/>
  <c r="N1273"/>
  <c r="N1276"/>
  <c r="M1285"/>
  <c r="N1285"/>
  <c r="M1310"/>
  <c r="J1310"/>
  <c r="M1317"/>
  <c r="N1317"/>
  <c r="J1320"/>
  <c r="N1320"/>
  <c r="M1322"/>
  <c r="J1322"/>
  <c r="M1330"/>
  <c r="J1330"/>
  <c r="J1338"/>
  <c r="N1338"/>
  <c r="I246"/>
  <c r="K246" s="1"/>
  <c r="M247"/>
  <c r="I249"/>
  <c r="K249" s="1"/>
  <c r="M626"/>
  <c r="M634"/>
  <c r="M642"/>
  <c r="M650"/>
  <c r="M658"/>
  <c r="M666"/>
  <c r="N245"/>
  <c r="H245"/>
  <c r="J245" s="1"/>
  <c r="N248"/>
  <c r="H248"/>
  <c r="J248" s="1"/>
  <c r="N264"/>
  <c r="N268"/>
  <c r="N272"/>
  <c r="N276"/>
  <c r="N280"/>
  <c r="N284"/>
  <c r="N288"/>
  <c r="N292"/>
  <c r="N296"/>
  <c r="N300"/>
  <c r="N304"/>
  <c r="N308"/>
  <c r="N312"/>
  <c r="N316"/>
  <c r="N320"/>
  <c r="N324"/>
  <c r="N328"/>
  <c r="N332"/>
  <c r="N336"/>
  <c r="N340"/>
  <c r="N344"/>
  <c r="N348"/>
  <c r="N352"/>
  <c r="N511"/>
  <c r="H511"/>
  <c r="J511" s="1"/>
  <c r="I511"/>
  <c r="K511" s="1"/>
  <c r="N520"/>
  <c r="I520"/>
  <c r="K520" s="1"/>
  <c r="H520"/>
  <c r="J520" s="1"/>
  <c r="N528"/>
  <c r="I528"/>
  <c r="H528"/>
  <c r="N536"/>
  <c r="I536"/>
  <c r="K536" s="1"/>
  <c r="H536"/>
  <c r="J536" s="1"/>
  <c r="N545"/>
  <c r="H545"/>
  <c r="J545" s="1"/>
  <c r="I545"/>
  <c r="K545" s="1"/>
  <c r="N549"/>
  <c r="I549"/>
  <c r="H549"/>
  <c r="M549"/>
  <c r="N559"/>
  <c r="H559"/>
  <c r="J559" s="1"/>
  <c r="I559"/>
  <c r="K559" s="1"/>
  <c r="N565"/>
  <c r="I565"/>
  <c r="K565" s="1"/>
  <c r="H565"/>
  <c r="J565" s="1"/>
  <c r="I568"/>
  <c r="K568" s="1"/>
  <c r="H568"/>
  <c r="J568" s="1"/>
  <c r="H578"/>
  <c r="J578" s="1"/>
  <c r="I578"/>
  <c r="K578" s="1"/>
  <c r="I584"/>
  <c r="K584" s="1"/>
  <c r="H584"/>
  <c r="J584" s="1"/>
  <c r="H594"/>
  <c r="J594" s="1"/>
  <c r="I594"/>
  <c r="K594" s="1"/>
  <c r="I600"/>
  <c r="K600" s="1"/>
  <c r="H600"/>
  <c r="J600" s="1"/>
  <c r="H613"/>
  <c r="J613" s="1"/>
  <c r="I613"/>
  <c r="K613" s="1"/>
  <c r="H618"/>
  <c r="J618" s="1"/>
  <c r="I618"/>
  <c r="K618" s="1"/>
  <c r="H799"/>
  <c r="J799" s="1"/>
  <c r="I799"/>
  <c r="K799" s="1"/>
  <c r="H858"/>
  <c r="J858" s="1"/>
  <c r="I858"/>
  <c r="K858" s="1"/>
  <c r="M858"/>
  <c r="H939"/>
  <c r="J939" s="1"/>
  <c r="I939"/>
  <c r="K939" s="1"/>
  <c r="N939"/>
  <c r="I1017"/>
  <c r="K1017" s="1"/>
  <c r="H1017"/>
  <c r="J1017" s="1"/>
  <c r="M1017"/>
  <c r="M1019"/>
  <c r="H1019"/>
  <c r="J1019" s="1"/>
  <c r="I1019"/>
  <c r="K1019" s="1"/>
  <c r="I1025"/>
  <c r="K1025" s="1"/>
  <c r="L1025" s="1"/>
  <c r="M1025"/>
  <c r="N1025"/>
  <c r="M1027"/>
  <c r="I1027"/>
  <c r="K1027" s="1"/>
  <c r="L1027" s="1"/>
  <c r="N1027"/>
  <c r="H1039"/>
  <c r="J1039" s="1"/>
  <c r="I1039"/>
  <c r="K1039" s="1"/>
  <c r="N1039"/>
  <c r="H1047"/>
  <c r="J1047" s="1"/>
  <c r="I1047"/>
  <c r="K1047" s="1"/>
  <c r="M1047"/>
  <c r="N1047"/>
  <c r="N1090"/>
  <c r="H1090"/>
  <c r="J1090" s="1"/>
  <c r="I1090"/>
  <c r="K1090" s="1"/>
  <c r="M1090"/>
  <c r="N1232"/>
  <c r="M1240"/>
  <c r="N1240"/>
  <c r="M1302"/>
  <c r="N1339"/>
  <c r="N519"/>
  <c r="H519"/>
  <c r="J519" s="1"/>
  <c r="I519"/>
  <c r="K519" s="1"/>
  <c r="I544"/>
  <c r="K544" s="1"/>
  <c r="H544"/>
  <c r="J544" s="1"/>
  <c r="H550"/>
  <c r="J550" s="1"/>
  <c r="I550"/>
  <c r="K550" s="1"/>
  <c r="N553"/>
  <c r="H553"/>
  <c r="J553" s="1"/>
  <c r="I553"/>
  <c r="K553" s="1"/>
  <c r="H558"/>
  <c r="J558" s="1"/>
  <c r="I558"/>
  <c r="K558" s="1"/>
  <c r="N561"/>
  <c r="H561"/>
  <c r="J561" s="1"/>
  <c r="I561"/>
  <c r="K561" s="1"/>
  <c r="N567"/>
  <c r="H567"/>
  <c r="J567" s="1"/>
  <c r="I567"/>
  <c r="K567" s="1"/>
  <c r="I572"/>
  <c r="K572" s="1"/>
  <c r="H572"/>
  <c r="J572" s="1"/>
  <c r="N575"/>
  <c r="H575"/>
  <c r="J575" s="1"/>
  <c r="I575"/>
  <c r="K575" s="1"/>
  <c r="I580"/>
  <c r="K580" s="1"/>
  <c r="H580"/>
  <c r="J580" s="1"/>
  <c r="N583"/>
  <c r="H583"/>
  <c r="J583" s="1"/>
  <c r="I583"/>
  <c r="K583" s="1"/>
  <c r="I588"/>
  <c r="K588" s="1"/>
  <c r="H588"/>
  <c r="J588" s="1"/>
  <c r="N591"/>
  <c r="H591"/>
  <c r="J591" s="1"/>
  <c r="I591"/>
  <c r="K591" s="1"/>
  <c r="I596"/>
  <c r="K596" s="1"/>
  <c r="H596"/>
  <c r="J596" s="1"/>
  <c r="N599"/>
  <c r="H599"/>
  <c r="J599" s="1"/>
  <c r="I599"/>
  <c r="K599" s="1"/>
  <c r="I604"/>
  <c r="K604" s="1"/>
  <c r="H604"/>
  <c r="J604" s="1"/>
  <c r="N607"/>
  <c r="H607"/>
  <c r="J607" s="1"/>
  <c r="I607"/>
  <c r="K607" s="1"/>
  <c r="M825"/>
  <c r="H825"/>
  <c r="J825" s="1"/>
  <c r="N849"/>
  <c r="I849"/>
  <c r="K849" s="1"/>
  <c r="N1034"/>
  <c r="H1034"/>
  <c r="J1034" s="1"/>
  <c r="N1042"/>
  <c r="H1042"/>
  <c r="J1042" s="1"/>
  <c r="I1042"/>
  <c r="K1042" s="1"/>
  <c r="H1063"/>
  <c r="J1063" s="1"/>
  <c r="I1063"/>
  <c r="K1063" s="1"/>
  <c r="I1065"/>
  <c r="K1065" s="1"/>
  <c r="M1065"/>
  <c r="N1074"/>
  <c r="H1074"/>
  <c r="J1074" s="1"/>
  <c r="I1074"/>
  <c r="K1074" s="1"/>
  <c r="H1100"/>
  <c r="J1100" s="1"/>
  <c r="I1100"/>
  <c r="K1100" s="1"/>
  <c r="M1100"/>
  <c r="N1177"/>
  <c r="I1177"/>
  <c r="K1177" s="1"/>
  <c r="L1177" s="1"/>
  <c r="M1177"/>
  <c r="M1226"/>
  <c r="N1235"/>
  <c r="N1252"/>
  <c r="N1254"/>
  <c r="N1265"/>
  <c r="N1268"/>
  <c r="N1270"/>
  <c r="N1306"/>
  <c r="M1326"/>
  <c r="J1326"/>
  <c r="M1334"/>
  <c r="H467"/>
  <c r="J467" s="1"/>
  <c r="H469"/>
  <c r="J469" s="1"/>
  <c r="H471"/>
  <c r="J471" s="1"/>
  <c r="H473"/>
  <c r="J473" s="1"/>
  <c r="H475"/>
  <c r="J475" s="1"/>
  <c r="H477"/>
  <c r="J477" s="1"/>
  <c r="H479"/>
  <c r="J479" s="1"/>
  <c r="H481"/>
  <c r="J481" s="1"/>
  <c r="H483"/>
  <c r="J483" s="1"/>
  <c r="H485"/>
  <c r="J485" s="1"/>
  <c r="H487"/>
  <c r="J487" s="1"/>
  <c r="H489"/>
  <c r="J489" s="1"/>
  <c r="H491"/>
  <c r="J491" s="1"/>
  <c r="H493"/>
  <c r="J493" s="1"/>
  <c r="H495"/>
  <c r="J495" s="1"/>
  <c r="H497"/>
  <c r="J497" s="1"/>
  <c r="H499"/>
  <c r="J499" s="1"/>
  <c r="H501"/>
  <c r="J501" s="1"/>
  <c r="H614"/>
  <c r="J614" s="1"/>
  <c r="H619"/>
  <c r="J619" s="1"/>
  <c r="N619"/>
  <c r="H623"/>
  <c r="J623" s="1"/>
  <c r="N623"/>
  <c r="H625"/>
  <c r="J625" s="1"/>
  <c r="N625"/>
  <c r="H627"/>
  <c r="J627" s="1"/>
  <c r="N627"/>
  <c r="H629"/>
  <c r="J629" s="1"/>
  <c r="N629"/>
  <c r="H631"/>
  <c r="J631" s="1"/>
  <c r="N631"/>
  <c r="H633"/>
  <c r="J633" s="1"/>
  <c r="N633"/>
  <c r="H635"/>
  <c r="J635" s="1"/>
  <c r="N635"/>
  <c r="H637"/>
  <c r="J637" s="1"/>
  <c r="N637"/>
  <c r="H639"/>
  <c r="J639" s="1"/>
  <c r="N639"/>
  <c r="H641"/>
  <c r="J641" s="1"/>
  <c r="N641"/>
  <c r="H643"/>
  <c r="J643" s="1"/>
  <c r="N643"/>
  <c r="H645"/>
  <c r="J645" s="1"/>
  <c r="N645"/>
  <c r="H647"/>
  <c r="J647" s="1"/>
  <c r="N647"/>
  <c r="H649"/>
  <c r="J649" s="1"/>
  <c r="N649"/>
  <c r="H651"/>
  <c r="J651" s="1"/>
  <c r="N651"/>
  <c r="H653"/>
  <c r="J653" s="1"/>
  <c r="N653"/>
  <c r="H655"/>
  <c r="J655" s="1"/>
  <c r="N655"/>
  <c r="H657"/>
  <c r="J657" s="1"/>
  <c r="N657"/>
  <c r="H659"/>
  <c r="J659" s="1"/>
  <c r="N659"/>
  <c r="H661"/>
  <c r="J661" s="1"/>
  <c r="N661"/>
  <c r="H663"/>
  <c r="J663" s="1"/>
  <c r="N663"/>
  <c r="H665"/>
  <c r="J665" s="1"/>
  <c r="N665"/>
  <c r="H667"/>
  <c r="J667" s="1"/>
  <c r="N667"/>
  <c r="H669"/>
  <c r="J669" s="1"/>
  <c r="N669"/>
  <c r="H671"/>
  <c r="J671" s="1"/>
  <c r="H764"/>
  <c r="J764" s="1"/>
  <c r="L764" s="1"/>
  <c r="H766"/>
  <c r="J766" s="1"/>
  <c r="H771"/>
  <c r="J771" s="1"/>
  <c r="N771"/>
  <c r="H777"/>
  <c r="J777" s="1"/>
  <c r="H780"/>
  <c r="J780" s="1"/>
  <c r="H782"/>
  <c r="J782" s="1"/>
  <c r="H787"/>
  <c r="J787" s="1"/>
  <c r="N787"/>
  <c r="H794"/>
  <c r="J794" s="1"/>
  <c r="H795"/>
  <c r="J795" s="1"/>
  <c r="N812"/>
  <c r="N820"/>
  <c r="H824"/>
  <c r="J824" s="1"/>
  <c r="I847"/>
  <c r="K847" s="1"/>
  <c r="M849"/>
  <c r="H855"/>
  <c r="J855" s="1"/>
  <c r="H856"/>
  <c r="J856" s="1"/>
  <c r="H862"/>
  <c r="J862" s="1"/>
  <c r="H1022"/>
  <c r="J1022" s="1"/>
  <c r="L1022" s="1"/>
  <c r="I1031"/>
  <c r="K1031" s="1"/>
  <c r="L1031" s="1"/>
  <c r="N1036"/>
  <c r="H1052"/>
  <c r="J1052" s="1"/>
  <c r="H1084"/>
  <c r="J1084" s="1"/>
  <c r="L1084" s="1"/>
  <c r="J1345"/>
  <c r="N504"/>
  <c r="I504"/>
  <c r="K504" s="1"/>
  <c r="H504"/>
  <c r="J504" s="1"/>
  <c r="N506"/>
  <c r="H506"/>
  <c r="J506" s="1"/>
  <c r="I506"/>
  <c r="K506" s="1"/>
  <c r="N508"/>
  <c r="I508"/>
  <c r="K508" s="1"/>
  <c r="H508"/>
  <c r="J508" s="1"/>
  <c r="N510"/>
  <c r="H510"/>
  <c r="J510" s="1"/>
  <c r="I510"/>
  <c r="K510" s="1"/>
  <c r="N512"/>
  <c r="I512"/>
  <c r="K512" s="1"/>
  <c r="H512"/>
  <c r="J512" s="1"/>
  <c r="N514"/>
  <c r="H514"/>
  <c r="J514" s="1"/>
  <c r="I514"/>
  <c r="K514" s="1"/>
  <c r="N516"/>
  <c r="I516"/>
  <c r="K516" s="1"/>
  <c r="H516"/>
  <c r="J516" s="1"/>
  <c r="N521"/>
  <c r="H521"/>
  <c r="J521" s="1"/>
  <c r="I521"/>
  <c r="K521" s="1"/>
  <c r="N523"/>
  <c r="H523"/>
  <c r="J523" s="1"/>
  <c r="I523"/>
  <c r="K523" s="1"/>
  <c r="N525"/>
  <c r="I525"/>
  <c r="K525" s="1"/>
  <c r="H525"/>
  <c r="J525" s="1"/>
  <c r="N527"/>
  <c r="H527"/>
  <c r="J527" s="1"/>
  <c r="I527"/>
  <c r="K527" s="1"/>
  <c r="N529"/>
  <c r="H529"/>
  <c r="J529" s="1"/>
  <c r="I529"/>
  <c r="K529" s="1"/>
  <c r="N531"/>
  <c r="H531"/>
  <c r="J531" s="1"/>
  <c r="I531"/>
  <c r="K531" s="1"/>
  <c r="N533"/>
  <c r="I533"/>
  <c r="K533" s="1"/>
  <c r="H533"/>
  <c r="J533" s="1"/>
  <c r="N535"/>
  <c r="H535"/>
  <c r="J535" s="1"/>
  <c r="I535"/>
  <c r="K535" s="1"/>
  <c r="N537"/>
  <c r="H537"/>
  <c r="J537" s="1"/>
  <c r="I537"/>
  <c r="K537" s="1"/>
  <c r="N539"/>
  <c r="H539"/>
  <c r="J539" s="1"/>
  <c r="I539"/>
  <c r="K539" s="1"/>
  <c r="N541"/>
  <c r="I541"/>
  <c r="K541" s="1"/>
  <c r="H541"/>
  <c r="J541" s="1"/>
  <c r="N547"/>
  <c r="H547"/>
  <c r="J547" s="1"/>
  <c r="I547"/>
  <c r="K547" s="1"/>
  <c r="I552"/>
  <c r="H552"/>
  <c r="J552" s="1"/>
  <c r="N555"/>
  <c r="H555"/>
  <c r="J555" s="1"/>
  <c r="I555"/>
  <c r="K555" s="1"/>
  <c r="I560"/>
  <c r="K560" s="1"/>
  <c r="H560"/>
  <c r="J560" s="1"/>
  <c r="N563"/>
  <c r="H563"/>
  <c r="J563" s="1"/>
  <c r="I563"/>
  <c r="K563" s="1"/>
  <c r="H566"/>
  <c r="J566" s="1"/>
  <c r="I566"/>
  <c r="K566" s="1"/>
  <c r="N569"/>
  <c r="H569"/>
  <c r="J569" s="1"/>
  <c r="I569"/>
  <c r="K569" s="1"/>
  <c r="H574"/>
  <c r="J574" s="1"/>
  <c r="I574"/>
  <c r="K574" s="1"/>
  <c r="N577"/>
  <c r="H577"/>
  <c r="J577" s="1"/>
  <c r="I577"/>
  <c r="K577" s="1"/>
  <c r="H582"/>
  <c r="I582"/>
  <c r="K582" s="1"/>
  <c r="N585"/>
  <c r="H585"/>
  <c r="J585" s="1"/>
  <c r="I585"/>
  <c r="K585" s="1"/>
  <c r="H590"/>
  <c r="J590" s="1"/>
  <c r="I590"/>
  <c r="K590" s="1"/>
  <c r="N593"/>
  <c r="H593"/>
  <c r="J593" s="1"/>
  <c r="I593"/>
  <c r="K593" s="1"/>
  <c r="H598"/>
  <c r="I598"/>
  <c r="N601"/>
  <c r="H601"/>
  <c r="J601" s="1"/>
  <c r="I601"/>
  <c r="K601" s="1"/>
  <c r="H606"/>
  <c r="J606" s="1"/>
  <c r="I606"/>
  <c r="K606" s="1"/>
  <c r="N609"/>
  <c r="H609"/>
  <c r="J609" s="1"/>
  <c r="I609"/>
  <c r="K609" s="1"/>
  <c r="N611"/>
  <c r="H611"/>
  <c r="J611" s="1"/>
  <c r="I611"/>
  <c r="K611" s="1"/>
  <c r="M800"/>
  <c r="H800"/>
  <c r="J800" s="1"/>
  <c r="N861"/>
  <c r="H861"/>
  <c r="J861" s="1"/>
  <c r="M863"/>
  <c r="I863"/>
  <c r="H945"/>
  <c r="J945" s="1"/>
  <c r="L945" s="1"/>
  <c r="N945"/>
  <c r="H1055"/>
  <c r="J1055" s="1"/>
  <c r="I1055"/>
  <c r="K1055" s="1"/>
  <c r="I1057"/>
  <c r="K1057" s="1"/>
  <c r="L1057" s="1"/>
  <c r="M1057"/>
  <c r="N1066"/>
  <c r="H1066"/>
  <c r="J1066" s="1"/>
  <c r="I1066"/>
  <c r="K1066" s="1"/>
  <c r="H1087"/>
  <c r="J1087" s="1"/>
  <c r="I1087"/>
  <c r="K1087" s="1"/>
  <c r="I1089"/>
  <c r="K1089" s="1"/>
  <c r="M1089"/>
  <c r="N1179"/>
  <c r="H1179"/>
  <c r="J1179" s="1"/>
  <c r="I1179"/>
  <c r="K1179" s="1"/>
  <c r="N1185"/>
  <c r="I1185"/>
  <c r="K1185" s="1"/>
  <c r="L1185" s="1"/>
  <c r="M1185"/>
  <c r="N1227"/>
  <c r="M1250"/>
  <c r="N1251"/>
  <c r="N1267"/>
  <c r="M1291"/>
  <c r="M1307"/>
  <c r="N1307"/>
  <c r="M1319"/>
  <c r="M1328"/>
  <c r="M1336"/>
  <c r="N671"/>
  <c r="N795"/>
  <c r="N800"/>
  <c r="N856"/>
  <c r="N1043"/>
  <c r="N1051"/>
  <c r="N1059"/>
  <c r="N1067"/>
  <c r="N1075"/>
  <c r="N1083"/>
  <c r="N1091"/>
  <c r="N1094"/>
  <c r="N1228"/>
  <c r="N1236"/>
  <c r="N1244"/>
  <c r="N1284"/>
  <c r="M1289"/>
  <c r="N1316"/>
  <c r="J1346"/>
  <c r="N803"/>
  <c r="M1183"/>
  <c r="M1191"/>
  <c r="N1340"/>
  <c r="M519"/>
  <c r="M565"/>
  <c r="M545"/>
  <c r="M517"/>
  <c r="H322" i="42"/>
  <c r="J322" s="1"/>
  <c r="I322"/>
  <c r="H318"/>
  <c r="I318"/>
  <c r="H320"/>
  <c r="J320" s="1"/>
  <c r="I320"/>
  <c r="M355" i="44"/>
  <c r="M356"/>
  <c r="M357"/>
  <c r="M358"/>
  <c r="M359"/>
  <c r="M360"/>
  <c r="N542"/>
  <c r="M542"/>
  <c r="N546"/>
  <c r="M546"/>
  <c r="N550"/>
  <c r="M550"/>
  <c r="N554"/>
  <c r="M554"/>
  <c r="N558"/>
  <c r="M558"/>
  <c r="N562"/>
  <c r="M562"/>
  <c r="N566"/>
  <c r="M566"/>
  <c r="N570"/>
  <c r="M570"/>
  <c r="N574"/>
  <c r="M574"/>
  <c r="N578"/>
  <c r="M578"/>
  <c r="N582"/>
  <c r="M582"/>
  <c r="N586"/>
  <c r="M586"/>
  <c r="N590"/>
  <c r="M590"/>
  <c r="N594"/>
  <c r="M594"/>
  <c r="N598"/>
  <c r="M598"/>
  <c r="N602"/>
  <c r="M602"/>
  <c r="N606"/>
  <c r="M606"/>
  <c r="N610"/>
  <c r="M610"/>
  <c r="M690"/>
  <c r="I690"/>
  <c r="K690" s="1"/>
  <c r="N690"/>
  <c r="H690"/>
  <c r="J690" s="1"/>
  <c r="M722"/>
  <c r="I722"/>
  <c r="K722" s="1"/>
  <c r="N722"/>
  <c r="H722"/>
  <c r="J722" s="1"/>
  <c r="M754"/>
  <c r="I754"/>
  <c r="K754" s="1"/>
  <c r="N754"/>
  <c r="H754"/>
  <c r="J754" s="1"/>
  <c r="M354"/>
  <c r="M682"/>
  <c r="I682"/>
  <c r="K682" s="1"/>
  <c r="N682"/>
  <c r="H682"/>
  <c r="J682" s="1"/>
  <c r="M714"/>
  <c r="I714"/>
  <c r="K714" s="1"/>
  <c r="N714"/>
  <c r="H714"/>
  <c r="J714" s="1"/>
  <c r="M746"/>
  <c r="I746"/>
  <c r="K746" s="1"/>
  <c r="N746"/>
  <c r="H746"/>
  <c r="J746" s="1"/>
  <c r="H106"/>
  <c r="J106" s="1"/>
  <c r="H107"/>
  <c r="J107" s="1"/>
  <c r="H108"/>
  <c r="J108" s="1"/>
  <c r="H109"/>
  <c r="J109" s="1"/>
  <c r="L109" s="1"/>
  <c r="H110"/>
  <c r="J110" s="1"/>
  <c r="H111"/>
  <c r="J111" s="1"/>
  <c r="H112"/>
  <c r="J112" s="1"/>
  <c r="H113"/>
  <c r="J113" s="1"/>
  <c r="L113" s="1"/>
  <c r="H114"/>
  <c r="J114" s="1"/>
  <c r="H115"/>
  <c r="J115" s="1"/>
  <c r="H116"/>
  <c r="J116" s="1"/>
  <c r="H117"/>
  <c r="J117" s="1"/>
  <c r="L117" s="1"/>
  <c r="H118"/>
  <c r="J118" s="1"/>
  <c r="H119"/>
  <c r="J119" s="1"/>
  <c r="H120"/>
  <c r="J120" s="1"/>
  <c r="H121"/>
  <c r="J121" s="1"/>
  <c r="L121" s="1"/>
  <c r="H122"/>
  <c r="J122" s="1"/>
  <c r="H123"/>
  <c r="J123" s="1"/>
  <c r="H124"/>
  <c r="J124" s="1"/>
  <c r="H125"/>
  <c r="J125" s="1"/>
  <c r="L125" s="1"/>
  <c r="H126"/>
  <c r="J126" s="1"/>
  <c r="H127"/>
  <c r="J127" s="1"/>
  <c r="H128"/>
  <c r="J128" s="1"/>
  <c r="H129"/>
  <c r="J129" s="1"/>
  <c r="L129" s="1"/>
  <c r="H130"/>
  <c r="J130" s="1"/>
  <c r="H131"/>
  <c r="J131" s="1"/>
  <c r="H132"/>
  <c r="J132" s="1"/>
  <c r="H133"/>
  <c r="J133" s="1"/>
  <c r="L133" s="1"/>
  <c r="H134"/>
  <c r="J134" s="1"/>
  <c r="H135"/>
  <c r="J135" s="1"/>
  <c r="H136"/>
  <c r="J136" s="1"/>
  <c r="H137"/>
  <c r="J137" s="1"/>
  <c r="L137" s="1"/>
  <c r="H138"/>
  <c r="J138" s="1"/>
  <c r="H139"/>
  <c r="J139" s="1"/>
  <c r="H140"/>
  <c r="J140" s="1"/>
  <c r="H141"/>
  <c r="J141" s="1"/>
  <c r="L141" s="1"/>
  <c r="H142"/>
  <c r="J142" s="1"/>
  <c r="H143"/>
  <c r="J143" s="1"/>
  <c r="H144"/>
  <c r="J144" s="1"/>
  <c r="H145"/>
  <c r="J145" s="1"/>
  <c r="L145" s="1"/>
  <c r="H146"/>
  <c r="J146" s="1"/>
  <c r="H147"/>
  <c r="J147" s="1"/>
  <c r="H148"/>
  <c r="J148" s="1"/>
  <c r="H149"/>
  <c r="J149" s="1"/>
  <c r="L149" s="1"/>
  <c r="H150"/>
  <c r="J150" s="1"/>
  <c r="H151"/>
  <c r="J151" s="1"/>
  <c r="H152"/>
  <c r="J152" s="1"/>
  <c r="H153"/>
  <c r="J153" s="1"/>
  <c r="L153" s="1"/>
  <c r="H154"/>
  <c r="J154" s="1"/>
  <c r="H155"/>
  <c r="J155" s="1"/>
  <c r="H156"/>
  <c r="J156" s="1"/>
  <c r="H157"/>
  <c r="J157" s="1"/>
  <c r="L157" s="1"/>
  <c r="H158"/>
  <c r="J158" s="1"/>
  <c r="M158"/>
  <c r="H160"/>
  <c r="J160" s="1"/>
  <c r="M160"/>
  <c r="H162"/>
  <c r="J162" s="1"/>
  <c r="M162"/>
  <c r="H164"/>
  <c r="J164" s="1"/>
  <c r="M164"/>
  <c r="H166"/>
  <c r="J166" s="1"/>
  <c r="M166"/>
  <c r="H168"/>
  <c r="J168" s="1"/>
  <c r="M168"/>
  <c r="H170"/>
  <c r="J170" s="1"/>
  <c r="M170"/>
  <c r="H172"/>
  <c r="J172" s="1"/>
  <c r="M172"/>
  <c r="H174"/>
  <c r="J174" s="1"/>
  <c r="M174"/>
  <c r="H176"/>
  <c r="J176" s="1"/>
  <c r="M176"/>
  <c r="H178"/>
  <c r="J178" s="1"/>
  <c r="M178"/>
  <c r="M262"/>
  <c r="M264"/>
  <c r="M266"/>
  <c r="M268"/>
  <c r="M270"/>
  <c r="M272"/>
  <c r="M274"/>
  <c r="M276"/>
  <c r="M278"/>
  <c r="M280"/>
  <c r="M282"/>
  <c r="M284"/>
  <c r="M286"/>
  <c r="M288"/>
  <c r="M290"/>
  <c r="M292"/>
  <c r="M294"/>
  <c r="M296"/>
  <c r="M298"/>
  <c r="M300"/>
  <c r="M302"/>
  <c r="M304"/>
  <c r="M306"/>
  <c r="M308"/>
  <c r="M310"/>
  <c r="M312"/>
  <c r="M314"/>
  <c r="M316"/>
  <c r="M318"/>
  <c r="M320"/>
  <c r="M322"/>
  <c r="M324"/>
  <c r="M326"/>
  <c r="M328"/>
  <c r="M330"/>
  <c r="M332"/>
  <c r="M334"/>
  <c r="M336"/>
  <c r="M338"/>
  <c r="M340"/>
  <c r="M342"/>
  <c r="M344"/>
  <c r="M346"/>
  <c r="M348"/>
  <c r="M350"/>
  <c r="M352"/>
  <c r="N354"/>
  <c r="N355"/>
  <c r="N356"/>
  <c r="N357"/>
  <c r="N358"/>
  <c r="N359"/>
  <c r="N360"/>
  <c r="N544"/>
  <c r="M544"/>
  <c r="N548"/>
  <c r="M548"/>
  <c r="N552"/>
  <c r="M552"/>
  <c r="N556"/>
  <c r="M556"/>
  <c r="N560"/>
  <c r="M560"/>
  <c r="N564"/>
  <c r="M564"/>
  <c r="N568"/>
  <c r="M568"/>
  <c r="N572"/>
  <c r="M572"/>
  <c r="N576"/>
  <c r="M576"/>
  <c r="N580"/>
  <c r="M580"/>
  <c r="N584"/>
  <c r="M584"/>
  <c r="N588"/>
  <c r="M588"/>
  <c r="N592"/>
  <c r="M592"/>
  <c r="N596"/>
  <c r="M596"/>
  <c r="N600"/>
  <c r="M600"/>
  <c r="N604"/>
  <c r="M604"/>
  <c r="N608"/>
  <c r="M608"/>
  <c r="M674"/>
  <c r="I674"/>
  <c r="K674" s="1"/>
  <c r="N674"/>
  <c r="H674"/>
  <c r="J674" s="1"/>
  <c r="M706"/>
  <c r="I706"/>
  <c r="K706" s="1"/>
  <c r="N706"/>
  <c r="H706"/>
  <c r="J706" s="1"/>
  <c r="M738"/>
  <c r="I738"/>
  <c r="K738" s="1"/>
  <c r="N738"/>
  <c r="H738"/>
  <c r="J738" s="1"/>
  <c r="M811"/>
  <c r="I811"/>
  <c r="N811"/>
  <c r="H811"/>
  <c r="I819"/>
  <c r="K819" s="1"/>
  <c r="H819"/>
  <c r="J819" s="1"/>
  <c r="M819"/>
  <c r="N819"/>
  <c r="I159"/>
  <c r="K159" s="1"/>
  <c r="I161"/>
  <c r="K161" s="1"/>
  <c r="I163"/>
  <c r="K163" s="1"/>
  <c r="I165"/>
  <c r="K165" s="1"/>
  <c r="I167"/>
  <c r="K167" s="1"/>
  <c r="I169"/>
  <c r="K169" s="1"/>
  <c r="I171"/>
  <c r="K171" s="1"/>
  <c r="I173"/>
  <c r="K173" s="1"/>
  <c r="I175"/>
  <c r="K175" s="1"/>
  <c r="I177"/>
  <c r="K177" s="1"/>
  <c r="I179"/>
  <c r="K179" s="1"/>
  <c r="M362"/>
  <c r="I362"/>
  <c r="K362" s="1"/>
  <c r="N362"/>
  <c r="M363"/>
  <c r="I363"/>
  <c r="K363" s="1"/>
  <c r="L363" s="1"/>
  <c r="N363"/>
  <c r="M364"/>
  <c r="I364"/>
  <c r="K364" s="1"/>
  <c r="L364" s="1"/>
  <c r="N364"/>
  <c r="M365"/>
  <c r="I365"/>
  <c r="K365" s="1"/>
  <c r="L365" s="1"/>
  <c r="N365"/>
  <c r="M366"/>
  <c r="I366"/>
  <c r="K366" s="1"/>
  <c r="L366" s="1"/>
  <c r="N366"/>
  <c r="M367"/>
  <c r="I367"/>
  <c r="K367" s="1"/>
  <c r="L367" s="1"/>
  <c r="N367"/>
  <c r="M368"/>
  <c r="I368"/>
  <c r="K368" s="1"/>
  <c r="L368" s="1"/>
  <c r="N368"/>
  <c r="M369"/>
  <c r="I369"/>
  <c r="K369" s="1"/>
  <c r="L369" s="1"/>
  <c r="N369"/>
  <c r="M370"/>
  <c r="I370"/>
  <c r="K370" s="1"/>
  <c r="L370" s="1"/>
  <c r="N370"/>
  <c r="M371"/>
  <c r="I371"/>
  <c r="K371" s="1"/>
  <c r="L371" s="1"/>
  <c r="N371"/>
  <c r="M372"/>
  <c r="I372"/>
  <c r="K372" s="1"/>
  <c r="L372" s="1"/>
  <c r="N372"/>
  <c r="M373"/>
  <c r="I373"/>
  <c r="K373" s="1"/>
  <c r="L373" s="1"/>
  <c r="N373"/>
  <c r="M374"/>
  <c r="I374"/>
  <c r="K374" s="1"/>
  <c r="L374" s="1"/>
  <c r="N374"/>
  <c r="M375"/>
  <c r="I375"/>
  <c r="K375" s="1"/>
  <c r="L375" s="1"/>
  <c r="N375"/>
  <c r="M376"/>
  <c r="I376"/>
  <c r="N376"/>
  <c r="M377"/>
  <c r="I377"/>
  <c r="K377" s="1"/>
  <c r="L377" s="1"/>
  <c r="N377"/>
  <c r="M378"/>
  <c r="I378"/>
  <c r="K378" s="1"/>
  <c r="L378" s="1"/>
  <c r="N378"/>
  <c r="M379"/>
  <c r="I379"/>
  <c r="K379" s="1"/>
  <c r="L379" s="1"/>
  <c r="N379"/>
  <c r="M380"/>
  <c r="I380"/>
  <c r="K380" s="1"/>
  <c r="L380" s="1"/>
  <c r="N380"/>
  <c r="M381"/>
  <c r="I381"/>
  <c r="K381" s="1"/>
  <c r="L381" s="1"/>
  <c r="N381"/>
  <c r="M382"/>
  <c r="I382"/>
  <c r="K382" s="1"/>
  <c r="L382" s="1"/>
  <c r="N382"/>
  <c r="M383"/>
  <c r="I383"/>
  <c r="K383" s="1"/>
  <c r="L383" s="1"/>
  <c r="N383"/>
  <c r="M384"/>
  <c r="I384"/>
  <c r="K384" s="1"/>
  <c r="L384" s="1"/>
  <c r="N384"/>
  <c r="M385"/>
  <c r="I385"/>
  <c r="K385" s="1"/>
  <c r="L385" s="1"/>
  <c r="N385"/>
  <c r="M386"/>
  <c r="I386"/>
  <c r="K386" s="1"/>
  <c r="L386" s="1"/>
  <c r="N386"/>
  <c r="M387"/>
  <c r="I387"/>
  <c r="K387" s="1"/>
  <c r="L387" s="1"/>
  <c r="N387"/>
  <c r="M388"/>
  <c r="I388"/>
  <c r="K388" s="1"/>
  <c r="L388" s="1"/>
  <c r="N388"/>
  <c r="M389"/>
  <c r="I389"/>
  <c r="K389" s="1"/>
  <c r="L389" s="1"/>
  <c r="N389"/>
  <c r="M390"/>
  <c r="I390"/>
  <c r="K390" s="1"/>
  <c r="L390" s="1"/>
  <c r="N390"/>
  <c r="M391"/>
  <c r="I391"/>
  <c r="K391" s="1"/>
  <c r="L391" s="1"/>
  <c r="N391"/>
  <c r="M392"/>
  <c r="I392"/>
  <c r="K392" s="1"/>
  <c r="L392" s="1"/>
  <c r="N392"/>
  <c r="M393"/>
  <c r="I393"/>
  <c r="K393" s="1"/>
  <c r="L393" s="1"/>
  <c r="N393"/>
  <c r="M394"/>
  <c r="I394"/>
  <c r="K394" s="1"/>
  <c r="L394" s="1"/>
  <c r="N394"/>
  <c r="M395"/>
  <c r="I395"/>
  <c r="K395" s="1"/>
  <c r="L395" s="1"/>
  <c r="N395"/>
  <c r="M396"/>
  <c r="I396"/>
  <c r="K396" s="1"/>
  <c r="L396" s="1"/>
  <c r="N396"/>
  <c r="M397"/>
  <c r="I397"/>
  <c r="K397" s="1"/>
  <c r="L397" s="1"/>
  <c r="N397"/>
  <c r="M398"/>
  <c r="I398"/>
  <c r="K398" s="1"/>
  <c r="L398" s="1"/>
  <c r="N398"/>
  <c r="M399"/>
  <c r="I399"/>
  <c r="K399" s="1"/>
  <c r="L399" s="1"/>
  <c r="N399"/>
  <c r="M400"/>
  <c r="I400"/>
  <c r="K400" s="1"/>
  <c r="L400" s="1"/>
  <c r="N400"/>
  <c r="M401"/>
  <c r="I401"/>
  <c r="K401" s="1"/>
  <c r="L401" s="1"/>
  <c r="N401"/>
  <c r="M402"/>
  <c r="I402"/>
  <c r="K402" s="1"/>
  <c r="L402" s="1"/>
  <c r="N402"/>
  <c r="M403"/>
  <c r="I403"/>
  <c r="K403" s="1"/>
  <c r="L403" s="1"/>
  <c r="N403"/>
  <c r="M404"/>
  <c r="I404"/>
  <c r="K404" s="1"/>
  <c r="L404" s="1"/>
  <c r="N404"/>
  <c r="M405"/>
  <c r="I405"/>
  <c r="K405" s="1"/>
  <c r="L405" s="1"/>
  <c r="N405"/>
  <c r="M406"/>
  <c r="I406"/>
  <c r="K406" s="1"/>
  <c r="L406" s="1"/>
  <c r="N406"/>
  <c r="M407"/>
  <c r="I407"/>
  <c r="K407" s="1"/>
  <c r="L407" s="1"/>
  <c r="N407"/>
  <c r="M408"/>
  <c r="I408"/>
  <c r="K408" s="1"/>
  <c r="L408" s="1"/>
  <c r="N408"/>
  <c r="M409"/>
  <c r="I409"/>
  <c r="K409" s="1"/>
  <c r="L409" s="1"/>
  <c r="N409"/>
  <c r="M410"/>
  <c r="I410"/>
  <c r="K410" s="1"/>
  <c r="L410" s="1"/>
  <c r="N410"/>
  <c r="M411"/>
  <c r="I411"/>
  <c r="K411" s="1"/>
  <c r="L411" s="1"/>
  <c r="N411"/>
  <c r="M412"/>
  <c r="I412"/>
  <c r="K412" s="1"/>
  <c r="L412" s="1"/>
  <c r="N412"/>
  <c r="M413"/>
  <c r="I413"/>
  <c r="K413" s="1"/>
  <c r="L413" s="1"/>
  <c r="N413"/>
  <c r="M414"/>
  <c r="I414"/>
  <c r="K414" s="1"/>
  <c r="L414" s="1"/>
  <c r="N414"/>
  <c r="M415"/>
  <c r="I415"/>
  <c r="K415" s="1"/>
  <c r="L415" s="1"/>
  <c r="N415"/>
  <c r="M416"/>
  <c r="I416"/>
  <c r="K416" s="1"/>
  <c r="L416" s="1"/>
  <c r="N416"/>
  <c r="M417"/>
  <c r="I417"/>
  <c r="K417" s="1"/>
  <c r="L417" s="1"/>
  <c r="N417"/>
  <c r="M418"/>
  <c r="I418"/>
  <c r="K418" s="1"/>
  <c r="L418" s="1"/>
  <c r="N418"/>
  <c r="M419"/>
  <c r="I419"/>
  <c r="K419" s="1"/>
  <c r="L419" s="1"/>
  <c r="N419"/>
  <c r="M420"/>
  <c r="I420"/>
  <c r="K420" s="1"/>
  <c r="L420" s="1"/>
  <c r="N420"/>
  <c r="M421"/>
  <c r="I421"/>
  <c r="K421" s="1"/>
  <c r="L421" s="1"/>
  <c r="N421"/>
  <c r="M422"/>
  <c r="I422"/>
  <c r="K422" s="1"/>
  <c r="L422" s="1"/>
  <c r="N422"/>
  <c r="M423"/>
  <c r="I423"/>
  <c r="K423" s="1"/>
  <c r="L423" s="1"/>
  <c r="N423"/>
  <c r="M424"/>
  <c r="I424"/>
  <c r="K424" s="1"/>
  <c r="L424" s="1"/>
  <c r="N424"/>
  <c r="M425"/>
  <c r="I425"/>
  <c r="K425" s="1"/>
  <c r="L425" s="1"/>
  <c r="N425"/>
  <c r="M426"/>
  <c r="I426"/>
  <c r="K426" s="1"/>
  <c r="L426" s="1"/>
  <c r="N426"/>
  <c r="M427"/>
  <c r="I427"/>
  <c r="K427" s="1"/>
  <c r="L427" s="1"/>
  <c r="N427"/>
  <c r="M428"/>
  <c r="I428"/>
  <c r="K428" s="1"/>
  <c r="L428" s="1"/>
  <c r="N428"/>
  <c r="M429"/>
  <c r="I429"/>
  <c r="K429" s="1"/>
  <c r="L429" s="1"/>
  <c r="N429"/>
  <c r="M430"/>
  <c r="I430"/>
  <c r="K430" s="1"/>
  <c r="L430" s="1"/>
  <c r="N430"/>
  <c r="M431"/>
  <c r="I431"/>
  <c r="K431" s="1"/>
  <c r="L431" s="1"/>
  <c r="N431"/>
  <c r="M432"/>
  <c r="I432"/>
  <c r="K432" s="1"/>
  <c r="L432" s="1"/>
  <c r="N432"/>
  <c r="M433"/>
  <c r="I433"/>
  <c r="K433" s="1"/>
  <c r="L433" s="1"/>
  <c r="N433"/>
  <c r="M434"/>
  <c r="I434"/>
  <c r="K434" s="1"/>
  <c r="L434" s="1"/>
  <c r="N434"/>
  <c r="M435"/>
  <c r="I435"/>
  <c r="K435" s="1"/>
  <c r="L435" s="1"/>
  <c r="N435"/>
  <c r="M436"/>
  <c r="I436"/>
  <c r="K436" s="1"/>
  <c r="L436" s="1"/>
  <c r="N436"/>
  <c r="M437"/>
  <c r="I437"/>
  <c r="K437" s="1"/>
  <c r="L437" s="1"/>
  <c r="N437"/>
  <c r="M438"/>
  <c r="I438"/>
  <c r="K438" s="1"/>
  <c r="L438" s="1"/>
  <c r="N438"/>
  <c r="M439"/>
  <c r="I439"/>
  <c r="K439" s="1"/>
  <c r="L439" s="1"/>
  <c r="N439"/>
  <c r="M440"/>
  <c r="I440"/>
  <c r="K440" s="1"/>
  <c r="L440" s="1"/>
  <c r="N440"/>
  <c r="M441"/>
  <c r="I441"/>
  <c r="K441" s="1"/>
  <c r="L441" s="1"/>
  <c r="N441"/>
  <c r="M442"/>
  <c r="I442"/>
  <c r="K442" s="1"/>
  <c r="L442" s="1"/>
  <c r="N442"/>
  <c r="M443"/>
  <c r="I443"/>
  <c r="K443" s="1"/>
  <c r="L443" s="1"/>
  <c r="N443"/>
  <c r="M444"/>
  <c r="I444"/>
  <c r="K444" s="1"/>
  <c r="L444" s="1"/>
  <c r="N444"/>
  <c r="M445"/>
  <c r="I445"/>
  <c r="K445" s="1"/>
  <c r="L445" s="1"/>
  <c r="N445"/>
  <c r="M446"/>
  <c r="I446"/>
  <c r="K446" s="1"/>
  <c r="L446" s="1"/>
  <c r="N446"/>
  <c r="M447"/>
  <c r="I447"/>
  <c r="K447" s="1"/>
  <c r="L447" s="1"/>
  <c r="N447"/>
  <c r="M448"/>
  <c r="I448"/>
  <c r="K448" s="1"/>
  <c r="L448" s="1"/>
  <c r="N448"/>
  <c r="M449"/>
  <c r="I449"/>
  <c r="K449" s="1"/>
  <c r="L449" s="1"/>
  <c r="N449"/>
  <c r="M450"/>
  <c r="I450"/>
  <c r="K450" s="1"/>
  <c r="L450" s="1"/>
  <c r="N450"/>
  <c r="M451"/>
  <c r="I451"/>
  <c r="K451" s="1"/>
  <c r="L451" s="1"/>
  <c r="N451"/>
  <c r="M452"/>
  <c r="I452"/>
  <c r="K452" s="1"/>
  <c r="L452" s="1"/>
  <c r="N452"/>
  <c r="M453"/>
  <c r="I453"/>
  <c r="K453" s="1"/>
  <c r="L453" s="1"/>
  <c r="N453"/>
  <c r="M454"/>
  <c r="I454"/>
  <c r="K454" s="1"/>
  <c r="L454" s="1"/>
  <c r="N454"/>
  <c r="M455"/>
  <c r="I455"/>
  <c r="K455" s="1"/>
  <c r="L455" s="1"/>
  <c r="N455"/>
  <c r="M456"/>
  <c r="I456"/>
  <c r="K456" s="1"/>
  <c r="L456" s="1"/>
  <c r="N456"/>
  <c r="M457"/>
  <c r="I457"/>
  <c r="K457" s="1"/>
  <c r="L457" s="1"/>
  <c r="N457"/>
  <c r="M458"/>
  <c r="I458"/>
  <c r="K458" s="1"/>
  <c r="L458" s="1"/>
  <c r="N458"/>
  <c r="M459"/>
  <c r="I459"/>
  <c r="K459" s="1"/>
  <c r="L459" s="1"/>
  <c r="N459"/>
  <c r="M460"/>
  <c r="I460"/>
  <c r="K460" s="1"/>
  <c r="L460" s="1"/>
  <c r="N460"/>
  <c r="M461"/>
  <c r="I461"/>
  <c r="K461" s="1"/>
  <c r="L461" s="1"/>
  <c r="N461"/>
  <c r="M462"/>
  <c r="I462"/>
  <c r="K462" s="1"/>
  <c r="L462" s="1"/>
  <c r="N462"/>
  <c r="M463"/>
  <c r="I463"/>
  <c r="K463" s="1"/>
  <c r="L463" s="1"/>
  <c r="N463"/>
  <c r="M464"/>
  <c r="I464"/>
  <c r="K464" s="1"/>
  <c r="L464" s="1"/>
  <c r="N464"/>
  <c r="M698"/>
  <c r="I698"/>
  <c r="K698" s="1"/>
  <c r="N698"/>
  <c r="H698"/>
  <c r="J698" s="1"/>
  <c r="M730"/>
  <c r="I730"/>
  <c r="K730" s="1"/>
  <c r="N730"/>
  <c r="H730"/>
  <c r="J730" s="1"/>
  <c r="N762"/>
  <c r="I762"/>
  <c r="H762"/>
  <c r="J762" s="1"/>
  <c r="L762" s="1"/>
  <c r="M762"/>
  <c r="H159"/>
  <c r="J159" s="1"/>
  <c r="M159"/>
  <c r="H161"/>
  <c r="J161" s="1"/>
  <c r="M161"/>
  <c r="H163"/>
  <c r="J163" s="1"/>
  <c r="M163"/>
  <c r="H165"/>
  <c r="J165" s="1"/>
  <c r="M165"/>
  <c r="H167"/>
  <c r="J167" s="1"/>
  <c r="M167"/>
  <c r="H169"/>
  <c r="J169" s="1"/>
  <c r="M169"/>
  <c r="H171"/>
  <c r="J171" s="1"/>
  <c r="M171"/>
  <c r="H173"/>
  <c r="J173" s="1"/>
  <c r="M173"/>
  <c r="H175"/>
  <c r="J175" s="1"/>
  <c r="M175"/>
  <c r="H177"/>
  <c r="J177" s="1"/>
  <c r="M177"/>
  <c r="H179"/>
  <c r="J179" s="1"/>
  <c r="M179"/>
  <c r="M263"/>
  <c r="M265"/>
  <c r="M267"/>
  <c r="M269"/>
  <c r="M271"/>
  <c r="M273"/>
  <c r="M275"/>
  <c r="M277"/>
  <c r="M279"/>
  <c r="M281"/>
  <c r="M283"/>
  <c r="M285"/>
  <c r="M287"/>
  <c r="M289"/>
  <c r="M291"/>
  <c r="M293"/>
  <c r="M295"/>
  <c r="M297"/>
  <c r="M299"/>
  <c r="M301"/>
  <c r="M303"/>
  <c r="M305"/>
  <c r="M307"/>
  <c r="M309"/>
  <c r="M311"/>
  <c r="M313"/>
  <c r="M315"/>
  <c r="M317"/>
  <c r="M319"/>
  <c r="M321"/>
  <c r="M323"/>
  <c r="M325"/>
  <c r="M327"/>
  <c r="M329"/>
  <c r="M331"/>
  <c r="M333"/>
  <c r="M335"/>
  <c r="M337"/>
  <c r="M339"/>
  <c r="M341"/>
  <c r="M343"/>
  <c r="M345"/>
  <c r="M347"/>
  <c r="M349"/>
  <c r="M351"/>
  <c r="M353"/>
  <c r="L528"/>
  <c r="M676"/>
  <c r="I676"/>
  <c r="K676" s="1"/>
  <c r="N676"/>
  <c r="H676"/>
  <c r="J676" s="1"/>
  <c r="M684"/>
  <c r="I684"/>
  <c r="K684" s="1"/>
  <c r="N684"/>
  <c r="H684"/>
  <c r="J684" s="1"/>
  <c r="M692"/>
  <c r="I692"/>
  <c r="K692" s="1"/>
  <c r="N692"/>
  <c r="H692"/>
  <c r="J692" s="1"/>
  <c r="M700"/>
  <c r="I700"/>
  <c r="K700" s="1"/>
  <c r="N700"/>
  <c r="H700"/>
  <c r="J700" s="1"/>
  <c r="M708"/>
  <c r="I708"/>
  <c r="K708" s="1"/>
  <c r="N708"/>
  <c r="H708"/>
  <c r="J708" s="1"/>
  <c r="M716"/>
  <c r="I716"/>
  <c r="K716" s="1"/>
  <c r="N716"/>
  <c r="H716"/>
  <c r="J716" s="1"/>
  <c r="M724"/>
  <c r="I724"/>
  <c r="K724" s="1"/>
  <c r="N724"/>
  <c r="H724"/>
  <c r="J724" s="1"/>
  <c r="M732"/>
  <c r="I732"/>
  <c r="K732" s="1"/>
  <c r="N732"/>
  <c r="H732"/>
  <c r="J732" s="1"/>
  <c r="M740"/>
  <c r="I740"/>
  <c r="K740" s="1"/>
  <c r="N740"/>
  <c r="H740"/>
  <c r="J740" s="1"/>
  <c r="M748"/>
  <c r="I748"/>
  <c r="K748" s="1"/>
  <c r="N748"/>
  <c r="H748"/>
  <c r="J748" s="1"/>
  <c r="M756"/>
  <c r="I756"/>
  <c r="K756" s="1"/>
  <c r="N756"/>
  <c r="H756"/>
  <c r="J756" s="1"/>
  <c r="M805"/>
  <c r="I805"/>
  <c r="K805" s="1"/>
  <c r="N805"/>
  <c r="H805"/>
  <c r="J805" s="1"/>
  <c r="M813"/>
  <c r="I813"/>
  <c r="K813" s="1"/>
  <c r="N813"/>
  <c r="H813"/>
  <c r="J813" s="1"/>
  <c r="M678"/>
  <c r="I678"/>
  <c r="K678" s="1"/>
  <c r="N678"/>
  <c r="H678"/>
  <c r="J678" s="1"/>
  <c r="M686"/>
  <c r="I686"/>
  <c r="K686" s="1"/>
  <c r="N686"/>
  <c r="H686"/>
  <c r="J686" s="1"/>
  <c r="M694"/>
  <c r="I694"/>
  <c r="K694" s="1"/>
  <c r="N694"/>
  <c r="H694"/>
  <c r="J694" s="1"/>
  <c r="M702"/>
  <c r="I702"/>
  <c r="K702" s="1"/>
  <c r="N702"/>
  <c r="H702"/>
  <c r="J702" s="1"/>
  <c r="M710"/>
  <c r="I710"/>
  <c r="K710" s="1"/>
  <c r="N710"/>
  <c r="H710"/>
  <c r="J710" s="1"/>
  <c r="M718"/>
  <c r="I718"/>
  <c r="K718" s="1"/>
  <c r="N718"/>
  <c r="H718"/>
  <c r="J718" s="1"/>
  <c r="M726"/>
  <c r="I726"/>
  <c r="K726" s="1"/>
  <c r="N726"/>
  <c r="H726"/>
  <c r="J726" s="1"/>
  <c r="M734"/>
  <c r="I734"/>
  <c r="K734" s="1"/>
  <c r="N734"/>
  <c r="H734"/>
  <c r="J734" s="1"/>
  <c r="M742"/>
  <c r="I742"/>
  <c r="K742" s="1"/>
  <c r="N742"/>
  <c r="H742"/>
  <c r="J742" s="1"/>
  <c r="M750"/>
  <c r="I750"/>
  <c r="K750" s="1"/>
  <c r="N750"/>
  <c r="H750"/>
  <c r="J750" s="1"/>
  <c r="M758"/>
  <c r="I758"/>
  <c r="K758" s="1"/>
  <c r="N758"/>
  <c r="H758"/>
  <c r="J758" s="1"/>
  <c r="M807"/>
  <c r="I807"/>
  <c r="K807" s="1"/>
  <c r="N807"/>
  <c r="H807"/>
  <c r="J807" s="1"/>
  <c r="M815"/>
  <c r="I815"/>
  <c r="K815" s="1"/>
  <c r="N815"/>
  <c r="H815"/>
  <c r="J815" s="1"/>
  <c r="H1098"/>
  <c r="J1098" s="1"/>
  <c r="I1098"/>
  <c r="K1098" s="1"/>
  <c r="M1098"/>
  <c r="N1098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M672"/>
  <c r="I672"/>
  <c r="K672" s="1"/>
  <c r="N672"/>
  <c r="H672"/>
  <c r="J672" s="1"/>
  <c r="M680"/>
  <c r="I680"/>
  <c r="K680" s="1"/>
  <c r="N680"/>
  <c r="H680"/>
  <c r="J680" s="1"/>
  <c r="M688"/>
  <c r="I688"/>
  <c r="K688" s="1"/>
  <c r="N688"/>
  <c r="H688"/>
  <c r="J688" s="1"/>
  <c r="M696"/>
  <c r="I696"/>
  <c r="K696" s="1"/>
  <c r="N696"/>
  <c r="H696"/>
  <c r="J696" s="1"/>
  <c r="M704"/>
  <c r="I704"/>
  <c r="K704" s="1"/>
  <c r="N704"/>
  <c r="H704"/>
  <c r="J704" s="1"/>
  <c r="M712"/>
  <c r="I712"/>
  <c r="K712" s="1"/>
  <c r="N712"/>
  <c r="H712"/>
  <c r="J712" s="1"/>
  <c r="M720"/>
  <c r="I720"/>
  <c r="K720" s="1"/>
  <c r="N720"/>
  <c r="H720"/>
  <c r="J720" s="1"/>
  <c r="M728"/>
  <c r="I728"/>
  <c r="K728" s="1"/>
  <c r="N728"/>
  <c r="H728"/>
  <c r="J728" s="1"/>
  <c r="M736"/>
  <c r="I736"/>
  <c r="K736" s="1"/>
  <c r="N736"/>
  <c r="H736"/>
  <c r="J736" s="1"/>
  <c r="M744"/>
  <c r="I744"/>
  <c r="K744" s="1"/>
  <c r="N744"/>
  <c r="H744"/>
  <c r="J744" s="1"/>
  <c r="M752"/>
  <c r="I752"/>
  <c r="K752" s="1"/>
  <c r="N752"/>
  <c r="H752"/>
  <c r="J752" s="1"/>
  <c r="M760"/>
  <c r="I760"/>
  <c r="K760" s="1"/>
  <c r="N760"/>
  <c r="H760"/>
  <c r="J760" s="1"/>
  <c r="M809"/>
  <c r="I809"/>
  <c r="K809" s="1"/>
  <c r="N809"/>
  <c r="H809"/>
  <c r="J809" s="1"/>
  <c r="M817"/>
  <c r="I817"/>
  <c r="K817" s="1"/>
  <c r="N817"/>
  <c r="H817"/>
  <c r="J817" s="1"/>
  <c r="I465"/>
  <c r="K465" s="1"/>
  <c r="I466"/>
  <c r="K466" s="1"/>
  <c r="I467"/>
  <c r="K467" s="1"/>
  <c r="I468"/>
  <c r="K468" s="1"/>
  <c r="I469"/>
  <c r="K469" s="1"/>
  <c r="I470"/>
  <c r="K470" s="1"/>
  <c r="I471"/>
  <c r="K471" s="1"/>
  <c r="I472"/>
  <c r="K472" s="1"/>
  <c r="I473"/>
  <c r="K473" s="1"/>
  <c r="I474"/>
  <c r="K474" s="1"/>
  <c r="I475"/>
  <c r="K475" s="1"/>
  <c r="I476"/>
  <c r="K476" s="1"/>
  <c r="I477"/>
  <c r="K477" s="1"/>
  <c r="I478"/>
  <c r="K478" s="1"/>
  <c r="I479"/>
  <c r="K479" s="1"/>
  <c r="I480"/>
  <c r="K480" s="1"/>
  <c r="I481"/>
  <c r="K481" s="1"/>
  <c r="I482"/>
  <c r="K482" s="1"/>
  <c r="I483"/>
  <c r="K483" s="1"/>
  <c r="I484"/>
  <c r="K484" s="1"/>
  <c r="I485"/>
  <c r="K485" s="1"/>
  <c r="I486"/>
  <c r="K486" s="1"/>
  <c r="I487"/>
  <c r="K487" s="1"/>
  <c r="I488"/>
  <c r="K488" s="1"/>
  <c r="I489"/>
  <c r="K489" s="1"/>
  <c r="I490"/>
  <c r="K490" s="1"/>
  <c r="I491"/>
  <c r="K491" s="1"/>
  <c r="I492"/>
  <c r="K492" s="1"/>
  <c r="I493"/>
  <c r="K493" s="1"/>
  <c r="I494"/>
  <c r="K494" s="1"/>
  <c r="I495"/>
  <c r="K495" s="1"/>
  <c r="I496"/>
  <c r="K496" s="1"/>
  <c r="I497"/>
  <c r="K497" s="1"/>
  <c r="I498"/>
  <c r="K498" s="1"/>
  <c r="I499"/>
  <c r="K499" s="1"/>
  <c r="I500"/>
  <c r="K500" s="1"/>
  <c r="I501"/>
  <c r="K501" s="1"/>
  <c r="I502"/>
  <c r="K502" s="1"/>
  <c r="M827"/>
  <c r="I827"/>
  <c r="K827" s="1"/>
  <c r="M829"/>
  <c r="I829"/>
  <c r="K829" s="1"/>
  <c r="M831"/>
  <c r="I831"/>
  <c r="K831" s="1"/>
  <c r="M833"/>
  <c r="I833"/>
  <c r="K833" s="1"/>
  <c r="M835"/>
  <c r="I835"/>
  <c r="K835" s="1"/>
  <c r="M837"/>
  <c r="I837"/>
  <c r="K837" s="1"/>
  <c r="M839"/>
  <c r="I839"/>
  <c r="K839" s="1"/>
  <c r="M841"/>
  <c r="I841"/>
  <c r="K841" s="1"/>
  <c r="M843"/>
  <c r="I843"/>
  <c r="K843" s="1"/>
  <c r="M845"/>
  <c r="I845"/>
  <c r="K845" s="1"/>
  <c r="H929"/>
  <c r="J929" s="1"/>
  <c r="M929"/>
  <c r="I929"/>
  <c r="K929" s="1"/>
  <c r="N929"/>
  <c r="H931"/>
  <c r="J931" s="1"/>
  <c r="M931"/>
  <c r="I931"/>
  <c r="K931" s="1"/>
  <c r="N931"/>
  <c r="H933"/>
  <c r="J933" s="1"/>
  <c r="M933"/>
  <c r="I933"/>
  <c r="K933" s="1"/>
  <c r="N933"/>
  <c r="N1184"/>
  <c r="M1184"/>
  <c r="H1184"/>
  <c r="J1184" s="1"/>
  <c r="I1184"/>
  <c r="K1184" s="1"/>
  <c r="N1192"/>
  <c r="M1192"/>
  <c r="H1192"/>
  <c r="J1192" s="1"/>
  <c r="I1192"/>
  <c r="K1192" s="1"/>
  <c r="M673"/>
  <c r="I673"/>
  <c r="K673" s="1"/>
  <c r="M675"/>
  <c r="I675"/>
  <c r="K675" s="1"/>
  <c r="M677"/>
  <c r="I677"/>
  <c r="K677" s="1"/>
  <c r="M679"/>
  <c r="I679"/>
  <c r="K679" s="1"/>
  <c r="L679" s="1"/>
  <c r="M681"/>
  <c r="I681"/>
  <c r="K681" s="1"/>
  <c r="M683"/>
  <c r="I683"/>
  <c r="K683" s="1"/>
  <c r="M685"/>
  <c r="I685"/>
  <c r="K685" s="1"/>
  <c r="M687"/>
  <c r="I687"/>
  <c r="K687" s="1"/>
  <c r="M689"/>
  <c r="I689"/>
  <c r="K689" s="1"/>
  <c r="L689" s="1"/>
  <c r="M691"/>
  <c r="I691"/>
  <c r="K691" s="1"/>
  <c r="L691" s="1"/>
  <c r="M693"/>
  <c r="I693"/>
  <c r="K693" s="1"/>
  <c r="L693" s="1"/>
  <c r="M695"/>
  <c r="I695"/>
  <c r="K695" s="1"/>
  <c r="M697"/>
  <c r="I697"/>
  <c r="K697" s="1"/>
  <c r="L697" s="1"/>
  <c r="M699"/>
  <c r="I699"/>
  <c r="K699" s="1"/>
  <c r="L699" s="1"/>
  <c r="M701"/>
  <c r="I701"/>
  <c r="K701" s="1"/>
  <c r="L701" s="1"/>
  <c r="M703"/>
  <c r="I703"/>
  <c r="K703" s="1"/>
  <c r="L703" s="1"/>
  <c r="M705"/>
  <c r="I705"/>
  <c r="K705" s="1"/>
  <c r="M707"/>
  <c r="I707"/>
  <c r="K707" s="1"/>
  <c r="M709"/>
  <c r="I709"/>
  <c r="K709" s="1"/>
  <c r="L709" s="1"/>
  <c r="M711"/>
  <c r="I711"/>
  <c r="K711" s="1"/>
  <c r="M713"/>
  <c r="I713"/>
  <c r="K713" s="1"/>
  <c r="M715"/>
  <c r="I715"/>
  <c r="K715" s="1"/>
  <c r="M717"/>
  <c r="I717"/>
  <c r="K717" s="1"/>
  <c r="M719"/>
  <c r="I719"/>
  <c r="K719" s="1"/>
  <c r="L719" s="1"/>
  <c r="M721"/>
  <c r="I721"/>
  <c r="K721" s="1"/>
  <c r="M723"/>
  <c r="I723"/>
  <c r="K723" s="1"/>
  <c r="M725"/>
  <c r="I725"/>
  <c r="K725" s="1"/>
  <c r="M727"/>
  <c r="I727"/>
  <c r="K727" s="1"/>
  <c r="M729"/>
  <c r="I729"/>
  <c r="K729" s="1"/>
  <c r="M731"/>
  <c r="I731"/>
  <c r="K731" s="1"/>
  <c r="L731" s="1"/>
  <c r="M733"/>
  <c r="I733"/>
  <c r="K733" s="1"/>
  <c r="M735"/>
  <c r="I735"/>
  <c r="K735" s="1"/>
  <c r="M737"/>
  <c r="I737"/>
  <c r="K737" s="1"/>
  <c r="M739"/>
  <c r="I739"/>
  <c r="K739" s="1"/>
  <c r="M741"/>
  <c r="I741"/>
  <c r="K741" s="1"/>
  <c r="M743"/>
  <c r="I743"/>
  <c r="K743" s="1"/>
  <c r="M745"/>
  <c r="I745"/>
  <c r="K745" s="1"/>
  <c r="M747"/>
  <c r="I747"/>
  <c r="K747" s="1"/>
  <c r="M749"/>
  <c r="I749"/>
  <c r="K749" s="1"/>
  <c r="M751"/>
  <c r="I751"/>
  <c r="K751" s="1"/>
  <c r="M753"/>
  <c r="I753"/>
  <c r="K753" s="1"/>
  <c r="L753" s="1"/>
  <c r="M755"/>
  <c r="I755"/>
  <c r="K755" s="1"/>
  <c r="L755" s="1"/>
  <c r="M757"/>
  <c r="I757"/>
  <c r="K757" s="1"/>
  <c r="L757" s="1"/>
  <c r="M759"/>
  <c r="I759"/>
  <c r="K759" s="1"/>
  <c r="M761"/>
  <c r="I761"/>
  <c r="K761" s="1"/>
  <c r="M804"/>
  <c r="I804"/>
  <c r="K804" s="1"/>
  <c r="M806"/>
  <c r="I806"/>
  <c r="K806" s="1"/>
  <c r="M808"/>
  <c r="I808"/>
  <c r="K808" s="1"/>
  <c r="M810"/>
  <c r="I810"/>
  <c r="K810" s="1"/>
  <c r="M812"/>
  <c r="I812"/>
  <c r="K812" s="1"/>
  <c r="M814"/>
  <c r="I814"/>
  <c r="K814" s="1"/>
  <c r="M816"/>
  <c r="I816"/>
  <c r="K816" s="1"/>
  <c r="M818"/>
  <c r="I818"/>
  <c r="K818" s="1"/>
  <c r="M871"/>
  <c r="I871"/>
  <c r="K871" s="1"/>
  <c r="N871"/>
  <c r="M872"/>
  <c r="I872"/>
  <c r="K872" s="1"/>
  <c r="L872" s="1"/>
  <c r="N872"/>
  <c r="M873"/>
  <c r="I873"/>
  <c r="K873" s="1"/>
  <c r="L873" s="1"/>
  <c r="N873"/>
  <c r="M874"/>
  <c r="I874"/>
  <c r="K874" s="1"/>
  <c r="L874" s="1"/>
  <c r="N874"/>
  <c r="M875"/>
  <c r="I875"/>
  <c r="K875" s="1"/>
  <c r="L875" s="1"/>
  <c r="N875"/>
  <c r="M876"/>
  <c r="I876"/>
  <c r="K876" s="1"/>
  <c r="L876" s="1"/>
  <c r="N876"/>
  <c r="M877"/>
  <c r="I877"/>
  <c r="K877" s="1"/>
  <c r="L877" s="1"/>
  <c r="N877"/>
  <c r="M878"/>
  <c r="I878"/>
  <c r="K878" s="1"/>
  <c r="L878" s="1"/>
  <c r="N878"/>
  <c r="M879"/>
  <c r="I879"/>
  <c r="K879" s="1"/>
  <c r="L879" s="1"/>
  <c r="N879"/>
  <c r="M880"/>
  <c r="I880"/>
  <c r="K880" s="1"/>
  <c r="L880" s="1"/>
  <c r="N880"/>
  <c r="M881"/>
  <c r="I881"/>
  <c r="K881" s="1"/>
  <c r="L881" s="1"/>
  <c r="N881"/>
  <c r="M882"/>
  <c r="I882"/>
  <c r="K882" s="1"/>
  <c r="L882" s="1"/>
  <c r="N882"/>
  <c r="M883"/>
  <c r="I883"/>
  <c r="K883" s="1"/>
  <c r="L883" s="1"/>
  <c r="N883"/>
  <c r="M884"/>
  <c r="I884"/>
  <c r="K884" s="1"/>
  <c r="L884" s="1"/>
  <c r="N884"/>
  <c r="M885"/>
  <c r="I885"/>
  <c r="K885" s="1"/>
  <c r="L885" s="1"/>
  <c r="N885"/>
  <c r="M886"/>
  <c r="I886"/>
  <c r="K886" s="1"/>
  <c r="L886" s="1"/>
  <c r="N886"/>
  <c r="M887"/>
  <c r="I887"/>
  <c r="K887" s="1"/>
  <c r="L887" s="1"/>
  <c r="N887"/>
  <c r="M888"/>
  <c r="I888"/>
  <c r="K888" s="1"/>
  <c r="L888" s="1"/>
  <c r="N888"/>
  <c r="M889"/>
  <c r="I889"/>
  <c r="K889" s="1"/>
  <c r="L889" s="1"/>
  <c r="N889"/>
  <c r="M890"/>
  <c r="I890"/>
  <c r="K890" s="1"/>
  <c r="L890" s="1"/>
  <c r="N890"/>
  <c r="M891"/>
  <c r="I891"/>
  <c r="K891" s="1"/>
  <c r="L891" s="1"/>
  <c r="N891"/>
  <c r="M892"/>
  <c r="I892"/>
  <c r="K892" s="1"/>
  <c r="L892" s="1"/>
  <c r="N892"/>
  <c r="M893"/>
  <c r="I893"/>
  <c r="K893" s="1"/>
  <c r="L893" s="1"/>
  <c r="N893"/>
  <c r="M894"/>
  <c r="I894"/>
  <c r="K894" s="1"/>
  <c r="L894" s="1"/>
  <c r="N894"/>
  <c r="M895"/>
  <c r="I895"/>
  <c r="K895" s="1"/>
  <c r="L895" s="1"/>
  <c r="N895"/>
  <c r="M896"/>
  <c r="I896"/>
  <c r="K896" s="1"/>
  <c r="L896" s="1"/>
  <c r="N896"/>
  <c r="M897"/>
  <c r="I897"/>
  <c r="K897" s="1"/>
  <c r="L897" s="1"/>
  <c r="N897"/>
  <c r="M898"/>
  <c r="I898"/>
  <c r="K898" s="1"/>
  <c r="L898" s="1"/>
  <c r="N898"/>
  <c r="M899"/>
  <c r="I899"/>
  <c r="K899" s="1"/>
  <c r="L899" s="1"/>
  <c r="N899"/>
  <c r="M900"/>
  <c r="I900"/>
  <c r="K900" s="1"/>
  <c r="L900" s="1"/>
  <c r="N900"/>
  <c r="M901"/>
  <c r="I901"/>
  <c r="K901" s="1"/>
  <c r="L901" s="1"/>
  <c r="N901"/>
  <c r="M902"/>
  <c r="I902"/>
  <c r="K902" s="1"/>
  <c r="L902" s="1"/>
  <c r="N902"/>
  <c r="M903"/>
  <c r="I903"/>
  <c r="K903" s="1"/>
  <c r="L903" s="1"/>
  <c r="N903"/>
  <c r="M904"/>
  <c r="I904"/>
  <c r="K904" s="1"/>
  <c r="L904" s="1"/>
  <c r="N904"/>
  <c r="M905"/>
  <c r="I905"/>
  <c r="K905" s="1"/>
  <c r="L905" s="1"/>
  <c r="N905"/>
  <c r="M906"/>
  <c r="I906"/>
  <c r="K906" s="1"/>
  <c r="L906" s="1"/>
  <c r="N906"/>
  <c r="M907"/>
  <c r="I907"/>
  <c r="K907" s="1"/>
  <c r="L907" s="1"/>
  <c r="N907"/>
  <c r="M908"/>
  <c r="I908"/>
  <c r="K908" s="1"/>
  <c r="L908" s="1"/>
  <c r="N908"/>
  <c r="M909"/>
  <c r="I909"/>
  <c r="K909" s="1"/>
  <c r="L909" s="1"/>
  <c r="N909"/>
  <c r="M910"/>
  <c r="I910"/>
  <c r="K910" s="1"/>
  <c r="L910" s="1"/>
  <c r="N910"/>
  <c r="M911"/>
  <c r="I911"/>
  <c r="K911" s="1"/>
  <c r="L911" s="1"/>
  <c r="N911"/>
  <c r="M912"/>
  <c r="I912"/>
  <c r="K912" s="1"/>
  <c r="L912" s="1"/>
  <c r="N912"/>
  <c r="M913"/>
  <c r="I913"/>
  <c r="K913" s="1"/>
  <c r="L913" s="1"/>
  <c r="N913"/>
  <c r="M914"/>
  <c r="I914"/>
  <c r="K914" s="1"/>
  <c r="L914" s="1"/>
  <c r="N914"/>
  <c r="M915"/>
  <c r="I915"/>
  <c r="K915" s="1"/>
  <c r="L915" s="1"/>
  <c r="N915"/>
  <c r="M916"/>
  <c r="I916"/>
  <c r="K916" s="1"/>
  <c r="L916" s="1"/>
  <c r="N916"/>
  <c r="M917"/>
  <c r="I917"/>
  <c r="K917" s="1"/>
  <c r="L917" s="1"/>
  <c r="N917"/>
  <c r="M918"/>
  <c r="I918"/>
  <c r="K918" s="1"/>
  <c r="L918" s="1"/>
  <c r="N918"/>
  <c r="M919"/>
  <c r="I919"/>
  <c r="K919" s="1"/>
  <c r="L919" s="1"/>
  <c r="N919"/>
  <c r="M920"/>
  <c r="I920"/>
  <c r="K920" s="1"/>
  <c r="L920" s="1"/>
  <c r="N920"/>
  <c r="M921"/>
  <c r="I921"/>
  <c r="K921" s="1"/>
  <c r="L921" s="1"/>
  <c r="N921"/>
  <c r="M922"/>
  <c r="I922"/>
  <c r="K922" s="1"/>
  <c r="L922" s="1"/>
  <c r="N922"/>
  <c r="M923"/>
  <c r="I923"/>
  <c r="K923" s="1"/>
  <c r="L923" s="1"/>
  <c r="N923"/>
  <c r="M924"/>
  <c r="I924"/>
  <c r="K924" s="1"/>
  <c r="L924" s="1"/>
  <c r="N924"/>
  <c r="M925"/>
  <c r="I925"/>
  <c r="K925" s="1"/>
  <c r="L925" s="1"/>
  <c r="N925"/>
  <c r="M926"/>
  <c r="I926"/>
  <c r="K926" s="1"/>
  <c r="L926" s="1"/>
  <c r="N926"/>
  <c r="M927"/>
  <c r="I927"/>
  <c r="K927" s="1"/>
  <c r="L927" s="1"/>
  <c r="N927"/>
  <c r="H826"/>
  <c r="J826" s="1"/>
  <c r="H828"/>
  <c r="J828" s="1"/>
  <c r="H830"/>
  <c r="J830" s="1"/>
  <c r="H832"/>
  <c r="J832" s="1"/>
  <c r="H834"/>
  <c r="J834" s="1"/>
  <c r="H836"/>
  <c r="J836" s="1"/>
  <c r="H838"/>
  <c r="J838" s="1"/>
  <c r="H840"/>
  <c r="J840" s="1"/>
  <c r="H842"/>
  <c r="J842" s="1"/>
  <c r="H844"/>
  <c r="J844" s="1"/>
  <c r="H846"/>
  <c r="J846" s="1"/>
  <c r="M826"/>
  <c r="I826"/>
  <c r="K826" s="1"/>
  <c r="M828"/>
  <c r="I828"/>
  <c r="K828" s="1"/>
  <c r="M830"/>
  <c r="I830"/>
  <c r="K830" s="1"/>
  <c r="M832"/>
  <c r="I832"/>
  <c r="K832" s="1"/>
  <c r="M834"/>
  <c r="I834"/>
  <c r="K834" s="1"/>
  <c r="M836"/>
  <c r="I836"/>
  <c r="K836" s="1"/>
  <c r="M838"/>
  <c r="I838"/>
  <c r="K838" s="1"/>
  <c r="M840"/>
  <c r="I840"/>
  <c r="K840" s="1"/>
  <c r="M842"/>
  <c r="I842"/>
  <c r="K842" s="1"/>
  <c r="M844"/>
  <c r="I844"/>
  <c r="K844" s="1"/>
  <c r="H864"/>
  <c r="J864" s="1"/>
  <c r="M864"/>
  <c r="I864"/>
  <c r="K864" s="1"/>
  <c r="H865"/>
  <c r="J865" s="1"/>
  <c r="M865"/>
  <c r="I865"/>
  <c r="K865" s="1"/>
  <c r="H866"/>
  <c r="J866" s="1"/>
  <c r="M866"/>
  <c r="I866"/>
  <c r="K866" s="1"/>
  <c r="H867"/>
  <c r="J867" s="1"/>
  <c r="M867"/>
  <c r="I867"/>
  <c r="K867" s="1"/>
  <c r="H928"/>
  <c r="J928" s="1"/>
  <c r="M928"/>
  <c r="I928"/>
  <c r="K928" s="1"/>
  <c r="N928"/>
  <c r="H930"/>
  <c r="J930" s="1"/>
  <c r="M930"/>
  <c r="I930"/>
  <c r="K930" s="1"/>
  <c r="N930"/>
  <c r="H932"/>
  <c r="J932" s="1"/>
  <c r="M932"/>
  <c r="I932"/>
  <c r="K932" s="1"/>
  <c r="N932"/>
  <c r="M934"/>
  <c r="H934"/>
  <c r="J934" s="1"/>
  <c r="N934"/>
  <c r="I934"/>
  <c r="K934" s="1"/>
  <c r="N846"/>
  <c r="M953"/>
  <c r="I953"/>
  <c r="K953" s="1"/>
  <c r="N953"/>
  <c r="M954"/>
  <c r="I954"/>
  <c r="K954" s="1"/>
  <c r="L954" s="1"/>
  <c r="N954"/>
  <c r="M955"/>
  <c r="I955"/>
  <c r="K955" s="1"/>
  <c r="L955" s="1"/>
  <c r="N955"/>
  <c r="M956"/>
  <c r="I956"/>
  <c r="K956" s="1"/>
  <c r="L956" s="1"/>
  <c r="N956"/>
  <c r="M957"/>
  <c r="I957"/>
  <c r="K957" s="1"/>
  <c r="L957" s="1"/>
  <c r="N957"/>
  <c r="M958"/>
  <c r="I958"/>
  <c r="K958" s="1"/>
  <c r="L958" s="1"/>
  <c r="N958"/>
  <c r="M959"/>
  <c r="I959"/>
  <c r="K959" s="1"/>
  <c r="L959" s="1"/>
  <c r="N959"/>
  <c r="M960"/>
  <c r="I960"/>
  <c r="K960" s="1"/>
  <c r="L960" s="1"/>
  <c r="N960"/>
  <c r="M961"/>
  <c r="I961"/>
  <c r="K961" s="1"/>
  <c r="L961" s="1"/>
  <c r="N961"/>
  <c r="M962"/>
  <c r="I962"/>
  <c r="K962" s="1"/>
  <c r="L962" s="1"/>
  <c r="N962"/>
  <c r="M963"/>
  <c r="I963"/>
  <c r="K963" s="1"/>
  <c r="L963" s="1"/>
  <c r="N963"/>
  <c r="M964"/>
  <c r="I964"/>
  <c r="K964" s="1"/>
  <c r="L964" s="1"/>
  <c r="N964"/>
  <c r="M965"/>
  <c r="I965"/>
  <c r="K965" s="1"/>
  <c r="L965" s="1"/>
  <c r="N965"/>
  <c r="M966"/>
  <c r="I966"/>
  <c r="K966" s="1"/>
  <c r="L966" s="1"/>
  <c r="N966"/>
  <c r="M967"/>
  <c r="I967"/>
  <c r="K967" s="1"/>
  <c r="L967" s="1"/>
  <c r="N967"/>
  <c r="M968"/>
  <c r="I968"/>
  <c r="K968" s="1"/>
  <c r="L968" s="1"/>
  <c r="N968"/>
  <c r="M969"/>
  <c r="I969"/>
  <c r="K969" s="1"/>
  <c r="L969" s="1"/>
  <c r="N969"/>
  <c r="M970"/>
  <c r="I970"/>
  <c r="K970" s="1"/>
  <c r="L970" s="1"/>
  <c r="N970"/>
  <c r="M971"/>
  <c r="I971"/>
  <c r="K971" s="1"/>
  <c r="L971" s="1"/>
  <c r="N971"/>
  <c r="M972"/>
  <c r="I972"/>
  <c r="K972" s="1"/>
  <c r="L972" s="1"/>
  <c r="N972"/>
  <c r="M973"/>
  <c r="I973"/>
  <c r="K973" s="1"/>
  <c r="L973" s="1"/>
  <c r="N973"/>
  <c r="M974"/>
  <c r="I974"/>
  <c r="K974" s="1"/>
  <c r="L974" s="1"/>
  <c r="N974"/>
  <c r="M975"/>
  <c r="I975"/>
  <c r="K975" s="1"/>
  <c r="L975" s="1"/>
  <c r="N975"/>
  <c r="M976"/>
  <c r="I976"/>
  <c r="K976" s="1"/>
  <c r="L976" s="1"/>
  <c r="N976"/>
  <c r="M977"/>
  <c r="I977"/>
  <c r="K977" s="1"/>
  <c r="L977" s="1"/>
  <c r="N977"/>
  <c r="M978"/>
  <c r="I978"/>
  <c r="K978" s="1"/>
  <c r="L978" s="1"/>
  <c r="N978"/>
  <c r="M979"/>
  <c r="I979"/>
  <c r="K979" s="1"/>
  <c r="L979" s="1"/>
  <c r="N979"/>
  <c r="M980"/>
  <c r="I980"/>
  <c r="K980" s="1"/>
  <c r="L980" s="1"/>
  <c r="N980"/>
  <c r="M981"/>
  <c r="I981"/>
  <c r="K981" s="1"/>
  <c r="L981" s="1"/>
  <c r="N981"/>
  <c r="M982"/>
  <c r="I982"/>
  <c r="K982" s="1"/>
  <c r="L982" s="1"/>
  <c r="N982"/>
  <c r="M983"/>
  <c r="I983"/>
  <c r="K983" s="1"/>
  <c r="L983" s="1"/>
  <c r="N983"/>
  <c r="M984"/>
  <c r="I984"/>
  <c r="K984" s="1"/>
  <c r="L984" s="1"/>
  <c r="N984"/>
  <c r="M985"/>
  <c r="I985"/>
  <c r="K985" s="1"/>
  <c r="L985" s="1"/>
  <c r="N985"/>
  <c r="M986"/>
  <c r="I986"/>
  <c r="K986" s="1"/>
  <c r="L986" s="1"/>
  <c r="N986"/>
  <c r="M987"/>
  <c r="I987"/>
  <c r="K987" s="1"/>
  <c r="L987" s="1"/>
  <c r="N987"/>
  <c r="M988"/>
  <c r="I988"/>
  <c r="K988" s="1"/>
  <c r="L988" s="1"/>
  <c r="N988"/>
  <c r="M989"/>
  <c r="I989"/>
  <c r="K989" s="1"/>
  <c r="L989" s="1"/>
  <c r="N989"/>
  <c r="M990"/>
  <c r="I990"/>
  <c r="K990" s="1"/>
  <c r="L990" s="1"/>
  <c r="N990"/>
  <c r="M991"/>
  <c r="I991"/>
  <c r="K991" s="1"/>
  <c r="L991" s="1"/>
  <c r="N991"/>
  <c r="M992"/>
  <c r="I992"/>
  <c r="K992" s="1"/>
  <c r="L992" s="1"/>
  <c r="N992"/>
  <c r="M993"/>
  <c r="I993"/>
  <c r="K993" s="1"/>
  <c r="L993" s="1"/>
  <c r="N993"/>
  <c r="M994"/>
  <c r="I994"/>
  <c r="K994" s="1"/>
  <c r="L994" s="1"/>
  <c r="N994"/>
  <c r="M995"/>
  <c r="I995"/>
  <c r="K995" s="1"/>
  <c r="L995" s="1"/>
  <c r="N995"/>
  <c r="M996"/>
  <c r="I996"/>
  <c r="K996" s="1"/>
  <c r="L996" s="1"/>
  <c r="N996"/>
  <c r="M997"/>
  <c r="I997"/>
  <c r="K997" s="1"/>
  <c r="L997" s="1"/>
  <c r="N997"/>
  <c r="M998"/>
  <c r="I998"/>
  <c r="K998" s="1"/>
  <c r="L998" s="1"/>
  <c r="N998"/>
  <c r="M999"/>
  <c r="I999"/>
  <c r="K999" s="1"/>
  <c r="L999" s="1"/>
  <c r="N999"/>
  <c r="M1000"/>
  <c r="I1000"/>
  <c r="K1000" s="1"/>
  <c r="L1000" s="1"/>
  <c r="N1000"/>
  <c r="M1001"/>
  <c r="I1001"/>
  <c r="K1001" s="1"/>
  <c r="L1001" s="1"/>
  <c r="N1001"/>
  <c r="M1002"/>
  <c r="I1002"/>
  <c r="K1002" s="1"/>
  <c r="L1002" s="1"/>
  <c r="N1002"/>
  <c r="M1003"/>
  <c r="I1003"/>
  <c r="K1003" s="1"/>
  <c r="L1003" s="1"/>
  <c r="N1003"/>
  <c r="M1004"/>
  <c r="I1004"/>
  <c r="K1004" s="1"/>
  <c r="L1004" s="1"/>
  <c r="N1004"/>
  <c r="M1005"/>
  <c r="I1005"/>
  <c r="K1005" s="1"/>
  <c r="L1005" s="1"/>
  <c r="N1005"/>
  <c r="M1006"/>
  <c r="I1006"/>
  <c r="K1006" s="1"/>
  <c r="L1006" s="1"/>
  <c r="N1006"/>
  <c r="M1007"/>
  <c r="I1007"/>
  <c r="K1007" s="1"/>
  <c r="L1007" s="1"/>
  <c r="N1007"/>
  <c r="M1008"/>
  <c r="I1008"/>
  <c r="K1008" s="1"/>
  <c r="L1008" s="1"/>
  <c r="N1008"/>
  <c r="M1009"/>
  <c r="I1009"/>
  <c r="K1009" s="1"/>
  <c r="L1009" s="1"/>
  <c r="N1009"/>
  <c r="M1010"/>
  <c r="I1010"/>
  <c r="K1010" s="1"/>
  <c r="L1010" s="1"/>
  <c r="N1010"/>
  <c r="M1011"/>
  <c r="I1011"/>
  <c r="K1011" s="1"/>
  <c r="L1011" s="1"/>
  <c r="N1011"/>
  <c r="M1012"/>
  <c r="I1012"/>
  <c r="K1012" s="1"/>
  <c r="L1012" s="1"/>
  <c r="N1012"/>
  <c r="M1013"/>
  <c r="I1013"/>
  <c r="K1013" s="1"/>
  <c r="L1013" s="1"/>
  <c r="N1013"/>
  <c r="M1014"/>
  <c r="I1014"/>
  <c r="K1014" s="1"/>
  <c r="L1014" s="1"/>
  <c r="N1014"/>
  <c r="M935"/>
  <c r="M937"/>
  <c r="M939"/>
  <c r="M941"/>
  <c r="M943"/>
  <c r="M945"/>
  <c r="M1096"/>
  <c r="I1102"/>
  <c r="K1102" s="1"/>
  <c r="H947"/>
  <c r="J947" s="1"/>
  <c r="M947"/>
  <c r="I947"/>
  <c r="K947" s="1"/>
  <c r="H948"/>
  <c r="J948" s="1"/>
  <c r="M948"/>
  <c r="I948"/>
  <c r="K948" s="1"/>
  <c r="H949"/>
  <c r="J949" s="1"/>
  <c r="M949"/>
  <c r="I949"/>
  <c r="K949" s="1"/>
  <c r="H950"/>
  <c r="J950" s="1"/>
  <c r="M950"/>
  <c r="I950"/>
  <c r="K950" s="1"/>
  <c r="H951"/>
  <c r="J951" s="1"/>
  <c r="M951"/>
  <c r="I951"/>
  <c r="K951" s="1"/>
  <c r="N1180"/>
  <c r="M1180"/>
  <c r="H1180"/>
  <c r="J1180" s="1"/>
  <c r="I1180"/>
  <c r="K1180" s="1"/>
  <c r="N1188"/>
  <c r="M1188"/>
  <c r="H1188"/>
  <c r="J1188" s="1"/>
  <c r="I1188"/>
  <c r="K1188" s="1"/>
  <c r="M1196"/>
  <c r="I1196"/>
  <c r="K1196" s="1"/>
  <c r="N1196"/>
  <c r="H1196"/>
  <c r="J1196" s="1"/>
  <c r="M1200"/>
  <c r="I1200"/>
  <c r="K1200" s="1"/>
  <c r="N1200"/>
  <c r="H1200"/>
  <c r="J1200" s="1"/>
  <c r="M1204"/>
  <c r="I1204"/>
  <c r="K1204" s="1"/>
  <c r="N1204"/>
  <c r="H1204"/>
  <c r="J1204" s="1"/>
  <c r="M1208"/>
  <c r="I1208"/>
  <c r="K1208" s="1"/>
  <c r="N1208"/>
  <c r="H1208"/>
  <c r="J1208" s="1"/>
  <c r="M1212"/>
  <c r="I1212"/>
  <c r="K1212" s="1"/>
  <c r="N1212"/>
  <c r="H1212"/>
  <c r="J1212" s="1"/>
  <c r="M1216"/>
  <c r="I1216"/>
  <c r="K1216" s="1"/>
  <c r="N1216"/>
  <c r="H1216"/>
  <c r="J1216" s="1"/>
  <c r="M1220"/>
  <c r="I1220"/>
  <c r="K1220" s="1"/>
  <c r="N1220"/>
  <c r="H1220"/>
  <c r="J1220" s="1"/>
  <c r="I936"/>
  <c r="K936" s="1"/>
  <c r="L936" s="1"/>
  <c r="N936"/>
  <c r="I938"/>
  <c r="K938" s="1"/>
  <c r="L938" s="1"/>
  <c r="N938"/>
  <c r="I940"/>
  <c r="K940" s="1"/>
  <c r="L940" s="1"/>
  <c r="N940"/>
  <c r="I942"/>
  <c r="K942" s="1"/>
  <c r="L942" s="1"/>
  <c r="N942"/>
  <c r="I944"/>
  <c r="K944" s="1"/>
  <c r="L944" s="1"/>
  <c r="N944"/>
  <c r="I1096"/>
  <c r="K1096" s="1"/>
  <c r="L1096" s="1"/>
  <c r="H946"/>
  <c r="J946" s="1"/>
  <c r="L946" s="1"/>
  <c r="M946"/>
  <c r="M936"/>
  <c r="M938"/>
  <c r="M940"/>
  <c r="M942"/>
  <c r="M944"/>
  <c r="N946"/>
  <c r="M1199"/>
  <c r="I1199"/>
  <c r="K1199" s="1"/>
  <c r="N1199"/>
  <c r="H1199"/>
  <c r="J1199" s="1"/>
  <c r="M1203"/>
  <c r="I1203"/>
  <c r="K1203" s="1"/>
  <c r="N1203"/>
  <c r="H1203"/>
  <c r="J1203" s="1"/>
  <c r="M1207"/>
  <c r="I1207"/>
  <c r="K1207" s="1"/>
  <c r="N1207"/>
  <c r="H1207"/>
  <c r="J1207" s="1"/>
  <c r="M1211"/>
  <c r="I1211"/>
  <c r="K1211" s="1"/>
  <c r="N1211"/>
  <c r="H1211"/>
  <c r="J1211" s="1"/>
  <c r="M1215"/>
  <c r="I1215"/>
  <c r="K1215" s="1"/>
  <c r="N1215"/>
  <c r="H1215"/>
  <c r="J1215" s="1"/>
  <c r="M1219"/>
  <c r="I1219"/>
  <c r="K1219" s="1"/>
  <c r="N1219"/>
  <c r="H1219"/>
  <c r="J1219" s="1"/>
  <c r="M1119"/>
  <c r="I1119"/>
  <c r="K1119" s="1"/>
  <c r="L1119" s="1"/>
  <c r="N1119"/>
  <c r="M1120"/>
  <c r="I1120"/>
  <c r="K1120" s="1"/>
  <c r="L1120" s="1"/>
  <c r="N1120"/>
  <c r="M1121"/>
  <c r="I1121"/>
  <c r="K1121" s="1"/>
  <c r="L1121" s="1"/>
  <c r="N1121"/>
  <c r="M1122"/>
  <c r="I1122"/>
  <c r="K1122" s="1"/>
  <c r="L1122" s="1"/>
  <c r="N1122"/>
  <c r="M1123"/>
  <c r="I1123"/>
  <c r="K1123" s="1"/>
  <c r="L1123" s="1"/>
  <c r="N1123"/>
  <c r="M1124"/>
  <c r="I1124"/>
  <c r="K1124" s="1"/>
  <c r="L1124" s="1"/>
  <c r="N1124"/>
  <c r="M1125"/>
  <c r="I1125"/>
  <c r="K1125" s="1"/>
  <c r="L1125" s="1"/>
  <c r="N1125"/>
  <c r="M1126"/>
  <c r="I1126"/>
  <c r="K1126" s="1"/>
  <c r="L1126" s="1"/>
  <c r="N1126"/>
  <c r="M1127"/>
  <c r="I1127"/>
  <c r="K1127" s="1"/>
  <c r="L1127" s="1"/>
  <c r="N1127"/>
  <c r="M1128"/>
  <c r="I1128"/>
  <c r="K1128" s="1"/>
  <c r="L1128" s="1"/>
  <c r="N1128"/>
  <c r="M1129"/>
  <c r="I1129"/>
  <c r="K1129" s="1"/>
  <c r="L1129" s="1"/>
  <c r="N1129"/>
  <c r="M1130"/>
  <c r="I1130"/>
  <c r="K1130" s="1"/>
  <c r="L1130" s="1"/>
  <c r="N1130"/>
  <c r="M1131"/>
  <c r="I1131"/>
  <c r="K1131" s="1"/>
  <c r="L1131" s="1"/>
  <c r="N1131"/>
  <c r="M1132"/>
  <c r="I1132"/>
  <c r="K1132" s="1"/>
  <c r="L1132" s="1"/>
  <c r="N1132"/>
  <c r="M1133"/>
  <c r="I1133"/>
  <c r="K1133" s="1"/>
  <c r="L1133" s="1"/>
  <c r="N1133"/>
  <c r="M1134"/>
  <c r="I1134"/>
  <c r="K1134" s="1"/>
  <c r="L1134" s="1"/>
  <c r="N1134"/>
  <c r="M1135"/>
  <c r="I1135"/>
  <c r="K1135" s="1"/>
  <c r="L1135" s="1"/>
  <c r="N1135"/>
  <c r="M1136"/>
  <c r="I1136"/>
  <c r="K1136" s="1"/>
  <c r="L1136" s="1"/>
  <c r="N1136"/>
  <c r="M1137"/>
  <c r="I1137"/>
  <c r="K1137" s="1"/>
  <c r="L1137" s="1"/>
  <c r="N1137"/>
  <c r="M1138"/>
  <c r="I1138"/>
  <c r="K1138" s="1"/>
  <c r="L1138" s="1"/>
  <c r="N1138"/>
  <c r="M1139"/>
  <c r="I1139"/>
  <c r="K1139" s="1"/>
  <c r="L1139" s="1"/>
  <c r="N1139"/>
  <c r="M1140"/>
  <c r="I1140"/>
  <c r="K1140" s="1"/>
  <c r="L1140" s="1"/>
  <c r="N1140"/>
  <c r="M1141"/>
  <c r="I1141"/>
  <c r="K1141" s="1"/>
  <c r="L1141" s="1"/>
  <c r="N1141"/>
  <c r="M1142"/>
  <c r="I1142"/>
  <c r="K1142" s="1"/>
  <c r="L1142" s="1"/>
  <c r="N1142"/>
  <c r="M1143"/>
  <c r="I1143"/>
  <c r="K1143" s="1"/>
  <c r="L1143" s="1"/>
  <c r="N1143"/>
  <c r="M1144"/>
  <c r="I1144"/>
  <c r="K1144" s="1"/>
  <c r="L1144" s="1"/>
  <c r="N1144"/>
  <c r="M1145"/>
  <c r="I1145"/>
  <c r="K1145" s="1"/>
  <c r="L1145" s="1"/>
  <c r="N1145"/>
  <c r="M1146"/>
  <c r="I1146"/>
  <c r="K1146" s="1"/>
  <c r="L1146" s="1"/>
  <c r="N1146"/>
  <c r="M1147"/>
  <c r="I1147"/>
  <c r="K1147" s="1"/>
  <c r="L1147" s="1"/>
  <c r="N1147"/>
  <c r="M1148"/>
  <c r="I1148"/>
  <c r="K1148" s="1"/>
  <c r="L1148" s="1"/>
  <c r="N1148"/>
  <c r="M1149"/>
  <c r="I1149"/>
  <c r="K1149" s="1"/>
  <c r="L1149" s="1"/>
  <c r="N1149"/>
  <c r="M1150"/>
  <c r="I1150"/>
  <c r="K1150" s="1"/>
  <c r="L1150" s="1"/>
  <c r="N1150"/>
  <c r="M1151"/>
  <c r="I1151"/>
  <c r="K1151" s="1"/>
  <c r="L1151" s="1"/>
  <c r="N1151"/>
  <c r="M1152"/>
  <c r="I1152"/>
  <c r="K1152" s="1"/>
  <c r="L1152" s="1"/>
  <c r="N1152"/>
  <c r="M1153"/>
  <c r="I1153"/>
  <c r="K1153" s="1"/>
  <c r="L1153" s="1"/>
  <c r="N1153"/>
  <c r="M1154"/>
  <c r="I1154"/>
  <c r="K1154" s="1"/>
  <c r="L1154" s="1"/>
  <c r="N1154"/>
  <c r="M1155"/>
  <c r="I1155"/>
  <c r="K1155" s="1"/>
  <c r="L1155" s="1"/>
  <c r="N1155"/>
  <c r="M1156"/>
  <c r="I1156"/>
  <c r="K1156" s="1"/>
  <c r="L1156" s="1"/>
  <c r="N1156"/>
  <c r="M1157"/>
  <c r="I1157"/>
  <c r="K1157" s="1"/>
  <c r="L1157" s="1"/>
  <c r="N1157"/>
  <c r="M1158"/>
  <c r="I1158"/>
  <c r="K1158" s="1"/>
  <c r="L1158" s="1"/>
  <c r="N1158"/>
  <c r="M1159"/>
  <c r="I1159"/>
  <c r="K1159" s="1"/>
  <c r="L1159" s="1"/>
  <c r="N1159"/>
  <c r="M1160"/>
  <c r="I1160"/>
  <c r="K1160" s="1"/>
  <c r="L1160" s="1"/>
  <c r="N1160"/>
  <c r="M1161"/>
  <c r="I1161"/>
  <c r="K1161" s="1"/>
  <c r="L1161" s="1"/>
  <c r="N1161"/>
  <c r="M1162"/>
  <c r="I1162"/>
  <c r="K1162" s="1"/>
  <c r="L1162" s="1"/>
  <c r="N1162"/>
  <c r="M1163"/>
  <c r="I1163"/>
  <c r="K1163" s="1"/>
  <c r="L1163" s="1"/>
  <c r="N1163"/>
  <c r="M1164"/>
  <c r="I1164"/>
  <c r="K1164" s="1"/>
  <c r="L1164" s="1"/>
  <c r="N1164"/>
  <c r="M1165"/>
  <c r="I1165"/>
  <c r="K1165" s="1"/>
  <c r="L1165" s="1"/>
  <c r="N1165"/>
  <c r="M1166"/>
  <c r="I1166"/>
  <c r="K1166" s="1"/>
  <c r="L1166" s="1"/>
  <c r="N1166"/>
  <c r="M1167"/>
  <c r="I1167"/>
  <c r="K1167" s="1"/>
  <c r="L1167" s="1"/>
  <c r="N1167"/>
  <c r="M1168"/>
  <c r="I1168"/>
  <c r="K1168" s="1"/>
  <c r="L1168" s="1"/>
  <c r="N1168"/>
  <c r="M1169"/>
  <c r="I1169"/>
  <c r="K1169" s="1"/>
  <c r="L1169" s="1"/>
  <c r="N1169"/>
  <c r="M1170"/>
  <c r="I1170"/>
  <c r="K1170" s="1"/>
  <c r="L1170" s="1"/>
  <c r="N1170"/>
  <c r="M1171"/>
  <c r="I1171"/>
  <c r="K1171" s="1"/>
  <c r="L1171" s="1"/>
  <c r="N1171"/>
  <c r="M1172"/>
  <c r="I1172"/>
  <c r="K1172" s="1"/>
  <c r="L1172" s="1"/>
  <c r="N1172"/>
  <c r="M1173"/>
  <c r="I1173"/>
  <c r="K1173" s="1"/>
  <c r="L1173" s="1"/>
  <c r="N1173"/>
  <c r="M1174"/>
  <c r="I1174"/>
  <c r="K1174" s="1"/>
  <c r="L1174" s="1"/>
  <c r="N1174"/>
  <c r="M1175"/>
  <c r="I1175"/>
  <c r="K1175" s="1"/>
  <c r="L1175" s="1"/>
  <c r="N1175"/>
  <c r="N1176"/>
  <c r="M1176"/>
  <c r="I1176"/>
  <c r="K1176" s="1"/>
  <c r="L1176" s="1"/>
  <c r="N1178"/>
  <c r="M1178"/>
  <c r="H1178"/>
  <c r="J1178" s="1"/>
  <c r="I1178"/>
  <c r="K1178" s="1"/>
  <c r="N1182"/>
  <c r="M1182"/>
  <c r="H1182"/>
  <c r="J1182" s="1"/>
  <c r="I1182"/>
  <c r="K1182" s="1"/>
  <c r="N1186"/>
  <c r="M1186"/>
  <c r="H1186"/>
  <c r="J1186" s="1"/>
  <c r="I1186"/>
  <c r="K1186" s="1"/>
  <c r="N1190"/>
  <c r="M1190"/>
  <c r="H1190"/>
  <c r="J1190" s="1"/>
  <c r="I1190"/>
  <c r="K1190" s="1"/>
  <c r="N1194"/>
  <c r="M1194"/>
  <c r="H1194"/>
  <c r="J1194" s="1"/>
  <c r="I1194"/>
  <c r="K1194" s="1"/>
  <c r="M1198"/>
  <c r="I1198"/>
  <c r="K1198" s="1"/>
  <c r="N1198"/>
  <c r="H1198"/>
  <c r="J1198" s="1"/>
  <c r="M1202"/>
  <c r="I1202"/>
  <c r="K1202" s="1"/>
  <c r="N1202"/>
  <c r="H1202"/>
  <c r="J1202" s="1"/>
  <c r="M1206"/>
  <c r="I1206"/>
  <c r="K1206" s="1"/>
  <c r="N1206"/>
  <c r="H1206"/>
  <c r="J1206" s="1"/>
  <c r="M1210"/>
  <c r="I1210"/>
  <c r="K1210" s="1"/>
  <c r="N1210"/>
  <c r="H1210"/>
  <c r="J1210" s="1"/>
  <c r="M1214"/>
  <c r="I1214"/>
  <c r="K1214" s="1"/>
  <c r="N1214"/>
  <c r="H1214"/>
  <c r="J1214" s="1"/>
  <c r="M1218"/>
  <c r="I1218"/>
  <c r="K1218" s="1"/>
  <c r="N1218"/>
  <c r="H1218"/>
  <c r="J1218" s="1"/>
  <c r="I1095"/>
  <c r="K1095" s="1"/>
  <c r="L1095" s="1"/>
  <c r="N1095"/>
  <c r="I1097"/>
  <c r="K1097" s="1"/>
  <c r="L1097" s="1"/>
  <c r="N1097"/>
  <c r="I1099"/>
  <c r="K1099" s="1"/>
  <c r="L1099" s="1"/>
  <c r="N1099"/>
  <c r="I1101"/>
  <c r="K1101" s="1"/>
  <c r="L1101" s="1"/>
  <c r="N1101"/>
  <c r="H1103"/>
  <c r="J1103" s="1"/>
  <c r="M1103"/>
  <c r="I1103"/>
  <c r="K1103" s="1"/>
  <c r="H1104"/>
  <c r="J1104" s="1"/>
  <c r="M1104"/>
  <c r="I1104"/>
  <c r="K1104" s="1"/>
  <c r="H1105"/>
  <c r="J1105" s="1"/>
  <c r="M1105"/>
  <c r="I1105"/>
  <c r="K1105" s="1"/>
  <c r="H1106"/>
  <c r="J1106" s="1"/>
  <c r="M1106"/>
  <c r="I1106"/>
  <c r="K1106" s="1"/>
  <c r="H1107"/>
  <c r="J1107" s="1"/>
  <c r="M1107"/>
  <c r="I1107"/>
  <c r="K1107" s="1"/>
  <c r="H1108"/>
  <c r="J1108" s="1"/>
  <c r="M1108"/>
  <c r="I1108"/>
  <c r="K1108" s="1"/>
  <c r="H1109"/>
  <c r="J1109" s="1"/>
  <c r="M1109"/>
  <c r="I1109"/>
  <c r="K1109" s="1"/>
  <c r="H1110"/>
  <c r="J1110" s="1"/>
  <c r="M1110"/>
  <c r="I1110"/>
  <c r="K1110" s="1"/>
  <c r="H1111"/>
  <c r="J1111" s="1"/>
  <c r="M1111"/>
  <c r="I1111"/>
  <c r="K1111" s="1"/>
  <c r="H1112"/>
  <c r="J1112" s="1"/>
  <c r="M1112"/>
  <c r="I1112"/>
  <c r="K1112" s="1"/>
  <c r="H1113"/>
  <c r="J1113" s="1"/>
  <c r="M1113"/>
  <c r="I1113"/>
  <c r="K1113" s="1"/>
  <c r="H1114"/>
  <c r="J1114" s="1"/>
  <c r="M1114"/>
  <c r="I1114"/>
  <c r="K1114" s="1"/>
  <c r="H1115"/>
  <c r="J1115" s="1"/>
  <c r="M1115"/>
  <c r="I1115"/>
  <c r="K1115" s="1"/>
  <c r="H1116"/>
  <c r="J1116" s="1"/>
  <c r="M1116"/>
  <c r="I1116"/>
  <c r="K1116" s="1"/>
  <c r="H1117"/>
  <c r="J1117" s="1"/>
  <c r="M1117"/>
  <c r="I1117"/>
  <c r="K1117" s="1"/>
  <c r="M1197"/>
  <c r="I1197"/>
  <c r="K1197" s="1"/>
  <c r="N1197"/>
  <c r="H1197"/>
  <c r="J1197" s="1"/>
  <c r="M1201"/>
  <c r="I1201"/>
  <c r="K1201" s="1"/>
  <c r="N1201"/>
  <c r="H1201"/>
  <c r="J1201" s="1"/>
  <c r="M1205"/>
  <c r="I1205"/>
  <c r="K1205" s="1"/>
  <c r="N1205"/>
  <c r="H1205"/>
  <c r="J1205" s="1"/>
  <c r="M1209"/>
  <c r="I1209"/>
  <c r="K1209" s="1"/>
  <c r="N1209"/>
  <c r="H1209"/>
  <c r="J1209" s="1"/>
  <c r="M1213"/>
  <c r="I1213"/>
  <c r="K1213" s="1"/>
  <c r="N1213"/>
  <c r="H1213"/>
  <c r="J1213" s="1"/>
  <c r="M1217"/>
  <c r="I1217"/>
  <c r="K1217" s="1"/>
  <c r="N1217"/>
  <c r="H1217"/>
  <c r="J1217" s="1"/>
  <c r="M1095"/>
  <c r="M1097"/>
  <c r="M1099"/>
  <c r="M1101"/>
  <c r="M1251"/>
  <c r="M1252"/>
  <c r="M1253"/>
  <c r="M1254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M1274"/>
  <c r="M1275"/>
  <c r="M1276"/>
  <c r="M1277"/>
  <c r="M1306"/>
  <c r="M1313"/>
  <c r="M1338"/>
  <c r="N1278"/>
  <c r="N1292"/>
  <c r="N1294"/>
  <c r="N1295"/>
  <c r="N1296"/>
  <c r="N1297"/>
  <c r="N1298"/>
  <c r="N1299"/>
  <c r="N1300"/>
  <c r="N1301"/>
  <c r="N1302"/>
  <c r="N1303"/>
  <c r="N1304"/>
  <c r="N1305"/>
  <c r="N1308"/>
  <c r="N1309"/>
  <c r="N1310"/>
  <c r="N1311"/>
  <c r="N1312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43"/>
  <c r="N1344"/>
  <c r="N1345"/>
  <c r="N1346"/>
  <c r="K1348" l="1"/>
  <c r="K870"/>
  <c r="J1348"/>
  <c r="J870"/>
  <c r="L1291"/>
  <c r="L1094"/>
  <c r="K35"/>
  <c r="L35" s="1"/>
  <c r="K71"/>
  <c r="L71" s="1"/>
  <c r="L55"/>
  <c r="K55"/>
  <c r="K39"/>
  <c r="L39" s="1"/>
  <c r="K27"/>
  <c r="L27" s="1"/>
  <c r="K11"/>
  <c r="L11" s="1"/>
  <c r="L102"/>
  <c r="J102"/>
  <c r="J98"/>
  <c r="L98" s="1"/>
  <c r="J94"/>
  <c r="L94" s="1"/>
  <c r="J90"/>
  <c r="L90" s="1"/>
  <c r="J86"/>
  <c r="L86" s="1"/>
  <c r="J70"/>
  <c r="L70" s="1"/>
  <c r="J38"/>
  <c r="L38" s="1"/>
  <c r="J6"/>
  <c r="L6" s="1"/>
  <c r="J10"/>
  <c r="L10" s="1"/>
  <c r="J18"/>
  <c r="L18" s="1"/>
  <c r="J34"/>
  <c r="L34" s="1"/>
  <c r="K83"/>
  <c r="L83" s="1"/>
  <c r="L67"/>
  <c r="K67"/>
  <c r="K51"/>
  <c r="L51" s="1"/>
  <c r="K23"/>
  <c r="L23" s="1"/>
  <c r="K103"/>
  <c r="L103" s="1"/>
  <c r="L99"/>
  <c r="K99"/>
  <c r="K95"/>
  <c r="L95" s="1"/>
  <c r="K91"/>
  <c r="L91" s="1"/>
  <c r="K87"/>
  <c r="L87" s="1"/>
  <c r="J78"/>
  <c r="L78" s="1"/>
  <c r="J46"/>
  <c r="L46" s="1"/>
  <c r="J14"/>
  <c r="L14" s="1"/>
  <c r="J42"/>
  <c r="L42" s="1"/>
  <c r="J50"/>
  <c r="L50" s="1"/>
  <c r="J58"/>
  <c r="L58" s="1"/>
  <c r="L1102"/>
  <c r="L1048"/>
  <c r="K79"/>
  <c r="L79" s="1"/>
  <c r="L63"/>
  <c r="K63"/>
  <c r="K47"/>
  <c r="L47" s="1"/>
  <c r="K19"/>
  <c r="L19" s="1"/>
  <c r="J54"/>
  <c r="L54" s="1"/>
  <c r="J22"/>
  <c r="L22" s="1"/>
  <c r="J74"/>
  <c r="L74" s="1"/>
  <c r="J66"/>
  <c r="L66" s="1"/>
  <c r="J82"/>
  <c r="L82" s="1"/>
  <c r="K75"/>
  <c r="L75" s="1"/>
  <c r="K59"/>
  <c r="L59" s="1"/>
  <c r="K43"/>
  <c r="L43" s="1"/>
  <c r="K31"/>
  <c r="L31" s="1"/>
  <c r="L15"/>
  <c r="K15"/>
  <c r="J62"/>
  <c r="L62" s="1"/>
  <c r="J30"/>
  <c r="L30" s="1"/>
  <c r="J26"/>
  <c r="L26" s="1"/>
  <c r="L1308"/>
  <c r="L1321"/>
  <c r="L1292"/>
  <c r="L1274"/>
  <c r="L1266"/>
  <c r="L1264"/>
  <c r="L1258"/>
  <c r="L1256"/>
  <c r="J1307"/>
  <c r="L1307" s="1"/>
  <c r="L1226"/>
  <c r="L1285"/>
  <c r="L1223"/>
  <c r="L1293"/>
  <c r="L1341"/>
  <c r="L1281"/>
  <c r="L1245"/>
  <c r="L1239"/>
  <c r="L1343"/>
  <c r="L1278"/>
  <c r="L1338"/>
  <c r="L1313"/>
  <c r="L1250"/>
  <c r="L354"/>
  <c r="L346"/>
  <c r="L338"/>
  <c r="L330"/>
  <c r="L322"/>
  <c r="L314"/>
  <c r="L306"/>
  <c r="L298"/>
  <c r="L290"/>
  <c r="L282"/>
  <c r="L274"/>
  <c r="L266"/>
  <c r="L300"/>
  <c r="L284"/>
  <c r="L1277"/>
  <c r="L1271"/>
  <c r="L1269"/>
  <c r="L1261"/>
  <c r="L1234"/>
  <c r="L1279"/>
  <c r="L1229"/>
  <c r="L1228"/>
  <c r="L1280"/>
  <c r="L1222"/>
  <c r="L1342"/>
  <c r="L336"/>
  <c r="L324"/>
  <c r="L308"/>
  <c r="L340"/>
  <c r="L320"/>
  <c r="L304"/>
  <c r="K376"/>
  <c r="L264"/>
  <c r="L348"/>
  <c r="L288"/>
  <c r="L272"/>
  <c r="L292"/>
  <c r="L276"/>
  <c r="L350"/>
  <c r="L342"/>
  <c r="L334"/>
  <c r="L326"/>
  <c r="L318"/>
  <c r="L310"/>
  <c r="L302"/>
  <c r="L294"/>
  <c r="L286"/>
  <c r="L278"/>
  <c r="L270"/>
  <c r="L316"/>
  <c r="L332"/>
  <c r="L268"/>
  <c r="L344"/>
  <c r="L280"/>
  <c r="L352"/>
  <c r="L312"/>
  <c r="L296"/>
  <c r="L328"/>
  <c r="L262"/>
  <c r="L1249"/>
  <c r="L211"/>
  <c r="L254"/>
  <c r="L246"/>
  <c r="L236"/>
  <c r="L219"/>
  <c r="L187"/>
  <c r="L227"/>
  <c r="L195"/>
  <c r="L221"/>
  <c r="L241"/>
  <c r="L203"/>
  <c r="L237"/>
  <c r="L218"/>
  <c r="L184"/>
  <c r="L233"/>
  <c r="L226"/>
  <c r="L192"/>
  <c r="L200"/>
  <c r="L205"/>
  <c r="L240"/>
  <c r="L202"/>
  <c r="L244"/>
  <c r="L213"/>
  <c r="L229"/>
  <c r="L197"/>
  <c r="L206"/>
  <c r="L224"/>
  <c r="L216"/>
  <c r="L253"/>
  <c r="L186"/>
  <c r="L181"/>
  <c r="L189"/>
  <c r="L194"/>
  <c r="L232"/>
  <c r="L245"/>
  <c r="L210"/>
  <c r="L222"/>
  <c r="L208"/>
  <c r="L247"/>
  <c r="L207"/>
  <c r="L745"/>
  <c r="L1309"/>
  <c r="L846"/>
  <c r="L190"/>
  <c r="L819"/>
  <c r="L825"/>
  <c r="L196"/>
  <c r="L778"/>
  <c r="L796"/>
  <c r="L812"/>
  <c r="L800"/>
  <c r="L854"/>
  <c r="L801"/>
  <c r="L862"/>
  <c r="L795"/>
  <c r="L849"/>
  <c r="L785"/>
  <c r="L857"/>
  <c r="L820"/>
  <c r="L773"/>
  <c r="L793"/>
  <c r="L1233"/>
  <c r="L803"/>
  <c r="L166"/>
  <c r="L61"/>
  <c r="L848"/>
  <c r="L856"/>
  <c r="L818"/>
  <c r="L861"/>
  <c r="L787"/>
  <c r="L821"/>
  <c r="L802"/>
  <c r="L623"/>
  <c r="L1189"/>
  <c r="L560"/>
  <c r="L139"/>
  <c r="L123"/>
  <c r="L1238"/>
  <c r="L1046"/>
  <c r="L1288"/>
  <c r="L215"/>
  <c r="L57"/>
  <c r="L1093"/>
  <c r="L621"/>
  <c r="L188"/>
  <c r="L80"/>
  <c r="L16"/>
  <c r="L1303"/>
  <c r="L1295"/>
  <c r="L151"/>
  <c r="L225"/>
  <c r="L228"/>
  <c r="L1282"/>
  <c r="L214"/>
  <c r="L198"/>
  <c r="L816"/>
  <c r="L647"/>
  <c r="L1332"/>
  <c r="L681"/>
  <c r="L179"/>
  <c r="L171"/>
  <c r="L163"/>
  <c r="L657"/>
  <c r="L633"/>
  <c r="L791"/>
  <c r="L774"/>
  <c r="L779"/>
  <c r="L624"/>
  <c r="L1193"/>
  <c r="L97"/>
  <c r="L1329"/>
  <c r="L1301"/>
  <c r="L808"/>
  <c r="L747"/>
  <c r="L1089"/>
  <c r="L668"/>
  <c r="L741"/>
  <c r="L124"/>
  <c r="L108"/>
  <c r="L1082"/>
  <c r="L242"/>
  <c r="L652"/>
  <c r="L182"/>
  <c r="L104"/>
  <c r="L100"/>
  <c r="L96"/>
  <c r="L92"/>
  <c r="L88"/>
  <c r="L84"/>
  <c r="L52"/>
  <c r="L20"/>
  <c r="L1051"/>
  <c r="L1315"/>
  <c r="L1070"/>
  <c r="L823"/>
  <c r="L670"/>
  <c r="L1045"/>
  <c r="L789"/>
  <c r="L56"/>
  <c r="L1038"/>
  <c r="L212"/>
  <c r="J582"/>
  <c r="L582" s="1"/>
  <c r="J605"/>
  <c r="L605" s="1"/>
  <c r="K573"/>
  <c r="L573" s="1"/>
  <c r="J526"/>
  <c r="L526" s="1"/>
  <c r="L1325"/>
  <c r="L1268"/>
  <c r="L1254"/>
  <c r="L743"/>
  <c r="L683"/>
  <c r="L172"/>
  <c r="L160"/>
  <c r="L651"/>
  <c r="L1230"/>
  <c r="L1316"/>
  <c r="L1075"/>
  <c r="L642"/>
  <c r="L859"/>
  <c r="L798"/>
  <c r="L1298"/>
  <c r="L843"/>
  <c r="L831"/>
  <c r="L1034"/>
  <c r="L767"/>
  <c r="L235"/>
  <c r="L183"/>
  <c r="L64"/>
  <c r="L68"/>
  <c r="L36"/>
  <c r="L4"/>
  <c r="L1064"/>
  <c r="L1016"/>
  <c r="K552"/>
  <c r="L552" s="1"/>
  <c r="K551"/>
  <c r="L551" s="1"/>
  <c r="J587"/>
  <c r="L587" s="1"/>
  <c r="K513"/>
  <c r="L513" s="1"/>
  <c r="K562"/>
  <c r="L562" s="1"/>
  <c r="K546"/>
  <c r="L546" s="1"/>
  <c r="K595"/>
  <c r="L595" s="1"/>
  <c r="J581"/>
  <c r="L581" s="1"/>
  <c r="K603"/>
  <c r="L603" s="1"/>
  <c r="K534"/>
  <c r="L534" s="1"/>
  <c r="L1327"/>
  <c r="L1267"/>
  <c r="L1255"/>
  <c r="L761"/>
  <c r="L733"/>
  <c r="L721"/>
  <c r="L158"/>
  <c r="L134"/>
  <c r="L619"/>
  <c r="L230"/>
  <c r="L48"/>
  <c r="L1225"/>
  <c r="L486"/>
  <c r="L1324"/>
  <c r="L1311"/>
  <c r="L1194"/>
  <c r="L1190"/>
  <c r="L1186"/>
  <c r="L1182"/>
  <c r="L1178"/>
  <c r="L1328"/>
  <c r="L590"/>
  <c r="L665"/>
  <c r="L649"/>
  <c r="L625"/>
  <c r="L613"/>
  <c r="L1244"/>
  <c r="L176"/>
  <c r="L660"/>
  <c r="L636"/>
  <c r="L1333"/>
  <c r="L1305"/>
  <c r="L1297"/>
  <c r="L1270"/>
  <c r="L1260"/>
  <c r="L1252"/>
  <c r="L759"/>
  <c r="L484"/>
  <c r="L154"/>
  <c r="L122"/>
  <c r="L790"/>
  <c r="L252"/>
  <c r="L530"/>
  <c r="L25"/>
  <c r="L614"/>
  <c r="L45"/>
  <c r="L13"/>
  <c r="L101"/>
  <c r="L93"/>
  <c r="L89"/>
  <c r="L85"/>
  <c r="L53"/>
  <c r="L21"/>
  <c r="L238"/>
  <c r="L1053"/>
  <c r="L782"/>
  <c r="L783"/>
  <c r="L948"/>
  <c r="L494"/>
  <c r="L482"/>
  <c r="L771"/>
  <c r="L550"/>
  <c r="L1240"/>
  <c r="L584"/>
  <c r="L559"/>
  <c r="L545"/>
  <c r="L520"/>
  <c r="L511"/>
  <c r="L248"/>
  <c r="L249"/>
  <c r="L1320"/>
  <c r="L1317"/>
  <c r="L1243"/>
  <c r="L1081"/>
  <c r="L937"/>
  <c r="L769"/>
  <c r="L602"/>
  <c r="L586"/>
  <c r="L570"/>
  <c r="L532"/>
  <c r="L209"/>
  <c r="L191"/>
  <c r="L204"/>
  <c r="L76"/>
  <c r="L44"/>
  <c r="L12"/>
  <c r="L1085"/>
  <c r="L1054"/>
  <c r="L1236"/>
  <c r="L1072"/>
  <c r="L17"/>
  <c r="L243"/>
  <c r="L251"/>
  <c r="L223"/>
  <c r="L1345"/>
  <c r="L838"/>
  <c r="L830"/>
  <c r="L735"/>
  <c r="L146"/>
  <c r="L118"/>
  <c r="L114"/>
  <c r="L663"/>
  <c r="L643"/>
  <c r="L640"/>
  <c r="L664"/>
  <c r="L32"/>
  <c r="L1337"/>
  <c r="L1312"/>
  <c r="L1276"/>
  <c r="L1272"/>
  <c r="L1262"/>
  <c r="L839"/>
  <c r="L155"/>
  <c r="L147"/>
  <c r="L119"/>
  <c r="L115"/>
  <c r="L107"/>
  <c r="L855"/>
  <c r="L599"/>
  <c r="L567"/>
  <c r="L544"/>
  <c r="L799"/>
  <c r="L524"/>
  <c r="L24"/>
  <c r="L258"/>
  <c r="L8"/>
  <c r="L1086"/>
  <c r="L29"/>
  <c r="L220"/>
  <c r="L1220"/>
  <c r="L1216"/>
  <c r="L1212"/>
  <c r="L1208"/>
  <c r="L1204"/>
  <c r="L1200"/>
  <c r="L1196"/>
  <c r="L949"/>
  <c r="L749"/>
  <c r="L737"/>
  <c r="L725"/>
  <c r="L677"/>
  <c r="L837"/>
  <c r="L829"/>
  <c r="L478"/>
  <c r="L474"/>
  <c r="L466"/>
  <c r="L1098"/>
  <c r="L177"/>
  <c r="L169"/>
  <c r="L161"/>
  <c r="L152"/>
  <c r="L144"/>
  <c r="L136"/>
  <c r="L128"/>
  <c r="L120"/>
  <c r="L112"/>
  <c r="L1287"/>
  <c r="L1283"/>
  <c r="L1248"/>
  <c r="L1179"/>
  <c r="L1055"/>
  <c r="L609"/>
  <c r="L606"/>
  <c r="L598"/>
  <c r="L585"/>
  <c r="L577"/>
  <c r="L574"/>
  <c r="L566"/>
  <c r="L555"/>
  <c r="L547"/>
  <c r="L541"/>
  <c r="L535"/>
  <c r="L533"/>
  <c r="L527"/>
  <c r="L525"/>
  <c r="L516"/>
  <c r="L514"/>
  <c r="L508"/>
  <c r="L506"/>
  <c r="L824"/>
  <c r="L766"/>
  <c r="L645"/>
  <c r="L641"/>
  <c r="L637"/>
  <c r="L629"/>
  <c r="L1232"/>
  <c r="L1047"/>
  <c r="L536"/>
  <c r="L608"/>
  <c r="L592"/>
  <c r="L576"/>
  <c r="L543"/>
  <c r="L540"/>
  <c r="L259"/>
  <c r="L597"/>
  <c r="L579"/>
  <c r="L538"/>
  <c r="L522"/>
  <c r="L509"/>
  <c r="L788"/>
  <c r="L786"/>
  <c r="L589"/>
  <c r="L571"/>
  <c r="L1191"/>
  <c r="L201"/>
  <c r="L81"/>
  <c r="L72"/>
  <c r="L49"/>
  <c r="L40"/>
  <c r="L1037"/>
  <c r="L1181"/>
  <c r="L776"/>
  <c r="L1304"/>
  <c r="L804"/>
  <c r="L739"/>
  <c r="L727"/>
  <c r="L723"/>
  <c r="L715"/>
  <c r="L707"/>
  <c r="L695"/>
  <c r="L687"/>
  <c r="L835"/>
  <c r="L827"/>
  <c r="L488"/>
  <c r="L480"/>
  <c r="L476"/>
  <c r="L170"/>
  <c r="L162"/>
  <c r="L150"/>
  <c r="L130"/>
  <c r="L126"/>
  <c r="L667"/>
  <c r="L659"/>
  <c r="L639"/>
  <c r="L631"/>
  <c r="L627"/>
  <c r="L591"/>
  <c r="L558"/>
  <c r="L1017"/>
  <c r="L594"/>
  <c r="L578"/>
  <c r="L1068"/>
  <c r="L851"/>
  <c r="L554"/>
  <c r="L505"/>
  <c r="L542"/>
  <c r="L65"/>
  <c r="L33"/>
  <c r="L1247"/>
  <c r="L1056"/>
  <c r="L217"/>
  <c r="L199"/>
  <c r="L69"/>
  <c r="L37"/>
  <c r="L5"/>
  <c r="L1246"/>
  <c r="L1231"/>
  <c r="L847"/>
  <c r="L1077"/>
  <c r="L675"/>
  <c r="L465"/>
  <c r="L143"/>
  <c r="L135"/>
  <c r="L600"/>
  <c r="L1044"/>
  <c r="L941"/>
  <c r="L507"/>
  <c r="L1069"/>
  <c r="L935"/>
  <c r="L239"/>
  <c r="L77"/>
  <c r="L1335"/>
  <c r="L1310"/>
  <c r="L1275"/>
  <c r="L1273"/>
  <c r="L1265"/>
  <c r="L1259"/>
  <c r="L502"/>
  <c r="L498"/>
  <c r="L470"/>
  <c r="L168"/>
  <c r="L164"/>
  <c r="L140"/>
  <c r="L1346"/>
  <c r="L1340"/>
  <c r="L1227"/>
  <c r="L611"/>
  <c r="L601"/>
  <c r="L569"/>
  <c r="L537"/>
  <c r="L529"/>
  <c r="L780"/>
  <c r="L669"/>
  <c r="L661"/>
  <c r="L653"/>
  <c r="L1224"/>
  <c r="L1074"/>
  <c r="L607"/>
  <c r="L596"/>
  <c r="L588"/>
  <c r="L575"/>
  <c r="L561"/>
  <c r="L553"/>
  <c r="L519"/>
  <c r="L616"/>
  <c r="L630"/>
  <c r="L1078"/>
  <c r="L1043"/>
  <c r="L1067"/>
  <c r="L1080"/>
  <c r="L231"/>
  <c r="L751"/>
  <c r="L711"/>
  <c r="L568"/>
  <c r="L775"/>
  <c r="L73"/>
  <c r="L41"/>
  <c r="L9"/>
  <c r="L1314"/>
  <c r="L60"/>
  <c r="L28"/>
  <c r="L1296"/>
  <c r="L814"/>
  <c r="L729"/>
  <c r="L685"/>
  <c r="L673"/>
  <c r="L1192"/>
  <c r="L1184"/>
  <c r="L845"/>
  <c r="L833"/>
  <c r="L495"/>
  <c r="L487"/>
  <c r="L479"/>
  <c r="L471"/>
  <c r="L794"/>
  <c r="L583"/>
  <c r="L1318"/>
  <c r="L628"/>
  <c r="L234"/>
  <c r="L1257"/>
  <c r="L644"/>
  <c r="L1058"/>
  <c r="L632"/>
  <c r="L564"/>
  <c r="L548"/>
  <c r="L263"/>
  <c r="L765"/>
  <c r="L648"/>
  <c r="L656"/>
  <c r="L1289"/>
  <c r="L193"/>
  <c r="L1344"/>
  <c r="L490"/>
  <c r="L173"/>
  <c r="L165"/>
  <c r="L1065"/>
  <c r="L1302"/>
  <c r="L1032"/>
  <c r="L1299"/>
  <c r="L1253"/>
  <c r="L810"/>
  <c r="L717"/>
  <c r="L713"/>
  <c r="L705"/>
  <c r="L499"/>
  <c r="L491"/>
  <c r="L483"/>
  <c r="L475"/>
  <c r="L467"/>
  <c r="L178"/>
  <c r="L174"/>
  <c r="L142"/>
  <c r="L138"/>
  <c r="L110"/>
  <c r="L754"/>
  <c r="L722"/>
  <c r="L690"/>
  <c r="L593"/>
  <c r="L563"/>
  <c r="L539"/>
  <c r="L531"/>
  <c r="L523"/>
  <c r="L521"/>
  <c r="L512"/>
  <c r="L510"/>
  <c r="L504"/>
  <c r="L671"/>
  <c r="L655"/>
  <c r="L635"/>
  <c r="L1100"/>
  <c r="L604"/>
  <c r="L580"/>
  <c r="L572"/>
  <c r="L1028"/>
  <c r="L1020"/>
  <c r="L860"/>
  <c r="L557"/>
  <c r="L518"/>
  <c r="L515"/>
  <c r="L1079"/>
  <c r="L1071"/>
  <c r="L841"/>
  <c r="L345"/>
  <c r="L333"/>
  <c r="L319"/>
  <c r="L303"/>
  <c r="L287"/>
  <c r="L271"/>
  <c r="L1242"/>
  <c r="L1049"/>
  <c r="L556"/>
  <c r="L772"/>
  <c r="L770"/>
  <c r="L341"/>
  <c r="L323"/>
  <c r="L305"/>
  <c r="L289"/>
  <c r="L273"/>
  <c r="L1241"/>
  <c r="L1033"/>
  <c r="L185"/>
  <c r="L1331"/>
  <c r="L1323"/>
  <c r="L1263"/>
  <c r="L1251"/>
  <c r="L1336"/>
  <c r="L1300"/>
  <c r="L1114"/>
  <c r="L1110"/>
  <c r="L1106"/>
  <c r="L844"/>
  <c r="L836"/>
  <c r="L828"/>
  <c r="L500"/>
  <c r="L496"/>
  <c r="L492"/>
  <c r="L472"/>
  <c r="L468"/>
  <c r="L817"/>
  <c r="L809"/>
  <c r="L760"/>
  <c r="L752"/>
  <c r="L744"/>
  <c r="L736"/>
  <c r="L728"/>
  <c r="L720"/>
  <c r="L712"/>
  <c r="L704"/>
  <c r="L696"/>
  <c r="L688"/>
  <c r="L680"/>
  <c r="L672"/>
  <c r="L815"/>
  <c r="L807"/>
  <c r="L758"/>
  <c r="L750"/>
  <c r="L742"/>
  <c r="L734"/>
  <c r="L726"/>
  <c r="L718"/>
  <c r="L710"/>
  <c r="L702"/>
  <c r="L694"/>
  <c r="L686"/>
  <c r="L678"/>
  <c r="L131"/>
  <c r="L127"/>
  <c r="L111"/>
  <c r="L359"/>
  <c r="L355"/>
  <c r="L1284"/>
  <c r="L1052"/>
  <c r="L777"/>
  <c r="L939"/>
  <c r="L549"/>
  <c r="L852"/>
  <c r="L850"/>
  <c r="L353"/>
  <c r="L343"/>
  <c r="L329"/>
  <c r="L315"/>
  <c r="L299"/>
  <c r="L283"/>
  <c r="L267"/>
  <c r="L784"/>
  <c r="L335"/>
  <c r="L317"/>
  <c r="L301"/>
  <c r="L285"/>
  <c r="L269"/>
  <c r="L1294"/>
  <c r="L1040"/>
  <c r="L1059"/>
  <c r="L1117"/>
  <c r="L1113"/>
  <c r="L1109"/>
  <c r="L1105"/>
  <c r="L1219"/>
  <c r="L1215"/>
  <c r="L1211"/>
  <c r="L1207"/>
  <c r="L1203"/>
  <c r="L1199"/>
  <c r="L866"/>
  <c r="L768"/>
  <c r="L351"/>
  <c r="L339"/>
  <c r="L325"/>
  <c r="L311"/>
  <c r="L295"/>
  <c r="L279"/>
  <c r="L853"/>
  <c r="L617"/>
  <c r="L331"/>
  <c r="L313"/>
  <c r="L297"/>
  <c r="L281"/>
  <c r="L265"/>
  <c r="L7"/>
  <c r="L1334"/>
  <c r="L1330"/>
  <c r="L1326"/>
  <c r="L1322"/>
  <c r="L865"/>
  <c r="L840"/>
  <c r="L832"/>
  <c r="L156"/>
  <c r="L148"/>
  <c r="L132"/>
  <c r="L116"/>
  <c r="L360"/>
  <c r="L356"/>
  <c r="L1066"/>
  <c r="L1286"/>
  <c r="L1235"/>
  <c r="L1042"/>
  <c r="L1339"/>
  <c r="L1090"/>
  <c r="L1039"/>
  <c r="L1019"/>
  <c r="L1187"/>
  <c r="L1050"/>
  <c r="L1018"/>
  <c r="L797"/>
  <c r="L1290"/>
  <c r="L349"/>
  <c r="L337"/>
  <c r="L321"/>
  <c r="L307"/>
  <c r="L291"/>
  <c r="L275"/>
  <c r="L1195"/>
  <c r="L1030"/>
  <c r="L250"/>
  <c r="L1076"/>
  <c r="L347"/>
  <c r="L327"/>
  <c r="L309"/>
  <c r="L293"/>
  <c r="L277"/>
  <c r="L501"/>
  <c r="L497"/>
  <c r="L493"/>
  <c r="L489"/>
  <c r="L485"/>
  <c r="L481"/>
  <c r="L477"/>
  <c r="L473"/>
  <c r="L469"/>
  <c r="L1319"/>
  <c r="L1087"/>
  <c r="L1063"/>
  <c r="L858"/>
  <c r="L618"/>
  <c r="L1237"/>
  <c r="L781"/>
  <c r="L822"/>
  <c r="L1073"/>
  <c r="L792"/>
  <c r="L610"/>
  <c r="L565"/>
  <c r="L517"/>
  <c r="L746"/>
  <c r="L714"/>
  <c r="L682"/>
  <c r="L358"/>
  <c r="L106"/>
  <c r="L806"/>
  <c r="L1116"/>
  <c r="L1214"/>
  <c r="L1202"/>
  <c r="L951"/>
  <c r="L947"/>
  <c r="L932"/>
  <c r="L930"/>
  <c r="L928"/>
  <c r="L864"/>
  <c r="L953"/>
  <c r="L933"/>
  <c r="L931"/>
  <c r="L929"/>
  <c r="L730"/>
  <c r="L698"/>
  <c r="L357"/>
  <c r="L362"/>
  <c r="L1112"/>
  <c r="L1108"/>
  <c r="L1104"/>
  <c r="L1218"/>
  <c r="L1210"/>
  <c r="L1206"/>
  <c r="L1198"/>
  <c r="L1217"/>
  <c r="L1213"/>
  <c r="L1209"/>
  <c r="L1205"/>
  <c r="L1201"/>
  <c r="L1197"/>
  <c r="L1115"/>
  <c r="L1111"/>
  <c r="L1107"/>
  <c r="L1103"/>
  <c r="L1188"/>
  <c r="L1180"/>
  <c r="L950"/>
  <c r="L871"/>
  <c r="L934"/>
  <c r="L867"/>
  <c r="L842"/>
  <c r="L834"/>
  <c r="L826"/>
  <c r="L813"/>
  <c r="L805"/>
  <c r="L756"/>
  <c r="L748"/>
  <c r="L740"/>
  <c r="L732"/>
  <c r="L724"/>
  <c r="L716"/>
  <c r="L708"/>
  <c r="L700"/>
  <c r="L692"/>
  <c r="L684"/>
  <c r="L676"/>
  <c r="L175"/>
  <c r="L167"/>
  <c r="L159"/>
  <c r="L811"/>
  <c r="L738"/>
  <c r="L706"/>
  <c r="L674"/>
  <c r="M318" i="42"/>
  <c r="M476"/>
  <c r="L1348" i="44" l="1"/>
  <c r="L870"/>
  <c r="L376"/>
  <c r="G511" i="42"/>
  <c r="G486"/>
  <c r="G516"/>
  <c r="G515"/>
  <c r="G514"/>
  <c r="G513"/>
  <c r="G512"/>
  <c r="G501"/>
  <c r="G510"/>
  <c r="G509"/>
  <c r="G508"/>
  <c r="G507"/>
  <c r="G506"/>
  <c r="G505"/>
  <c r="G504"/>
  <c r="G503"/>
  <c r="G502"/>
  <c r="G500"/>
  <c r="G499"/>
  <c r="G498"/>
  <c r="G497"/>
  <c r="G496"/>
  <c r="G495"/>
  <c r="G494"/>
  <c r="G493"/>
  <c r="G492"/>
  <c r="G491"/>
  <c r="G490"/>
  <c r="G489"/>
  <c r="G488"/>
  <c r="G487"/>
  <c r="G485"/>
  <c r="G483"/>
  <c r="G484"/>
  <c r="G482"/>
  <c r="G481"/>
  <c r="G480"/>
  <c r="G479"/>
  <c r="G478"/>
  <c r="I476"/>
  <c r="K476" s="1"/>
  <c r="H476"/>
  <c r="J476" s="1"/>
  <c r="H474"/>
  <c r="J474" s="1"/>
  <c r="M472"/>
  <c r="G471"/>
  <c r="G470"/>
  <c r="G469"/>
  <c r="G468"/>
  <c r="M468" s="1"/>
  <c r="G467"/>
  <c r="G466"/>
  <c r="G465"/>
  <c r="I465" s="1"/>
  <c r="K465" s="1"/>
  <c r="G464"/>
  <c r="M464" s="1"/>
  <c r="G463"/>
  <c r="I463" s="1"/>
  <c r="K463" s="1"/>
  <c r="G462"/>
  <c r="H462" s="1"/>
  <c r="J462" s="1"/>
  <c r="G461"/>
  <c r="G460"/>
  <c r="M460" s="1"/>
  <c r="G459"/>
  <c r="G458"/>
  <c r="G457"/>
  <c r="G456"/>
  <c r="M456" s="1"/>
  <c r="G455"/>
  <c r="G454"/>
  <c r="G453"/>
  <c r="I453" s="1"/>
  <c r="K453" s="1"/>
  <c r="G452"/>
  <c r="M452" s="1"/>
  <c r="G451"/>
  <c r="G450"/>
  <c r="G449"/>
  <c r="G448"/>
  <c r="M448" s="1"/>
  <c r="G447"/>
  <c r="G446"/>
  <c r="G445"/>
  <c r="I445" s="1"/>
  <c r="K445" s="1"/>
  <c r="G444"/>
  <c r="M444" s="1"/>
  <c r="G443"/>
  <c r="G442"/>
  <c r="H442" s="1"/>
  <c r="J442" s="1"/>
  <c r="G441"/>
  <c r="G440"/>
  <c r="M440" s="1"/>
  <c r="G439"/>
  <c r="G438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37" s="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0"/>
  <c r="G369"/>
  <c r="G368"/>
  <c r="G367"/>
  <c r="G366"/>
  <c r="G365"/>
  <c r="G361"/>
  <c r="G364"/>
  <c r="G363"/>
  <c r="G362"/>
  <c r="G360"/>
  <c r="G359"/>
  <c r="G358"/>
  <c r="G357"/>
  <c r="G356"/>
  <c r="G354"/>
  <c r="G353"/>
  <c r="G352"/>
  <c r="G355"/>
  <c r="G351"/>
  <c r="G350"/>
  <c r="G349"/>
  <c r="G348"/>
  <c r="G347"/>
  <c r="G346"/>
  <c r="G345"/>
  <c r="G344"/>
  <c r="G343"/>
  <c r="G342"/>
  <c r="G340"/>
  <c r="G339"/>
  <c r="G338"/>
  <c r="G337"/>
  <c r="G336"/>
  <c r="G335"/>
  <c r="G334"/>
  <c r="G333"/>
  <c r="G332"/>
  <c r="G331"/>
  <c r="G330"/>
  <c r="G329"/>
  <c r="G328"/>
  <c r="G327"/>
  <c r="G326"/>
  <c r="G325"/>
  <c r="H324"/>
  <c r="M322"/>
  <c r="M321"/>
  <c r="M320"/>
  <c r="K318"/>
  <c r="J318"/>
  <c r="G317"/>
  <c r="G316"/>
  <c r="G315"/>
  <c r="G313"/>
  <c r="G314"/>
  <c r="G312"/>
  <c r="G311"/>
  <c r="G310"/>
  <c r="G309"/>
  <c r="G308"/>
  <c r="G307"/>
  <c r="G306"/>
  <c r="G305"/>
  <c r="G304"/>
  <c r="G303"/>
  <c r="G302"/>
  <c r="G301"/>
  <c r="G300"/>
  <c r="G299"/>
  <c r="G298"/>
  <c r="G297"/>
  <c r="G295"/>
  <c r="G294"/>
  <c r="G293"/>
  <c r="G292"/>
  <c r="I292" s="1"/>
  <c r="K292" s="1"/>
  <c r="G291"/>
  <c r="G290"/>
  <c r="G289"/>
  <c r="M289" s="1"/>
  <c r="G288"/>
  <c r="M288" s="1"/>
  <c r="G287"/>
  <c r="G286"/>
  <c r="G285"/>
  <c r="G284"/>
  <c r="G283"/>
  <c r="G282"/>
  <c r="G281"/>
  <c r="M281" s="1"/>
  <c r="G280"/>
  <c r="M280" s="1"/>
  <c r="G279"/>
  <c r="G278"/>
  <c r="G277"/>
  <c r="I277" s="1"/>
  <c r="K277" s="1"/>
  <c r="G276"/>
  <c r="I276" s="1"/>
  <c r="K276" s="1"/>
  <c r="G275"/>
  <c r="G274"/>
  <c r="G273"/>
  <c r="M273" s="1"/>
  <c r="G272"/>
  <c r="M272" s="1"/>
  <c r="G271"/>
  <c r="G270"/>
  <c r="I270" s="1"/>
  <c r="K270" s="1"/>
  <c r="G269"/>
  <c r="G268"/>
  <c r="G267"/>
  <c r="G266"/>
  <c r="G265"/>
  <c r="M265" s="1"/>
  <c r="G264"/>
  <c r="M264" s="1"/>
  <c r="G263"/>
  <c r="G262"/>
  <c r="G261"/>
  <c r="M261" s="1"/>
  <c r="G260"/>
  <c r="G259"/>
  <c r="I259" s="1"/>
  <c r="K259" s="1"/>
  <c r="G258"/>
  <c r="G257"/>
  <c r="M257" s="1"/>
  <c r="G256"/>
  <c r="M256" s="1"/>
  <c r="G255"/>
  <c r="G254"/>
  <c r="I254" s="1"/>
  <c r="K254" s="1"/>
  <c r="G253"/>
  <c r="G252"/>
  <c r="G251"/>
  <c r="G250"/>
  <c r="G249"/>
  <c r="M249" s="1"/>
  <c r="G248"/>
  <c r="M248" s="1"/>
  <c r="G247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2"/>
  <c r="G211"/>
  <c r="G213"/>
  <c r="G210"/>
  <c r="G209"/>
  <c r="G208"/>
  <c r="G207"/>
  <c r="G206"/>
  <c r="G205"/>
  <c r="G204"/>
  <c r="G203"/>
  <c r="G202"/>
  <c r="G201"/>
  <c r="G200"/>
  <c r="G246" s="1"/>
  <c r="G175"/>
  <c r="G181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0"/>
  <c r="G179"/>
  <c r="G178"/>
  <c r="G177"/>
  <c r="G176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5"/>
  <c r="G20"/>
  <c r="G24"/>
  <c r="G43"/>
  <c r="G42"/>
  <c r="G41"/>
  <c r="G40"/>
  <c r="G39"/>
  <c r="G38"/>
  <c r="G37"/>
  <c r="G36"/>
  <c r="G35"/>
  <c r="G34"/>
  <c r="G32"/>
  <c r="G33"/>
  <c r="G31"/>
  <c r="G30"/>
  <c r="G29"/>
  <c r="G28"/>
  <c r="G27"/>
  <c r="G26"/>
  <c r="G25"/>
  <c r="G23"/>
  <c r="G22"/>
  <c r="G21"/>
  <c r="G19"/>
  <c r="G18"/>
  <c r="G17"/>
  <c r="G16"/>
  <c r="G15"/>
  <c r="G14"/>
  <c r="G13"/>
  <c r="G12"/>
  <c r="G11"/>
  <c r="G10"/>
  <c r="G9"/>
  <c r="G8"/>
  <c r="G7"/>
  <c r="G6"/>
  <c r="G4"/>
  <c r="G401" l="1"/>
  <c r="G477"/>
  <c r="G115"/>
  <c r="G147"/>
  <c r="G296"/>
  <c r="G371"/>
  <c r="G44"/>
  <c r="G341"/>
  <c r="G70"/>
  <c r="G199"/>
  <c r="G518" s="1"/>
  <c r="G517"/>
  <c r="H72"/>
  <c r="J72" s="1"/>
  <c r="I72"/>
  <c r="K72" s="1"/>
  <c r="H80"/>
  <c r="J80" s="1"/>
  <c r="I80"/>
  <c r="K80" s="1"/>
  <c r="H88"/>
  <c r="J88" s="1"/>
  <c r="I88"/>
  <c r="K88" s="1"/>
  <c r="H96"/>
  <c r="J96" s="1"/>
  <c r="I96"/>
  <c r="K96" s="1"/>
  <c r="H104"/>
  <c r="J104" s="1"/>
  <c r="I104"/>
  <c r="K104" s="1"/>
  <c r="H154"/>
  <c r="J154" s="1"/>
  <c r="I154"/>
  <c r="H162"/>
  <c r="J162" s="1"/>
  <c r="I162"/>
  <c r="H170"/>
  <c r="J170" s="1"/>
  <c r="I170"/>
  <c r="I179"/>
  <c r="K179" s="1"/>
  <c r="H179"/>
  <c r="J179" s="1"/>
  <c r="H192"/>
  <c r="J192" s="1"/>
  <c r="I192"/>
  <c r="I175"/>
  <c r="K175" s="1"/>
  <c r="H175"/>
  <c r="J175" s="1"/>
  <c r="H207"/>
  <c r="J207" s="1"/>
  <c r="I207"/>
  <c r="K207" s="1"/>
  <c r="H215"/>
  <c r="J215" s="1"/>
  <c r="I215"/>
  <c r="K215" s="1"/>
  <c r="H219"/>
  <c r="J219" s="1"/>
  <c r="I219"/>
  <c r="K219" s="1"/>
  <c r="H227"/>
  <c r="J227" s="1"/>
  <c r="I227"/>
  <c r="K227" s="1"/>
  <c r="H231"/>
  <c r="J231" s="1"/>
  <c r="I231"/>
  <c r="K231" s="1"/>
  <c r="H235"/>
  <c r="J235" s="1"/>
  <c r="I235"/>
  <c r="K235" s="1"/>
  <c r="H243"/>
  <c r="J243" s="1"/>
  <c r="I243"/>
  <c r="K243" s="1"/>
  <c r="H480"/>
  <c r="J480" s="1"/>
  <c r="I480"/>
  <c r="K480" s="1"/>
  <c r="I483"/>
  <c r="K483" s="1"/>
  <c r="H483"/>
  <c r="J483" s="1"/>
  <c r="H493"/>
  <c r="J493" s="1"/>
  <c r="I493"/>
  <c r="K493" s="1"/>
  <c r="I502"/>
  <c r="K502" s="1"/>
  <c r="H502"/>
  <c r="J502" s="1"/>
  <c r="H514"/>
  <c r="J514" s="1"/>
  <c r="I514"/>
  <c r="K514" s="1"/>
  <c r="I71"/>
  <c r="K71" s="1"/>
  <c r="H71"/>
  <c r="J71" s="1"/>
  <c r="H79"/>
  <c r="J79" s="1"/>
  <c r="I79"/>
  <c r="K79" s="1"/>
  <c r="H83"/>
  <c r="J83" s="1"/>
  <c r="I83"/>
  <c r="K83" s="1"/>
  <c r="H91"/>
  <c r="J91" s="1"/>
  <c r="I91"/>
  <c r="K91" s="1"/>
  <c r="H99"/>
  <c r="J99" s="1"/>
  <c r="I99"/>
  <c r="K99" s="1"/>
  <c r="H107"/>
  <c r="J107" s="1"/>
  <c r="I107"/>
  <c r="K107" s="1"/>
  <c r="H111"/>
  <c r="J111" s="1"/>
  <c r="I111"/>
  <c r="K111" s="1"/>
  <c r="I149"/>
  <c r="K149" s="1"/>
  <c r="H149"/>
  <c r="J149" s="1"/>
  <c r="I153"/>
  <c r="H153"/>
  <c r="J153" s="1"/>
  <c r="I157"/>
  <c r="K157" s="1"/>
  <c r="H157"/>
  <c r="J157" s="1"/>
  <c r="I161"/>
  <c r="K161" s="1"/>
  <c r="H161"/>
  <c r="J161" s="1"/>
  <c r="I173"/>
  <c r="K173" s="1"/>
  <c r="H173"/>
  <c r="J173" s="1"/>
  <c r="I183"/>
  <c r="K183" s="1"/>
  <c r="H183"/>
  <c r="J183" s="1"/>
  <c r="I195"/>
  <c r="K195" s="1"/>
  <c r="H195"/>
  <c r="J195" s="1"/>
  <c r="I202"/>
  <c r="K202" s="1"/>
  <c r="H202"/>
  <c r="J202" s="1"/>
  <c r="I210"/>
  <c r="K210" s="1"/>
  <c r="H210"/>
  <c r="J210" s="1"/>
  <c r="I218"/>
  <c r="K218" s="1"/>
  <c r="H218"/>
  <c r="J218" s="1"/>
  <c r="I222"/>
  <c r="K222" s="1"/>
  <c r="H222"/>
  <c r="J222" s="1"/>
  <c r="I230"/>
  <c r="K230" s="1"/>
  <c r="H230"/>
  <c r="J230" s="1"/>
  <c r="I234"/>
  <c r="K234" s="1"/>
  <c r="H234"/>
  <c r="J234" s="1"/>
  <c r="I238"/>
  <c r="K238" s="1"/>
  <c r="H238"/>
  <c r="J238" s="1"/>
  <c r="I242"/>
  <c r="K242" s="1"/>
  <c r="H242"/>
  <c r="J242" s="1"/>
  <c r="I346"/>
  <c r="K346" s="1"/>
  <c r="H346"/>
  <c r="H353"/>
  <c r="J353" s="1"/>
  <c r="I353"/>
  <c r="H363"/>
  <c r="J363" s="1"/>
  <c r="I363"/>
  <c r="I370"/>
  <c r="K370" s="1"/>
  <c r="H370"/>
  <c r="J370" s="1"/>
  <c r="I379"/>
  <c r="K379" s="1"/>
  <c r="H379"/>
  <c r="J379" s="1"/>
  <c r="I383"/>
  <c r="K383" s="1"/>
  <c r="H383"/>
  <c r="J383" s="1"/>
  <c r="I391"/>
  <c r="K391" s="1"/>
  <c r="H391"/>
  <c r="J391" s="1"/>
  <c r="I399"/>
  <c r="K399" s="1"/>
  <c r="H399"/>
  <c r="J399" s="1"/>
  <c r="H484"/>
  <c r="J484" s="1"/>
  <c r="I484"/>
  <c r="K484" s="1"/>
  <c r="H492"/>
  <c r="J492" s="1"/>
  <c r="I492"/>
  <c r="K492" s="1"/>
  <c r="H496"/>
  <c r="J496" s="1"/>
  <c r="I496"/>
  <c r="K496" s="1"/>
  <c r="H509"/>
  <c r="J509" s="1"/>
  <c r="I509"/>
  <c r="K509" s="1"/>
  <c r="H74"/>
  <c r="J74" s="1"/>
  <c r="I74"/>
  <c r="K74" s="1"/>
  <c r="I78"/>
  <c r="K78" s="1"/>
  <c r="H78"/>
  <c r="J78" s="1"/>
  <c r="I82"/>
  <c r="K82" s="1"/>
  <c r="H82"/>
  <c r="J82" s="1"/>
  <c r="I86"/>
  <c r="K86" s="1"/>
  <c r="H86"/>
  <c r="J86" s="1"/>
  <c r="I90"/>
  <c r="K90" s="1"/>
  <c r="H90"/>
  <c r="J90" s="1"/>
  <c r="I94"/>
  <c r="K94" s="1"/>
  <c r="H94"/>
  <c r="J94" s="1"/>
  <c r="H98"/>
  <c r="J98" s="1"/>
  <c r="I98"/>
  <c r="K98" s="1"/>
  <c r="I102"/>
  <c r="K102" s="1"/>
  <c r="H102"/>
  <c r="J102" s="1"/>
  <c r="I106"/>
  <c r="K106" s="1"/>
  <c r="H106"/>
  <c r="J106" s="1"/>
  <c r="I110"/>
  <c r="K110" s="1"/>
  <c r="H110"/>
  <c r="J110" s="1"/>
  <c r="I148"/>
  <c r="H148"/>
  <c r="H152"/>
  <c r="J152" s="1"/>
  <c r="I152"/>
  <c r="H156"/>
  <c r="J156" s="1"/>
  <c r="I156"/>
  <c r="H160"/>
  <c r="J160" s="1"/>
  <c r="I160"/>
  <c r="K160" s="1"/>
  <c r="H164"/>
  <c r="J164" s="1"/>
  <c r="I164"/>
  <c r="H168"/>
  <c r="J168" s="1"/>
  <c r="I168"/>
  <c r="H172"/>
  <c r="J172" s="1"/>
  <c r="I172"/>
  <c r="I177"/>
  <c r="K177" s="1"/>
  <c r="H177"/>
  <c r="J177" s="1"/>
  <c r="H182"/>
  <c r="J182" s="1"/>
  <c r="I182"/>
  <c r="H186"/>
  <c r="J186" s="1"/>
  <c r="I186"/>
  <c r="H190"/>
  <c r="J190" s="1"/>
  <c r="I190"/>
  <c r="H194"/>
  <c r="J194" s="1"/>
  <c r="I194"/>
  <c r="K194" s="1"/>
  <c r="H198"/>
  <c r="J198" s="1"/>
  <c r="I198"/>
  <c r="I201"/>
  <c r="K201" s="1"/>
  <c r="H201"/>
  <c r="J201" s="1"/>
  <c r="I205"/>
  <c r="K205" s="1"/>
  <c r="H205"/>
  <c r="J205" s="1"/>
  <c r="I209"/>
  <c r="K209" s="1"/>
  <c r="H209"/>
  <c r="J209" s="1"/>
  <c r="H212"/>
  <c r="J212" s="1"/>
  <c r="I212"/>
  <c r="K212" s="1"/>
  <c r="I217"/>
  <c r="K217" s="1"/>
  <c r="H217"/>
  <c r="J217" s="1"/>
  <c r="I221"/>
  <c r="K221" s="1"/>
  <c r="H221"/>
  <c r="J221" s="1"/>
  <c r="I225"/>
  <c r="K225" s="1"/>
  <c r="H225"/>
  <c r="J225" s="1"/>
  <c r="I229"/>
  <c r="K229" s="1"/>
  <c r="H229"/>
  <c r="J229" s="1"/>
  <c r="I233"/>
  <c r="K233" s="1"/>
  <c r="H233"/>
  <c r="J233" s="1"/>
  <c r="I237"/>
  <c r="K237" s="1"/>
  <c r="H237"/>
  <c r="J237" s="1"/>
  <c r="K241"/>
  <c r="I241"/>
  <c r="H241"/>
  <c r="J241" s="1"/>
  <c r="I245"/>
  <c r="H245"/>
  <c r="J245" s="1"/>
  <c r="L245" s="1"/>
  <c r="H345"/>
  <c r="J345" s="1"/>
  <c r="I345"/>
  <c r="K345" s="1"/>
  <c r="H349"/>
  <c r="I349"/>
  <c r="K349" s="1"/>
  <c r="I352"/>
  <c r="H352"/>
  <c r="J352" s="1"/>
  <c r="H357"/>
  <c r="I357"/>
  <c r="K357" s="1"/>
  <c r="I362"/>
  <c r="H362"/>
  <c r="J362" s="1"/>
  <c r="H365"/>
  <c r="I365"/>
  <c r="K365" s="1"/>
  <c r="I369"/>
  <c r="K369" s="1"/>
  <c r="H369"/>
  <c r="J369" s="1"/>
  <c r="H374"/>
  <c r="J374" s="1"/>
  <c r="I374"/>
  <c r="K374" s="1"/>
  <c r="H378"/>
  <c r="J378" s="1"/>
  <c r="I378"/>
  <c r="K378" s="1"/>
  <c r="H382"/>
  <c r="J382" s="1"/>
  <c r="I382"/>
  <c r="K382" s="1"/>
  <c r="H386"/>
  <c r="J386" s="1"/>
  <c r="I386"/>
  <c r="K386" s="1"/>
  <c r="H390"/>
  <c r="J390" s="1"/>
  <c r="I390"/>
  <c r="K390" s="1"/>
  <c r="H394"/>
  <c r="I394"/>
  <c r="H398"/>
  <c r="J398" s="1"/>
  <c r="I398"/>
  <c r="K398" s="1"/>
  <c r="H478"/>
  <c r="I478"/>
  <c r="K478" s="1"/>
  <c r="I482"/>
  <c r="K482" s="1"/>
  <c r="H482"/>
  <c r="J482" s="1"/>
  <c r="I487"/>
  <c r="K487" s="1"/>
  <c r="H487"/>
  <c r="J487" s="1"/>
  <c r="I491"/>
  <c r="K491" s="1"/>
  <c r="H491"/>
  <c r="J491" s="1"/>
  <c r="I495"/>
  <c r="K495" s="1"/>
  <c r="H495"/>
  <c r="J495" s="1"/>
  <c r="I499"/>
  <c r="K499" s="1"/>
  <c r="H499"/>
  <c r="J499" s="1"/>
  <c r="H504"/>
  <c r="J504" s="1"/>
  <c r="I504"/>
  <c r="K504" s="1"/>
  <c r="I508"/>
  <c r="K508" s="1"/>
  <c r="H508"/>
  <c r="J508" s="1"/>
  <c r="I512"/>
  <c r="K512" s="1"/>
  <c r="H512"/>
  <c r="J512" s="1"/>
  <c r="I516"/>
  <c r="K516" s="1"/>
  <c r="H516"/>
  <c r="J516" s="1"/>
  <c r="H76"/>
  <c r="J76" s="1"/>
  <c r="I76"/>
  <c r="K76" s="1"/>
  <c r="H84"/>
  <c r="J84" s="1"/>
  <c r="I84"/>
  <c r="K84" s="1"/>
  <c r="H92"/>
  <c r="J92" s="1"/>
  <c r="I92"/>
  <c r="K92" s="1"/>
  <c r="H100"/>
  <c r="J100" s="1"/>
  <c r="I100"/>
  <c r="K100" s="1"/>
  <c r="H108"/>
  <c r="J108" s="1"/>
  <c r="I108"/>
  <c r="K108" s="1"/>
  <c r="H150"/>
  <c r="J150" s="1"/>
  <c r="I150"/>
  <c r="K150" s="1"/>
  <c r="H158"/>
  <c r="J158" s="1"/>
  <c r="I158"/>
  <c r="H166"/>
  <c r="J166" s="1"/>
  <c r="I166"/>
  <c r="K166" s="1"/>
  <c r="H174"/>
  <c r="J174" s="1"/>
  <c r="I174"/>
  <c r="K174" s="1"/>
  <c r="H184"/>
  <c r="J184" s="1"/>
  <c r="I184"/>
  <c r="K184" s="1"/>
  <c r="H188"/>
  <c r="J188" s="1"/>
  <c r="I188"/>
  <c r="K188" s="1"/>
  <c r="H196"/>
  <c r="J196" s="1"/>
  <c r="I196"/>
  <c r="K196" s="1"/>
  <c r="H203"/>
  <c r="J203" s="1"/>
  <c r="I203"/>
  <c r="K203" s="1"/>
  <c r="I213"/>
  <c r="K213" s="1"/>
  <c r="H213"/>
  <c r="J213" s="1"/>
  <c r="H223"/>
  <c r="J223" s="1"/>
  <c r="I223"/>
  <c r="K223" s="1"/>
  <c r="H239"/>
  <c r="J239" s="1"/>
  <c r="I239"/>
  <c r="K239" s="1"/>
  <c r="L239" s="1"/>
  <c r="H343"/>
  <c r="J343" s="1"/>
  <c r="I343"/>
  <c r="K343" s="1"/>
  <c r="H347"/>
  <c r="I347"/>
  <c r="K347" s="1"/>
  <c r="H351"/>
  <c r="J351" s="1"/>
  <c r="I351"/>
  <c r="K351" s="1"/>
  <c r="I354"/>
  <c r="H354"/>
  <c r="J354" s="1"/>
  <c r="H359"/>
  <c r="J359" s="1"/>
  <c r="I359"/>
  <c r="K359" s="1"/>
  <c r="I364"/>
  <c r="H364"/>
  <c r="J364" s="1"/>
  <c r="I367"/>
  <c r="K367" s="1"/>
  <c r="H367"/>
  <c r="J367" s="1"/>
  <c r="I372"/>
  <c r="K372" s="1"/>
  <c r="H372"/>
  <c r="J372" s="1"/>
  <c r="H376"/>
  <c r="I376"/>
  <c r="K376" s="1"/>
  <c r="H380"/>
  <c r="J380" s="1"/>
  <c r="I380"/>
  <c r="K380" s="1"/>
  <c r="H384"/>
  <c r="J384" s="1"/>
  <c r="I384"/>
  <c r="K384" s="1"/>
  <c r="H388"/>
  <c r="J388" s="1"/>
  <c r="I388"/>
  <c r="K388" s="1"/>
  <c r="H392"/>
  <c r="J392" s="1"/>
  <c r="I392"/>
  <c r="K392" s="1"/>
  <c r="H396"/>
  <c r="I396"/>
  <c r="K396" s="1"/>
  <c r="H400"/>
  <c r="J400" s="1"/>
  <c r="I400"/>
  <c r="K400" s="1"/>
  <c r="H489"/>
  <c r="J489" s="1"/>
  <c r="I489"/>
  <c r="K489" s="1"/>
  <c r="H497"/>
  <c r="J497" s="1"/>
  <c r="I497"/>
  <c r="K497" s="1"/>
  <c r="H506"/>
  <c r="I506"/>
  <c r="K506" s="1"/>
  <c r="H510"/>
  <c r="J510" s="1"/>
  <c r="I510"/>
  <c r="K510" s="1"/>
  <c r="H511"/>
  <c r="J511" s="1"/>
  <c r="I511"/>
  <c r="K511" s="1"/>
  <c r="H75"/>
  <c r="J75" s="1"/>
  <c r="I75"/>
  <c r="K75" s="1"/>
  <c r="H87"/>
  <c r="J87" s="1"/>
  <c r="I87"/>
  <c r="K87" s="1"/>
  <c r="H95"/>
  <c r="J95" s="1"/>
  <c r="I95"/>
  <c r="K95" s="1"/>
  <c r="H103"/>
  <c r="J103" s="1"/>
  <c r="I103"/>
  <c r="K103" s="1"/>
  <c r="I165"/>
  <c r="H165"/>
  <c r="J165" s="1"/>
  <c r="I169"/>
  <c r="H169"/>
  <c r="J169" s="1"/>
  <c r="H178"/>
  <c r="J178" s="1"/>
  <c r="I178"/>
  <c r="K178" s="1"/>
  <c r="I187"/>
  <c r="H187"/>
  <c r="J187" s="1"/>
  <c r="I191"/>
  <c r="K191" s="1"/>
  <c r="H191"/>
  <c r="J191" s="1"/>
  <c r="I181"/>
  <c r="H181"/>
  <c r="J181" s="1"/>
  <c r="I206"/>
  <c r="K206" s="1"/>
  <c r="H206"/>
  <c r="J206" s="1"/>
  <c r="I214"/>
  <c r="K214" s="1"/>
  <c r="H214"/>
  <c r="J214" s="1"/>
  <c r="L214" s="1"/>
  <c r="I226"/>
  <c r="K226" s="1"/>
  <c r="H226"/>
  <c r="J226" s="1"/>
  <c r="H342"/>
  <c r="I342"/>
  <c r="K342" s="1"/>
  <c r="I350"/>
  <c r="H350"/>
  <c r="I358"/>
  <c r="H358"/>
  <c r="J358" s="1"/>
  <c r="I366"/>
  <c r="K366" s="1"/>
  <c r="H366"/>
  <c r="J366" s="1"/>
  <c r="I375"/>
  <c r="K375" s="1"/>
  <c r="H375"/>
  <c r="J375" s="1"/>
  <c r="I387"/>
  <c r="K387" s="1"/>
  <c r="H387"/>
  <c r="J387" s="1"/>
  <c r="I395"/>
  <c r="K395" s="1"/>
  <c r="H395"/>
  <c r="J395" s="1"/>
  <c r="L395" s="1"/>
  <c r="I479"/>
  <c r="K479" s="1"/>
  <c r="H479"/>
  <c r="J479" s="1"/>
  <c r="H488"/>
  <c r="I488"/>
  <c r="K488" s="1"/>
  <c r="H500"/>
  <c r="J500" s="1"/>
  <c r="I500"/>
  <c r="K500" s="1"/>
  <c r="H505"/>
  <c r="J505" s="1"/>
  <c r="I505"/>
  <c r="K505" s="1"/>
  <c r="H513"/>
  <c r="J513" s="1"/>
  <c r="I513"/>
  <c r="K513" s="1"/>
  <c r="I486"/>
  <c r="K486" s="1"/>
  <c r="H486"/>
  <c r="J486" s="1"/>
  <c r="I73"/>
  <c r="K73" s="1"/>
  <c r="H73"/>
  <c r="J73" s="1"/>
  <c r="I77"/>
  <c r="K77" s="1"/>
  <c r="H77"/>
  <c r="J77" s="1"/>
  <c r="I81"/>
  <c r="K81" s="1"/>
  <c r="H81"/>
  <c r="J81" s="1"/>
  <c r="I85"/>
  <c r="K85" s="1"/>
  <c r="H85"/>
  <c r="J85" s="1"/>
  <c r="I89"/>
  <c r="K89" s="1"/>
  <c r="H89"/>
  <c r="J89" s="1"/>
  <c r="I93"/>
  <c r="K93" s="1"/>
  <c r="H93"/>
  <c r="J93" s="1"/>
  <c r="I97"/>
  <c r="K97" s="1"/>
  <c r="H97"/>
  <c r="J97" s="1"/>
  <c r="I101"/>
  <c r="K101" s="1"/>
  <c r="H101"/>
  <c r="J101" s="1"/>
  <c r="I105"/>
  <c r="K105" s="1"/>
  <c r="H105"/>
  <c r="J105" s="1"/>
  <c r="I109"/>
  <c r="K109" s="1"/>
  <c r="H109"/>
  <c r="J109" s="1"/>
  <c r="H113"/>
  <c r="J113" s="1"/>
  <c r="I113"/>
  <c r="K113" s="1"/>
  <c r="I151"/>
  <c r="H151"/>
  <c r="J151" s="1"/>
  <c r="I155"/>
  <c r="K155" s="1"/>
  <c r="H155"/>
  <c r="J155" s="1"/>
  <c r="I159"/>
  <c r="H159"/>
  <c r="J159" s="1"/>
  <c r="I163"/>
  <c r="H163"/>
  <c r="J163" s="1"/>
  <c r="I167"/>
  <c r="H167"/>
  <c r="J167" s="1"/>
  <c r="I171"/>
  <c r="K171" s="1"/>
  <c r="H171"/>
  <c r="J171" s="1"/>
  <c r="H176"/>
  <c r="J176" s="1"/>
  <c r="I176"/>
  <c r="K176" s="1"/>
  <c r="H180"/>
  <c r="J180" s="1"/>
  <c r="I180"/>
  <c r="I185"/>
  <c r="H185"/>
  <c r="J185" s="1"/>
  <c r="I189"/>
  <c r="H189"/>
  <c r="J189" s="1"/>
  <c r="I193"/>
  <c r="H193"/>
  <c r="J193" s="1"/>
  <c r="I197"/>
  <c r="K197" s="1"/>
  <c r="H197"/>
  <c r="J197" s="1"/>
  <c r="I200"/>
  <c r="K200" s="1"/>
  <c r="H200"/>
  <c r="J200" s="1"/>
  <c r="H204"/>
  <c r="J204" s="1"/>
  <c r="I204"/>
  <c r="K204" s="1"/>
  <c r="H208"/>
  <c r="J208" s="1"/>
  <c r="I208"/>
  <c r="K208" s="1"/>
  <c r="L208" s="1"/>
  <c r="H211"/>
  <c r="J211" s="1"/>
  <c r="I211"/>
  <c r="K211" s="1"/>
  <c r="L211" s="1"/>
  <c r="I216"/>
  <c r="K216" s="1"/>
  <c r="H216"/>
  <c r="J216" s="1"/>
  <c r="L216" s="1"/>
  <c r="H220"/>
  <c r="J220" s="1"/>
  <c r="I220"/>
  <c r="K220" s="1"/>
  <c r="H224"/>
  <c r="J224" s="1"/>
  <c r="I224"/>
  <c r="K224" s="1"/>
  <c r="H228"/>
  <c r="J228" s="1"/>
  <c r="I228"/>
  <c r="K228" s="1"/>
  <c r="I232"/>
  <c r="K232" s="1"/>
  <c r="H232"/>
  <c r="J232" s="1"/>
  <c r="H236"/>
  <c r="J236" s="1"/>
  <c r="I236"/>
  <c r="K236" s="1"/>
  <c r="H240"/>
  <c r="J240" s="1"/>
  <c r="I240"/>
  <c r="K240" s="1"/>
  <c r="H244"/>
  <c r="J244" s="1"/>
  <c r="I244"/>
  <c r="K244" s="1"/>
  <c r="I344"/>
  <c r="K344" s="1"/>
  <c r="H344"/>
  <c r="J344" s="1"/>
  <c r="I348"/>
  <c r="K348" s="1"/>
  <c r="H348"/>
  <c r="H355"/>
  <c r="J355" s="1"/>
  <c r="I355"/>
  <c r="K355" s="1"/>
  <c r="I356"/>
  <c r="K356" s="1"/>
  <c r="H356"/>
  <c r="I360"/>
  <c r="K360" s="1"/>
  <c r="H360"/>
  <c r="J360" s="1"/>
  <c r="H361"/>
  <c r="J361" s="1"/>
  <c r="I361"/>
  <c r="I368"/>
  <c r="K368" s="1"/>
  <c r="H368"/>
  <c r="J368" s="1"/>
  <c r="I373"/>
  <c r="K373" s="1"/>
  <c r="H373"/>
  <c r="J373" s="1"/>
  <c r="I377"/>
  <c r="K377" s="1"/>
  <c r="H377"/>
  <c r="J377" s="1"/>
  <c r="I381"/>
  <c r="K381" s="1"/>
  <c r="H381"/>
  <c r="J381" s="1"/>
  <c r="I385"/>
  <c r="K385" s="1"/>
  <c r="H385"/>
  <c r="J385" s="1"/>
  <c r="I389"/>
  <c r="K389" s="1"/>
  <c r="H389"/>
  <c r="J389" s="1"/>
  <c r="I393"/>
  <c r="K393" s="1"/>
  <c r="H393"/>
  <c r="I397"/>
  <c r="K397" s="1"/>
  <c r="H397"/>
  <c r="H481"/>
  <c r="J481" s="1"/>
  <c r="I481"/>
  <c r="K481" s="1"/>
  <c r="H485"/>
  <c r="J485" s="1"/>
  <c r="L485" s="1"/>
  <c r="I485"/>
  <c r="K485" s="1"/>
  <c r="I490"/>
  <c r="K490" s="1"/>
  <c r="H490"/>
  <c r="J490" s="1"/>
  <c r="I494"/>
  <c r="K494" s="1"/>
  <c r="H494"/>
  <c r="J494" s="1"/>
  <c r="I498"/>
  <c r="K498" s="1"/>
  <c r="H498"/>
  <c r="J498" s="1"/>
  <c r="I503"/>
  <c r="K503" s="1"/>
  <c r="H503"/>
  <c r="J503" s="1"/>
  <c r="H507"/>
  <c r="I507"/>
  <c r="K507" s="1"/>
  <c r="H501"/>
  <c r="J501" s="1"/>
  <c r="I501"/>
  <c r="K501" s="1"/>
  <c r="H515"/>
  <c r="J515" s="1"/>
  <c r="I515"/>
  <c r="K515" s="1"/>
  <c r="H114"/>
  <c r="J114" s="1"/>
  <c r="I114"/>
  <c r="K114" s="1"/>
  <c r="I112"/>
  <c r="K112" s="1"/>
  <c r="H112"/>
  <c r="J112" s="1"/>
  <c r="I47"/>
  <c r="K47" s="1"/>
  <c r="H47"/>
  <c r="J47" s="1"/>
  <c r="I55"/>
  <c r="K55" s="1"/>
  <c r="H55"/>
  <c r="J55" s="1"/>
  <c r="I59"/>
  <c r="K59" s="1"/>
  <c r="H59"/>
  <c r="J59" s="1"/>
  <c r="I67"/>
  <c r="K67" s="1"/>
  <c r="H67"/>
  <c r="J67" s="1"/>
  <c r="I50"/>
  <c r="K50" s="1"/>
  <c r="H50"/>
  <c r="J50" s="1"/>
  <c r="M45"/>
  <c r="H45"/>
  <c r="I45"/>
  <c r="K45" s="1"/>
  <c r="H49"/>
  <c r="J49" s="1"/>
  <c r="I49"/>
  <c r="K49" s="1"/>
  <c r="H53"/>
  <c r="J53" s="1"/>
  <c r="I53"/>
  <c r="K53" s="1"/>
  <c r="H57"/>
  <c r="J57" s="1"/>
  <c r="I57"/>
  <c r="K57" s="1"/>
  <c r="H61"/>
  <c r="J61" s="1"/>
  <c r="I61"/>
  <c r="K61" s="1"/>
  <c r="M65"/>
  <c r="H65"/>
  <c r="J65" s="1"/>
  <c r="I65"/>
  <c r="K65" s="1"/>
  <c r="H69"/>
  <c r="J69" s="1"/>
  <c r="I69"/>
  <c r="K69" s="1"/>
  <c r="I51"/>
  <c r="K51" s="1"/>
  <c r="H51"/>
  <c r="J51" s="1"/>
  <c r="I63"/>
  <c r="K63" s="1"/>
  <c r="H63"/>
  <c r="J63" s="1"/>
  <c r="I46"/>
  <c r="K46" s="1"/>
  <c r="H46"/>
  <c r="J46" s="1"/>
  <c r="I54"/>
  <c r="K54" s="1"/>
  <c r="H54"/>
  <c r="J54" s="1"/>
  <c r="I58"/>
  <c r="K58" s="1"/>
  <c r="H58"/>
  <c r="J58" s="1"/>
  <c r="I62"/>
  <c r="K62" s="1"/>
  <c r="H62"/>
  <c r="J62" s="1"/>
  <c r="I66"/>
  <c r="K66" s="1"/>
  <c r="H66"/>
  <c r="J66" s="1"/>
  <c r="H247"/>
  <c r="J247" s="1"/>
  <c r="H48"/>
  <c r="J48" s="1"/>
  <c r="I48"/>
  <c r="K48" s="1"/>
  <c r="H52"/>
  <c r="J52" s="1"/>
  <c r="I52"/>
  <c r="K52" s="1"/>
  <c r="H56"/>
  <c r="J56" s="1"/>
  <c r="I56"/>
  <c r="K56" s="1"/>
  <c r="H60"/>
  <c r="J60" s="1"/>
  <c r="I60"/>
  <c r="K60" s="1"/>
  <c r="H64"/>
  <c r="J64" s="1"/>
  <c r="I64"/>
  <c r="K64" s="1"/>
  <c r="H68"/>
  <c r="J68" s="1"/>
  <c r="I68"/>
  <c r="K68" s="1"/>
  <c r="I304"/>
  <c r="K304" s="1"/>
  <c r="H304"/>
  <c r="J304" s="1"/>
  <c r="M308"/>
  <c r="I308"/>
  <c r="K308" s="1"/>
  <c r="H308"/>
  <c r="J308" s="1"/>
  <c r="M316"/>
  <c r="I316"/>
  <c r="K316" s="1"/>
  <c r="H316"/>
  <c r="J316" s="1"/>
  <c r="M325"/>
  <c r="H325"/>
  <c r="J325" s="1"/>
  <c r="I325"/>
  <c r="K325" s="1"/>
  <c r="M333"/>
  <c r="H333"/>
  <c r="J333" s="1"/>
  <c r="I333"/>
  <c r="K333" s="1"/>
  <c r="M342"/>
  <c r="J342"/>
  <c r="M350"/>
  <c r="K350"/>
  <c r="J350"/>
  <c r="I404"/>
  <c r="K404" s="1"/>
  <c r="H404"/>
  <c r="J404" s="1"/>
  <c r="I412"/>
  <c r="K412" s="1"/>
  <c r="H412"/>
  <c r="J412" s="1"/>
  <c r="I420"/>
  <c r="K420" s="1"/>
  <c r="H420"/>
  <c r="J420" s="1"/>
  <c r="I428"/>
  <c r="K428" s="1"/>
  <c r="H428"/>
  <c r="J428" s="1"/>
  <c r="I436"/>
  <c r="K436" s="1"/>
  <c r="H436"/>
  <c r="J436" s="1"/>
  <c r="I303"/>
  <c r="K303" s="1"/>
  <c r="H303"/>
  <c r="J303" s="1"/>
  <c r="I311"/>
  <c r="K311" s="1"/>
  <c r="H311"/>
  <c r="J311" s="1"/>
  <c r="M315"/>
  <c r="H315"/>
  <c r="J315" s="1"/>
  <c r="I315"/>
  <c r="K315" s="1"/>
  <c r="I332"/>
  <c r="K332" s="1"/>
  <c r="H332"/>
  <c r="J332" s="1"/>
  <c r="I340"/>
  <c r="K340" s="1"/>
  <c r="H340"/>
  <c r="J340" s="1"/>
  <c r="K352"/>
  <c r="J357"/>
  <c r="M362"/>
  <c r="K362"/>
  <c r="J365"/>
  <c r="M374"/>
  <c r="M382"/>
  <c r="M390"/>
  <c r="M398"/>
  <c r="M407"/>
  <c r="I407"/>
  <c r="K407" s="1"/>
  <c r="H407"/>
  <c r="J407" s="1"/>
  <c r="M415"/>
  <c r="I415"/>
  <c r="K415" s="1"/>
  <c r="H415"/>
  <c r="J415" s="1"/>
  <c r="M423"/>
  <c r="I423"/>
  <c r="K423" s="1"/>
  <c r="H423"/>
  <c r="J423" s="1"/>
  <c r="M431"/>
  <c r="I431"/>
  <c r="K431" s="1"/>
  <c r="H431"/>
  <c r="J431" s="1"/>
  <c r="M435"/>
  <c r="I435"/>
  <c r="K435" s="1"/>
  <c r="H435"/>
  <c r="J435" s="1"/>
  <c r="M478"/>
  <c r="M482"/>
  <c r="M490"/>
  <c r="M494"/>
  <c r="M498"/>
  <c r="M503"/>
  <c r="M507"/>
  <c r="M510"/>
  <c r="M514"/>
  <c r="M511"/>
  <c r="I298"/>
  <c r="K298" s="1"/>
  <c r="H298"/>
  <c r="J298" s="1"/>
  <c r="I302"/>
  <c r="K302" s="1"/>
  <c r="H302"/>
  <c r="J302" s="1"/>
  <c r="I306"/>
  <c r="K306" s="1"/>
  <c r="H306"/>
  <c r="J306" s="1"/>
  <c r="I310"/>
  <c r="K310" s="1"/>
  <c r="H310"/>
  <c r="J310" s="1"/>
  <c r="I313"/>
  <c r="K313" s="1"/>
  <c r="H313"/>
  <c r="J313" s="1"/>
  <c r="H327"/>
  <c r="J327" s="1"/>
  <c r="I327"/>
  <c r="K327" s="1"/>
  <c r="H331"/>
  <c r="J331" s="1"/>
  <c r="I331"/>
  <c r="K331" s="1"/>
  <c r="M335"/>
  <c r="H335"/>
  <c r="J335" s="1"/>
  <c r="I335"/>
  <c r="K335" s="1"/>
  <c r="H339"/>
  <c r="J339" s="1"/>
  <c r="I339"/>
  <c r="K339" s="1"/>
  <c r="J348"/>
  <c r="J356"/>
  <c r="J393"/>
  <c r="J397"/>
  <c r="I402"/>
  <c r="K402" s="1"/>
  <c r="H402"/>
  <c r="J402" s="1"/>
  <c r="H406"/>
  <c r="J406" s="1"/>
  <c r="I406"/>
  <c r="K406" s="1"/>
  <c r="H410"/>
  <c r="J410" s="1"/>
  <c r="I410"/>
  <c r="K410" s="1"/>
  <c r="H414"/>
  <c r="J414" s="1"/>
  <c r="I414"/>
  <c r="K414" s="1"/>
  <c r="H418"/>
  <c r="J418" s="1"/>
  <c r="I418"/>
  <c r="K418" s="1"/>
  <c r="H422"/>
  <c r="J422" s="1"/>
  <c r="I422"/>
  <c r="K422" s="1"/>
  <c r="H426"/>
  <c r="J426" s="1"/>
  <c r="I426"/>
  <c r="K426" s="1"/>
  <c r="H430"/>
  <c r="J430" s="1"/>
  <c r="I430"/>
  <c r="K430" s="1"/>
  <c r="H434"/>
  <c r="J434" s="1"/>
  <c r="I434"/>
  <c r="K434" s="1"/>
  <c r="M493"/>
  <c r="J506"/>
  <c r="M300"/>
  <c r="I300"/>
  <c r="K300" s="1"/>
  <c r="H300"/>
  <c r="J300" s="1"/>
  <c r="I312"/>
  <c r="K312" s="1"/>
  <c r="H312"/>
  <c r="J312" s="1"/>
  <c r="M329"/>
  <c r="H329"/>
  <c r="J329" s="1"/>
  <c r="I329"/>
  <c r="K329" s="1"/>
  <c r="H337"/>
  <c r="J337" s="1"/>
  <c r="I337"/>
  <c r="K337" s="1"/>
  <c r="M346"/>
  <c r="J346"/>
  <c r="M353"/>
  <c r="K353"/>
  <c r="K363"/>
  <c r="I408"/>
  <c r="K408" s="1"/>
  <c r="H408"/>
  <c r="J408" s="1"/>
  <c r="I416"/>
  <c r="K416" s="1"/>
  <c r="H416"/>
  <c r="J416" s="1"/>
  <c r="I424"/>
  <c r="K424" s="1"/>
  <c r="H424"/>
  <c r="J424" s="1"/>
  <c r="I432"/>
  <c r="K432" s="1"/>
  <c r="H432"/>
  <c r="J432" s="1"/>
  <c r="M495"/>
  <c r="M299"/>
  <c r="H299"/>
  <c r="J299" s="1"/>
  <c r="I299"/>
  <c r="K299" s="1"/>
  <c r="M307"/>
  <c r="H307"/>
  <c r="J307" s="1"/>
  <c r="I307"/>
  <c r="K307" s="1"/>
  <c r="I328"/>
  <c r="H328"/>
  <c r="J328" s="1"/>
  <c r="I336"/>
  <c r="K336" s="1"/>
  <c r="H336"/>
  <c r="J336" s="1"/>
  <c r="J349"/>
  <c r="M378"/>
  <c r="M386"/>
  <c r="M394"/>
  <c r="J394"/>
  <c r="K394"/>
  <c r="M403"/>
  <c r="I403"/>
  <c r="K403" s="1"/>
  <c r="H403"/>
  <c r="J403" s="1"/>
  <c r="M411"/>
  <c r="I411"/>
  <c r="K411" s="1"/>
  <c r="H411"/>
  <c r="J411" s="1"/>
  <c r="M419"/>
  <c r="I419"/>
  <c r="K419" s="1"/>
  <c r="H419"/>
  <c r="J419" s="1"/>
  <c r="M427"/>
  <c r="I427"/>
  <c r="K427" s="1"/>
  <c r="H427"/>
  <c r="J427" s="1"/>
  <c r="H297"/>
  <c r="J297" s="1"/>
  <c r="I297"/>
  <c r="K297" s="1"/>
  <c r="I301"/>
  <c r="H301"/>
  <c r="J301" s="1"/>
  <c r="I305"/>
  <c r="K305" s="1"/>
  <c r="H305"/>
  <c r="J305" s="1"/>
  <c r="I309"/>
  <c r="K309" s="1"/>
  <c r="H309"/>
  <c r="J309" s="1"/>
  <c r="I314"/>
  <c r="K314" s="1"/>
  <c r="H314"/>
  <c r="J314" s="1"/>
  <c r="I317"/>
  <c r="K317" s="1"/>
  <c r="H317"/>
  <c r="J317" s="1"/>
  <c r="I326"/>
  <c r="K326" s="1"/>
  <c r="H326"/>
  <c r="J326" s="1"/>
  <c r="I330"/>
  <c r="K330" s="1"/>
  <c r="H330"/>
  <c r="J330" s="1"/>
  <c r="I334"/>
  <c r="K334" s="1"/>
  <c r="H334"/>
  <c r="J334" s="1"/>
  <c r="I338"/>
  <c r="K338" s="1"/>
  <c r="H338"/>
  <c r="J338" s="1"/>
  <c r="M347"/>
  <c r="J347"/>
  <c r="K354"/>
  <c r="K364"/>
  <c r="M376"/>
  <c r="J376"/>
  <c r="J396"/>
  <c r="I405"/>
  <c r="K405" s="1"/>
  <c r="H405"/>
  <c r="J405" s="1"/>
  <c r="I409"/>
  <c r="K409" s="1"/>
  <c r="H409"/>
  <c r="J409" s="1"/>
  <c r="I413"/>
  <c r="K413" s="1"/>
  <c r="H413"/>
  <c r="J413" s="1"/>
  <c r="I417"/>
  <c r="K417" s="1"/>
  <c r="H417"/>
  <c r="J417" s="1"/>
  <c r="I421"/>
  <c r="K421" s="1"/>
  <c r="H421"/>
  <c r="J421" s="1"/>
  <c r="I425"/>
  <c r="K425" s="1"/>
  <c r="H425"/>
  <c r="J425" s="1"/>
  <c r="I429"/>
  <c r="K429" s="1"/>
  <c r="H429"/>
  <c r="I433"/>
  <c r="K433" s="1"/>
  <c r="H433"/>
  <c r="J433" s="1"/>
  <c r="M480"/>
  <c r="M483"/>
  <c r="M488"/>
  <c r="M492"/>
  <c r="M496"/>
  <c r="M500"/>
  <c r="M505"/>
  <c r="M508"/>
  <c r="M512"/>
  <c r="M516"/>
  <c r="M369"/>
  <c r="M92"/>
  <c r="I117"/>
  <c r="K117" s="1"/>
  <c r="H117"/>
  <c r="J117" s="1"/>
  <c r="H121"/>
  <c r="J121" s="1"/>
  <c r="I121"/>
  <c r="K121" s="1"/>
  <c r="H125"/>
  <c r="J125" s="1"/>
  <c r="I125"/>
  <c r="K125" s="1"/>
  <c r="H129"/>
  <c r="J129" s="1"/>
  <c r="I129"/>
  <c r="K129" s="1"/>
  <c r="H133"/>
  <c r="J133" s="1"/>
  <c r="I133"/>
  <c r="K133" s="1"/>
  <c r="H137"/>
  <c r="J137" s="1"/>
  <c r="I137"/>
  <c r="K137" s="1"/>
  <c r="H141"/>
  <c r="J141" s="1"/>
  <c r="I141"/>
  <c r="K141" s="1"/>
  <c r="H145"/>
  <c r="J145" s="1"/>
  <c r="I145"/>
  <c r="K145" s="1"/>
  <c r="K154"/>
  <c r="K158"/>
  <c r="K162"/>
  <c r="K170"/>
  <c r="K192"/>
  <c r="M71"/>
  <c r="I116"/>
  <c r="K116" s="1"/>
  <c r="H116"/>
  <c r="J116" s="1"/>
  <c r="H120"/>
  <c r="J120" s="1"/>
  <c r="I120"/>
  <c r="K120" s="1"/>
  <c r="H124"/>
  <c r="J124" s="1"/>
  <c r="I124"/>
  <c r="K124" s="1"/>
  <c r="I128"/>
  <c r="K128" s="1"/>
  <c r="H128"/>
  <c r="J128" s="1"/>
  <c r="H132"/>
  <c r="J132" s="1"/>
  <c r="I132"/>
  <c r="K132" s="1"/>
  <c r="I136"/>
  <c r="K136" s="1"/>
  <c r="H136"/>
  <c r="J136" s="1"/>
  <c r="H140"/>
  <c r="J140" s="1"/>
  <c r="I140"/>
  <c r="K140" s="1"/>
  <c r="I144"/>
  <c r="K144" s="1"/>
  <c r="H144"/>
  <c r="J144" s="1"/>
  <c r="K153"/>
  <c r="K165"/>
  <c r="K169"/>
  <c r="K187"/>
  <c r="K181"/>
  <c r="H123"/>
  <c r="J123" s="1"/>
  <c r="I123"/>
  <c r="K123" s="1"/>
  <c r="H127"/>
  <c r="J127" s="1"/>
  <c r="I127"/>
  <c r="K127" s="1"/>
  <c r="H131"/>
  <c r="J131" s="1"/>
  <c r="I131"/>
  <c r="K131" s="1"/>
  <c r="H135"/>
  <c r="J135" s="1"/>
  <c r="I135"/>
  <c r="K135" s="1"/>
  <c r="H139"/>
  <c r="J139" s="1"/>
  <c r="I139"/>
  <c r="K139" s="1"/>
  <c r="H143"/>
  <c r="J143" s="1"/>
  <c r="I143"/>
  <c r="K143" s="1"/>
  <c r="K148"/>
  <c r="J148"/>
  <c r="K152"/>
  <c r="K156"/>
  <c r="K164"/>
  <c r="K168"/>
  <c r="K172"/>
  <c r="K182"/>
  <c r="K186"/>
  <c r="K190"/>
  <c r="K198"/>
  <c r="M221"/>
  <c r="M229"/>
  <c r="M237"/>
  <c r="M241"/>
  <c r="M245"/>
  <c r="H118"/>
  <c r="J118" s="1"/>
  <c r="I118"/>
  <c r="K118" s="1"/>
  <c r="I122"/>
  <c r="K122" s="1"/>
  <c r="H122"/>
  <c r="J122" s="1"/>
  <c r="I126"/>
  <c r="K126" s="1"/>
  <c r="H126"/>
  <c r="J126" s="1"/>
  <c r="I130"/>
  <c r="K130" s="1"/>
  <c r="H130"/>
  <c r="J130" s="1"/>
  <c r="I134"/>
  <c r="K134" s="1"/>
  <c r="H134"/>
  <c r="J134" s="1"/>
  <c r="I138"/>
  <c r="K138" s="1"/>
  <c r="H138"/>
  <c r="J138" s="1"/>
  <c r="I142"/>
  <c r="K142" s="1"/>
  <c r="H142"/>
  <c r="J142" s="1"/>
  <c r="K151"/>
  <c r="K159"/>
  <c r="K163"/>
  <c r="K167"/>
  <c r="K185"/>
  <c r="K189"/>
  <c r="K193"/>
  <c r="M220"/>
  <c r="M228"/>
  <c r="M236"/>
  <c r="M244"/>
  <c r="K180"/>
  <c r="H119"/>
  <c r="J119" s="1"/>
  <c r="I119"/>
  <c r="K119" s="1"/>
  <c r="I146"/>
  <c r="K146" s="1"/>
  <c r="H146"/>
  <c r="J146" s="1"/>
  <c r="I7"/>
  <c r="K7" s="1"/>
  <c r="H7"/>
  <c r="J7" s="1"/>
  <c r="I11"/>
  <c r="K11" s="1"/>
  <c r="H11"/>
  <c r="J11" s="1"/>
  <c r="I15"/>
  <c r="K15" s="1"/>
  <c r="H15"/>
  <c r="J15" s="1"/>
  <c r="I19"/>
  <c r="K19" s="1"/>
  <c r="H19"/>
  <c r="J19" s="1"/>
  <c r="I25"/>
  <c r="K25" s="1"/>
  <c r="H25"/>
  <c r="J25" s="1"/>
  <c r="H29"/>
  <c r="J29" s="1"/>
  <c r="I29"/>
  <c r="K29" s="1"/>
  <c r="I32"/>
  <c r="K32" s="1"/>
  <c r="H32"/>
  <c r="J32" s="1"/>
  <c r="H37"/>
  <c r="J37" s="1"/>
  <c r="I37"/>
  <c r="K37" s="1"/>
  <c r="I41"/>
  <c r="K41" s="1"/>
  <c r="H41"/>
  <c r="J41" s="1"/>
  <c r="I20"/>
  <c r="K20" s="1"/>
  <c r="H20"/>
  <c r="J20" s="1"/>
  <c r="I6"/>
  <c r="K6" s="1"/>
  <c r="H6"/>
  <c r="J6" s="1"/>
  <c r="I10"/>
  <c r="K10" s="1"/>
  <c r="H10"/>
  <c r="J10" s="1"/>
  <c r="I14"/>
  <c r="K14" s="1"/>
  <c r="H14"/>
  <c r="J14" s="1"/>
  <c r="I18"/>
  <c r="K18" s="1"/>
  <c r="H18"/>
  <c r="J18" s="1"/>
  <c r="I23"/>
  <c r="K23" s="1"/>
  <c r="H23"/>
  <c r="J23" s="1"/>
  <c r="I28"/>
  <c r="K28" s="1"/>
  <c r="H28"/>
  <c r="J28" s="1"/>
  <c r="I33"/>
  <c r="K33" s="1"/>
  <c r="H33"/>
  <c r="J33" s="1"/>
  <c r="I36"/>
  <c r="K36" s="1"/>
  <c r="H36"/>
  <c r="J36" s="1"/>
  <c r="I40"/>
  <c r="K40" s="1"/>
  <c r="H40"/>
  <c r="J40" s="1"/>
  <c r="I24"/>
  <c r="K24" s="1"/>
  <c r="H24"/>
  <c r="J24" s="1"/>
  <c r="I4"/>
  <c r="K4" s="1"/>
  <c r="H4"/>
  <c r="J4" s="1"/>
  <c r="I9"/>
  <c r="K9" s="1"/>
  <c r="H9"/>
  <c r="J9" s="1"/>
  <c r="H13"/>
  <c r="J13" s="1"/>
  <c r="I13"/>
  <c r="K13" s="1"/>
  <c r="I17"/>
  <c r="K17" s="1"/>
  <c r="H17"/>
  <c r="J17" s="1"/>
  <c r="I22"/>
  <c r="K22" s="1"/>
  <c r="H22"/>
  <c r="J22" s="1"/>
  <c r="I27"/>
  <c r="K27" s="1"/>
  <c r="H27"/>
  <c r="J27" s="1"/>
  <c r="I31"/>
  <c r="K31" s="1"/>
  <c r="H31"/>
  <c r="J31" s="1"/>
  <c r="I35"/>
  <c r="K35" s="1"/>
  <c r="H35"/>
  <c r="J35" s="1"/>
  <c r="I39"/>
  <c r="K39" s="1"/>
  <c r="H39"/>
  <c r="J39" s="1"/>
  <c r="I43"/>
  <c r="K43" s="1"/>
  <c r="H43"/>
  <c r="J43" s="1"/>
  <c r="I8"/>
  <c r="K8" s="1"/>
  <c r="H8"/>
  <c r="J8" s="1"/>
  <c r="H12"/>
  <c r="J12" s="1"/>
  <c r="I12"/>
  <c r="K12" s="1"/>
  <c r="I16"/>
  <c r="K16" s="1"/>
  <c r="H16"/>
  <c r="J16" s="1"/>
  <c r="H21"/>
  <c r="J21" s="1"/>
  <c r="I21"/>
  <c r="K21" s="1"/>
  <c r="I26"/>
  <c r="K26" s="1"/>
  <c r="H26"/>
  <c r="J26" s="1"/>
  <c r="I30"/>
  <c r="K30" s="1"/>
  <c r="H30"/>
  <c r="J30" s="1"/>
  <c r="I34"/>
  <c r="K34" s="1"/>
  <c r="H34"/>
  <c r="J34" s="1"/>
  <c r="I38"/>
  <c r="K38" s="1"/>
  <c r="H38"/>
  <c r="J38" s="1"/>
  <c r="I42"/>
  <c r="K42" s="1"/>
  <c r="H42"/>
  <c r="J42" s="1"/>
  <c r="I5"/>
  <c r="K5" s="1"/>
  <c r="H5"/>
  <c r="J5" s="1"/>
  <c r="M13"/>
  <c r="M26"/>
  <c r="M46"/>
  <c r="M48"/>
  <c r="M51"/>
  <c r="M55"/>
  <c r="M90"/>
  <c r="M99"/>
  <c r="M105"/>
  <c r="M111"/>
  <c r="M118"/>
  <c r="M126"/>
  <c r="M136"/>
  <c r="M141"/>
  <c r="M146"/>
  <c r="M152"/>
  <c r="M162"/>
  <c r="M182"/>
  <c r="M190"/>
  <c r="M192"/>
  <c r="M195"/>
  <c r="M200"/>
  <c r="M207"/>
  <c r="M215"/>
  <c r="M218"/>
  <c r="M224"/>
  <c r="M234"/>
  <c r="M240"/>
  <c r="M242"/>
  <c r="H251"/>
  <c r="J251" s="1"/>
  <c r="M251"/>
  <c r="H266"/>
  <c r="J266" s="1"/>
  <c r="M266"/>
  <c r="I271"/>
  <c r="K271" s="1"/>
  <c r="M271"/>
  <c r="I279"/>
  <c r="K279" s="1"/>
  <c r="M279"/>
  <c r="M303"/>
  <c r="M306"/>
  <c r="M309"/>
  <c r="M349"/>
  <c r="M352"/>
  <c r="M357"/>
  <c r="M361"/>
  <c r="M370"/>
  <c r="M381"/>
  <c r="M400"/>
  <c r="M405"/>
  <c r="M410"/>
  <c r="M414"/>
  <c r="M417"/>
  <c r="M420"/>
  <c r="M424"/>
  <c r="M429"/>
  <c r="H439"/>
  <c r="J439" s="1"/>
  <c r="M439"/>
  <c r="H455"/>
  <c r="J455" s="1"/>
  <c r="M455"/>
  <c r="H459"/>
  <c r="J459" s="1"/>
  <c r="M459"/>
  <c r="I470"/>
  <c r="K470" s="1"/>
  <c r="M470"/>
  <c r="M497"/>
  <c r="M4"/>
  <c r="M16"/>
  <c r="M50"/>
  <c r="M54"/>
  <c r="M56"/>
  <c r="M59"/>
  <c r="M62"/>
  <c r="M66"/>
  <c r="M74"/>
  <c r="M85"/>
  <c r="M89"/>
  <c r="M94"/>
  <c r="M104"/>
  <c r="M110"/>
  <c r="M117"/>
  <c r="M135"/>
  <c r="M145"/>
  <c r="M149"/>
  <c r="M154"/>
  <c r="M157"/>
  <c r="M159"/>
  <c r="M164"/>
  <c r="M172"/>
  <c r="M174"/>
  <c r="M178"/>
  <c r="M194"/>
  <c r="M197"/>
  <c r="M175"/>
  <c r="M202"/>
  <c r="M204"/>
  <c r="M209"/>
  <c r="M219"/>
  <c r="M227"/>
  <c r="M233"/>
  <c r="H260"/>
  <c r="J260" s="1"/>
  <c r="M260"/>
  <c r="H268"/>
  <c r="J268" s="1"/>
  <c r="M268"/>
  <c r="M305"/>
  <c r="M311"/>
  <c r="M317"/>
  <c r="M326"/>
  <c r="M332"/>
  <c r="M336"/>
  <c r="M356"/>
  <c r="M364"/>
  <c r="M377"/>
  <c r="M384"/>
  <c r="M389"/>
  <c r="M393"/>
  <c r="M399"/>
  <c r="M413"/>
  <c r="M434"/>
  <c r="H445"/>
  <c r="M445"/>
  <c r="H451"/>
  <c r="J451" s="1"/>
  <c r="M451"/>
  <c r="I458"/>
  <c r="K458" s="1"/>
  <c r="M458"/>
  <c r="H469"/>
  <c r="J469" s="1"/>
  <c r="M469"/>
  <c r="H475"/>
  <c r="J475" s="1"/>
  <c r="M475"/>
  <c r="M479"/>
  <c r="M484"/>
  <c r="M8"/>
  <c r="M11"/>
  <c r="M15"/>
  <c r="M23"/>
  <c r="M27"/>
  <c r="M34"/>
  <c r="M37"/>
  <c r="M40"/>
  <c r="M42"/>
  <c r="M5"/>
  <c r="M53"/>
  <c r="M58"/>
  <c r="M61"/>
  <c r="M64"/>
  <c r="M68"/>
  <c r="M73"/>
  <c r="M77"/>
  <c r="M80"/>
  <c r="M83"/>
  <c r="M88"/>
  <c r="M96"/>
  <c r="M103"/>
  <c r="M109"/>
  <c r="M113"/>
  <c r="M119"/>
  <c r="M127"/>
  <c r="M129"/>
  <c r="M132"/>
  <c r="M138"/>
  <c r="M140"/>
  <c r="M148"/>
  <c r="M156"/>
  <c r="M158"/>
  <c r="M161"/>
  <c r="M167"/>
  <c r="M169"/>
  <c r="M177"/>
  <c r="M180"/>
  <c r="M184"/>
  <c r="M186"/>
  <c r="M189"/>
  <c r="M196"/>
  <c r="M181"/>
  <c r="M201"/>
  <c r="M203"/>
  <c r="M206"/>
  <c r="M211"/>
  <c r="M214"/>
  <c r="M222"/>
  <c r="M226"/>
  <c r="M232"/>
  <c r="M235"/>
  <c r="M239"/>
  <c r="I247"/>
  <c r="K247" s="1"/>
  <c r="M247"/>
  <c r="H250"/>
  <c r="J250" s="1"/>
  <c r="M250"/>
  <c r="I253"/>
  <c r="K253" s="1"/>
  <c r="M253"/>
  <c r="H267"/>
  <c r="J267" s="1"/>
  <c r="M267"/>
  <c r="H270"/>
  <c r="J270" s="1"/>
  <c r="M270"/>
  <c r="H276"/>
  <c r="J276" s="1"/>
  <c r="M276"/>
  <c r="H284"/>
  <c r="J284" s="1"/>
  <c r="M284"/>
  <c r="I287"/>
  <c r="K287" s="1"/>
  <c r="M287"/>
  <c r="H291"/>
  <c r="J291" s="1"/>
  <c r="M291"/>
  <c r="H293"/>
  <c r="J293" s="1"/>
  <c r="M293"/>
  <c r="M298"/>
  <c r="M302"/>
  <c r="M310"/>
  <c r="M314"/>
  <c r="K323"/>
  <c r="M323"/>
  <c r="M328"/>
  <c r="M339"/>
  <c r="M345"/>
  <c r="M348"/>
  <c r="M351"/>
  <c r="M354"/>
  <c r="M359"/>
  <c r="M363"/>
  <c r="M372"/>
  <c r="M380"/>
  <c r="M383"/>
  <c r="M392"/>
  <c r="M406"/>
  <c r="M409"/>
  <c r="M412"/>
  <c r="M416"/>
  <c r="M422"/>
  <c r="M425"/>
  <c r="M428"/>
  <c r="M433"/>
  <c r="I438"/>
  <c r="K438" s="1"/>
  <c r="M438"/>
  <c r="H441"/>
  <c r="J441" s="1"/>
  <c r="M441"/>
  <c r="I450"/>
  <c r="K450" s="1"/>
  <c r="M450"/>
  <c r="H457"/>
  <c r="J457" s="1"/>
  <c r="M457"/>
  <c r="H461"/>
  <c r="J461" s="1"/>
  <c r="M461"/>
  <c r="H471"/>
  <c r="J471" s="1"/>
  <c r="M471"/>
  <c r="M485"/>
  <c r="M506"/>
  <c r="M501"/>
  <c r="I261"/>
  <c r="K261" s="1"/>
  <c r="M6"/>
  <c r="M10"/>
  <c r="M17"/>
  <c r="M21"/>
  <c r="M29"/>
  <c r="M33"/>
  <c r="M24"/>
  <c r="M67"/>
  <c r="M75"/>
  <c r="M86"/>
  <c r="M107"/>
  <c r="M114"/>
  <c r="M121"/>
  <c r="M123"/>
  <c r="M133"/>
  <c r="M144"/>
  <c r="M150"/>
  <c r="M155"/>
  <c r="M165"/>
  <c r="M170"/>
  <c r="M173"/>
  <c r="M176"/>
  <c r="M210"/>
  <c r="H258"/>
  <c r="J258" s="1"/>
  <c r="M258"/>
  <c r="I263"/>
  <c r="K263" s="1"/>
  <c r="M263"/>
  <c r="I269"/>
  <c r="K269" s="1"/>
  <c r="M269"/>
  <c r="H283"/>
  <c r="J283" s="1"/>
  <c r="M283"/>
  <c r="H285"/>
  <c r="J285" s="1"/>
  <c r="M285"/>
  <c r="I295"/>
  <c r="K295" s="1"/>
  <c r="M295"/>
  <c r="M313"/>
  <c r="J319"/>
  <c r="M319"/>
  <c r="J324"/>
  <c r="M324"/>
  <c r="M330"/>
  <c r="M337"/>
  <c r="M367"/>
  <c r="M397"/>
  <c r="M408"/>
  <c r="M432"/>
  <c r="I466"/>
  <c r="K466" s="1"/>
  <c r="M466"/>
  <c r="H473"/>
  <c r="J473" s="1"/>
  <c r="M473"/>
  <c r="M9"/>
  <c r="M12"/>
  <c r="M19"/>
  <c r="M25"/>
  <c r="M28"/>
  <c r="M31"/>
  <c r="M35"/>
  <c r="M38"/>
  <c r="M43"/>
  <c r="M69"/>
  <c r="M78"/>
  <c r="M81"/>
  <c r="M97"/>
  <c r="M101"/>
  <c r="M120"/>
  <c r="M125"/>
  <c r="M128"/>
  <c r="M130"/>
  <c r="M143"/>
  <c r="M185"/>
  <c r="M187"/>
  <c r="M217"/>
  <c r="M223"/>
  <c r="M230"/>
  <c r="H254"/>
  <c r="J254" s="1"/>
  <c r="M254"/>
  <c r="H262"/>
  <c r="J262" s="1"/>
  <c r="M262"/>
  <c r="H274"/>
  <c r="J274" s="1"/>
  <c r="M274"/>
  <c r="H278"/>
  <c r="J278" s="1"/>
  <c r="M278"/>
  <c r="H282"/>
  <c r="J282" s="1"/>
  <c r="M282"/>
  <c r="H292"/>
  <c r="M292"/>
  <c r="H294"/>
  <c r="J294" s="1"/>
  <c r="M294"/>
  <c r="M343"/>
  <c r="M355"/>
  <c r="M360"/>
  <c r="M366"/>
  <c r="M373"/>
  <c r="M387"/>
  <c r="M396"/>
  <c r="M404"/>
  <c r="M426"/>
  <c r="I442"/>
  <c r="M442"/>
  <c r="H447"/>
  <c r="J447" s="1"/>
  <c r="M447"/>
  <c r="I454"/>
  <c r="K454" s="1"/>
  <c r="M454"/>
  <c r="I462"/>
  <c r="M462"/>
  <c r="M489"/>
  <c r="M499"/>
  <c r="M504"/>
  <c r="M509"/>
  <c r="M515"/>
  <c r="M7"/>
  <c r="M14"/>
  <c r="M18"/>
  <c r="M22"/>
  <c r="M30"/>
  <c r="M32"/>
  <c r="M36"/>
  <c r="M39"/>
  <c r="M41"/>
  <c r="M20"/>
  <c r="M47"/>
  <c r="M49"/>
  <c r="M52"/>
  <c r="M57"/>
  <c r="M60"/>
  <c r="M63"/>
  <c r="M72"/>
  <c r="M76"/>
  <c r="M79"/>
  <c r="M82"/>
  <c r="M84"/>
  <c r="M87"/>
  <c r="M91"/>
  <c r="M93"/>
  <c r="M95"/>
  <c r="M98"/>
  <c r="M100"/>
  <c r="M102"/>
  <c r="M106"/>
  <c r="M108"/>
  <c r="M112"/>
  <c r="M116"/>
  <c r="M122"/>
  <c r="M124"/>
  <c r="M131"/>
  <c r="M134"/>
  <c r="M137"/>
  <c r="M139"/>
  <c r="M142"/>
  <c r="M151"/>
  <c r="M153"/>
  <c r="M160"/>
  <c r="M163"/>
  <c r="M166"/>
  <c r="M168"/>
  <c r="M171"/>
  <c r="M179"/>
  <c r="M183"/>
  <c r="M188"/>
  <c r="M191"/>
  <c r="M193"/>
  <c r="M198"/>
  <c r="M205"/>
  <c r="M208"/>
  <c r="M213"/>
  <c r="M212"/>
  <c r="M216"/>
  <c r="M225"/>
  <c r="M231"/>
  <c r="M238"/>
  <c r="M243"/>
  <c r="H252"/>
  <c r="J252" s="1"/>
  <c r="M252"/>
  <c r="I255"/>
  <c r="K255" s="1"/>
  <c r="M255"/>
  <c r="H259"/>
  <c r="J259" s="1"/>
  <c r="M259"/>
  <c r="H275"/>
  <c r="J275" s="1"/>
  <c r="M275"/>
  <c r="H277"/>
  <c r="J277" s="1"/>
  <c r="M277"/>
  <c r="H286"/>
  <c r="J286" s="1"/>
  <c r="M286"/>
  <c r="H290"/>
  <c r="J290" s="1"/>
  <c r="M290"/>
  <c r="M297"/>
  <c r="M301"/>
  <c r="M304"/>
  <c r="M312"/>
  <c r="M327"/>
  <c r="M331"/>
  <c r="M334"/>
  <c r="M338"/>
  <c r="M340"/>
  <c r="M344"/>
  <c r="M358"/>
  <c r="M365"/>
  <c r="M368"/>
  <c r="M375"/>
  <c r="M379"/>
  <c r="M385"/>
  <c r="M388"/>
  <c r="M391"/>
  <c r="M395"/>
  <c r="M402"/>
  <c r="M418"/>
  <c r="M421"/>
  <c r="M430"/>
  <c r="M436"/>
  <c r="H443"/>
  <c r="J443" s="1"/>
  <c r="M443"/>
  <c r="I446"/>
  <c r="K446" s="1"/>
  <c r="M446"/>
  <c r="H449"/>
  <c r="J449" s="1"/>
  <c r="M449"/>
  <c r="H453"/>
  <c r="M453"/>
  <c r="H463"/>
  <c r="J463" s="1"/>
  <c r="L463" s="1"/>
  <c r="M463"/>
  <c r="H465"/>
  <c r="J465" s="1"/>
  <c r="L465" s="1"/>
  <c r="M465"/>
  <c r="H467"/>
  <c r="J467" s="1"/>
  <c r="M467"/>
  <c r="I474"/>
  <c r="M474"/>
  <c r="M481"/>
  <c r="M487"/>
  <c r="M491"/>
  <c r="M502"/>
  <c r="M513"/>
  <c r="M486"/>
  <c r="H261"/>
  <c r="J261" s="1"/>
  <c r="H263"/>
  <c r="J263" s="1"/>
  <c r="H269"/>
  <c r="J269" s="1"/>
  <c r="I283"/>
  <c r="K283" s="1"/>
  <c r="K320"/>
  <c r="K322"/>
  <c r="K324"/>
  <c r="I251"/>
  <c r="K251" s="1"/>
  <c r="H253"/>
  <c r="J253" s="1"/>
  <c r="I268"/>
  <c r="K268" s="1"/>
  <c r="H279"/>
  <c r="J279" s="1"/>
  <c r="I284"/>
  <c r="K284" s="1"/>
  <c r="I285"/>
  <c r="K285" s="1"/>
  <c r="K328"/>
  <c r="H446"/>
  <c r="J446" s="1"/>
  <c r="H458"/>
  <c r="J458" s="1"/>
  <c r="I461"/>
  <c r="K461" s="1"/>
  <c r="I260"/>
  <c r="K260" s="1"/>
  <c r="I291"/>
  <c r="K291" s="1"/>
  <c r="K361"/>
  <c r="I447"/>
  <c r="K447" s="1"/>
  <c r="I449"/>
  <c r="K449" s="1"/>
  <c r="I469"/>
  <c r="K469" s="1"/>
  <c r="I293"/>
  <c r="K293" s="1"/>
  <c r="J429"/>
  <c r="H438"/>
  <c r="J438" s="1"/>
  <c r="H450"/>
  <c r="J450" s="1"/>
  <c r="H454"/>
  <c r="J454" s="1"/>
  <c r="H466"/>
  <c r="J466" s="1"/>
  <c r="H470"/>
  <c r="J470" s="1"/>
  <c r="L476"/>
  <c r="L318"/>
  <c r="I252"/>
  <c r="K252" s="1"/>
  <c r="I267"/>
  <c r="K267" s="1"/>
  <c r="I275"/>
  <c r="K275" s="1"/>
  <c r="I286"/>
  <c r="K286" s="1"/>
  <c r="H295"/>
  <c r="J295" s="1"/>
  <c r="K358"/>
  <c r="I439"/>
  <c r="K439" s="1"/>
  <c r="I441"/>
  <c r="K441" s="1"/>
  <c r="I443"/>
  <c r="K443" s="1"/>
  <c r="I451"/>
  <c r="K451" s="1"/>
  <c r="I455"/>
  <c r="K455" s="1"/>
  <c r="I457"/>
  <c r="K457" s="1"/>
  <c r="I459"/>
  <c r="K459" s="1"/>
  <c r="I467"/>
  <c r="K467" s="1"/>
  <c r="I471"/>
  <c r="K471" s="1"/>
  <c r="I473"/>
  <c r="K473" s="1"/>
  <c r="I475"/>
  <c r="K475" s="1"/>
  <c r="H249"/>
  <c r="J249" s="1"/>
  <c r="I249"/>
  <c r="K249" s="1"/>
  <c r="H265"/>
  <c r="J265" s="1"/>
  <c r="I265"/>
  <c r="K265" s="1"/>
  <c r="H281"/>
  <c r="J281" s="1"/>
  <c r="I281"/>
  <c r="K281" s="1"/>
  <c r="K321"/>
  <c r="I460"/>
  <c r="K460" s="1"/>
  <c r="H460"/>
  <c r="J460" s="1"/>
  <c r="H248"/>
  <c r="J248" s="1"/>
  <c r="I248"/>
  <c r="K248" s="1"/>
  <c r="H257"/>
  <c r="J257" s="1"/>
  <c r="I257"/>
  <c r="K257" s="1"/>
  <c r="H264"/>
  <c r="J264" s="1"/>
  <c r="I264"/>
  <c r="K264" s="1"/>
  <c r="H273"/>
  <c r="J273" s="1"/>
  <c r="I273"/>
  <c r="K273" s="1"/>
  <c r="H280"/>
  <c r="J280" s="1"/>
  <c r="I280"/>
  <c r="K280" s="1"/>
  <c r="H289"/>
  <c r="J289" s="1"/>
  <c r="I289"/>
  <c r="K289" s="1"/>
  <c r="I464"/>
  <c r="K464" s="1"/>
  <c r="H464"/>
  <c r="J464" s="1"/>
  <c r="H255"/>
  <c r="J255" s="1"/>
  <c r="I262"/>
  <c r="K262" s="1"/>
  <c r="H271"/>
  <c r="J271" s="1"/>
  <c r="I278"/>
  <c r="K278" s="1"/>
  <c r="H287"/>
  <c r="J287" s="1"/>
  <c r="I294"/>
  <c r="K294" s="1"/>
  <c r="H256"/>
  <c r="J256" s="1"/>
  <c r="I256"/>
  <c r="K256" s="1"/>
  <c r="H272"/>
  <c r="J272" s="1"/>
  <c r="I272"/>
  <c r="K272" s="1"/>
  <c r="H288"/>
  <c r="J288" s="1"/>
  <c r="I288"/>
  <c r="K288" s="1"/>
  <c r="I448"/>
  <c r="K448" s="1"/>
  <c r="H448"/>
  <c r="J448" s="1"/>
  <c r="I444"/>
  <c r="K444" s="1"/>
  <c r="H444"/>
  <c r="J444" s="1"/>
  <c r="J45"/>
  <c r="J70" s="1"/>
  <c r="I440"/>
  <c r="K440" s="1"/>
  <c r="H440"/>
  <c r="J440" s="1"/>
  <c r="I452"/>
  <c r="K452" s="1"/>
  <c r="H452"/>
  <c r="J452" s="1"/>
  <c r="I456"/>
  <c r="K456" s="1"/>
  <c r="H456"/>
  <c r="J456" s="1"/>
  <c r="I468"/>
  <c r="K468" s="1"/>
  <c r="H468"/>
  <c r="J468" s="1"/>
  <c r="I472"/>
  <c r="K472" s="1"/>
  <c r="H472"/>
  <c r="J472" s="1"/>
  <c r="I250"/>
  <c r="K250" s="1"/>
  <c r="I258"/>
  <c r="K258" s="1"/>
  <c r="I266"/>
  <c r="K266" s="1"/>
  <c r="I274"/>
  <c r="K274" s="1"/>
  <c r="I282"/>
  <c r="K282" s="1"/>
  <c r="I290"/>
  <c r="K290" s="1"/>
  <c r="K301"/>
  <c r="J478"/>
  <c r="J488"/>
  <c r="K44" l="1"/>
  <c r="K296"/>
  <c r="K147"/>
  <c r="K437"/>
  <c r="J246"/>
  <c r="K371"/>
  <c r="J401"/>
  <c r="J477"/>
  <c r="J147"/>
  <c r="J341"/>
  <c r="J437"/>
  <c r="J44"/>
  <c r="J517"/>
  <c r="K199"/>
  <c r="K341"/>
  <c r="J296"/>
  <c r="K70"/>
  <c r="K517"/>
  <c r="K115"/>
  <c r="J199"/>
  <c r="J371"/>
  <c r="K246"/>
  <c r="K401"/>
  <c r="J115"/>
  <c r="J518" s="1"/>
  <c r="L428"/>
  <c r="J292"/>
  <c r="L292" s="1"/>
  <c r="L49"/>
  <c r="L59"/>
  <c r="L47"/>
  <c r="L506"/>
  <c r="J507"/>
  <c r="L507" s="1"/>
  <c r="L101"/>
  <c r="L343"/>
  <c r="L227"/>
  <c r="L348"/>
  <c r="L84"/>
  <c r="L311"/>
  <c r="L504"/>
  <c r="L93"/>
  <c r="L98"/>
  <c r="L360"/>
  <c r="L243"/>
  <c r="L430"/>
  <c r="L314"/>
  <c r="L169"/>
  <c r="L384"/>
  <c r="L416"/>
  <c r="L339"/>
  <c r="L331"/>
  <c r="L491"/>
  <c r="L486"/>
  <c r="K442"/>
  <c r="K477" s="1"/>
  <c r="L276"/>
  <c r="K474"/>
  <c r="L474" s="1"/>
  <c r="J453"/>
  <c r="L453" s="1"/>
  <c r="L509"/>
  <c r="L418"/>
  <c r="L304"/>
  <c r="L326"/>
  <c r="L163"/>
  <c r="L387"/>
  <c r="L178"/>
  <c r="L100"/>
  <c r="L277"/>
  <c r="L259"/>
  <c r="K462"/>
  <c r="L462" s="1"/>
  <c r="L254"/>
  <c r="L501"/>
  <c r="L270"/>
  <c r="L484"/>
  <c r="J445"/>
  <c r="L445" s="1"/>
  <c r="L302"/>
  <c r="L368"/>
  <c r="L426"/>
  <c r="L130"/>
  <c r="L185"/>
  <c r="L138"/>
  <c r="L206"/>
  <c r="L161"/>
  <c r="L140"/>
  <c r="L187"/>
  <c r="L35"/>
  <c r="L204"/>
  <c r="L94"/>
  <c r="L78"/>
  <c r="L202"/>
  <c r="L116"/>
  <c r="L157"/>
  <c r="L193"/>
  <c r="L153"/>
  <c r="L106"/>
  <c r="L128"/>
  <c r="L189"/>
  <c r="L167"/>
  <c r="L83"/>
  <c r="L191"/>
  <c r="L171"/>
  <c r="L151"/>
  <c r="L134"/>
  <c r="L124"/>
  <c r="L142"/>
  <c r="L122"/>
  <c r="L132"/>
  <c r="L113"/>
  <c r="L197"/>
  <c r="L159"/>
  <c r="L180"/>
  <c r="L18"/>
  <c r="L30"/>
  <c r="L64"/>
  <c r="L40"/>
  <c r="L305"/>
  <c r="L287"/>
  <c r="L322"/>
  <c r="L269"/>
  <c r="L470"/>
  <c r="L438"/>
  <c r="L293"/>
  <c r="L26"/>
  <c r="L241"/>
  <c r="L420"/>
  <c r="L414"/>
  <c r="L251"/>
  <c r="L203"/>
  <c r="L96"/>
  <c r="L451"/>
  <c r="L383"/>
  <c r="L181"/>
  <c r="L495"/>
  <c r="L6"/>
  <c r="L309"/>
  <c r="L450"/>
  <c r="L461"/>
  <c r="L328"/>
  <c r="L65"/>
  <c r="L317"/>
  <c r="L250"/>
  <c r="L351"/>
  <c r="L89"/>
  <c r="L422"/>
  <c r="L381"/>
  <c r="L361"/>
  <c r="L240"/>
  <c r="L109"/>
  <c r="L77"/>
  <c r="L479"/>
  <c r="L434"/>
  <c r="L332"/>
  <c r="L303"/>
  <c r="L261"/>
  <c r="L232"/>
  <c r="L209"/>
  <c r="L200"/>
  <c r="L282"/>
  <c r="L295"/>
  <c r="L345"/>
  <c r="L177"/>
  <c r="L4"/>
  <c r="L53"/>
  <c r="L15"/>
  <c r="L455"/>
  <c r="L406"/>
  <c r="L356"/>
  <c r="L267"/>
  <c r="L99"/>
  <c r="L515"/>
  <c r="L469"/>
  <c r="L260"/>
  <c r="L215"/>
  <c r="L182"/>
  <c r="L111"/>
  <c r="L8"/>
  <c r="L487"/>
  <c r="L446"/>
  <c r="L399"/>
  <c r="L352"/>
  <c r="L74"/>
  <c r="L405"/>
  <c r="L513"/>
  <c r="L499"/>
  <c r="L432"/>
  <c r="L397"/>
  <c r="L155"/>
  <c r="L86"/>
  <c r="L10"/>
  <c r="L320"/>
  <c r="L14"/>
  <c r="L271"/>
  <c r="L129"/>
  <c r="L104"/>
  <c r="L148"/>
  <c r="L27"/>
  <c r="L377"/>
  <c r="L224"/>
  <c r="L429"/>
  <c r="L412"/>
  <c r="L389"/>
  <c r="L154"/>
  <c r="L291"/>
  <c r="L16"/>
  <c r="L497"/>
  <c r="L424"/>
  <c r="L370"/>
  <c r="L102"/>
  <c r="L230"/>
  <c r="L284"/>
  <c r="L205"/>
  <c r="L168"/>
  <c r="L131"/>
  <c r="L95"/>
  <c r="L379"/>
  <c r="L85"/>
  <c r="L72"/>
  <c r="L473"/>
  <c r="L396"/>
  <c r="L358"/>
  <c r="L275"/>
  <c r="L66"/>
  <c r="L33"/>
  <c r="L231"/>
  <c r="L278"/>
  <c r="L7"/>
  <c r="L337"/>
  <c r="L481"/>
  <c r="L217"/>
  <c r="L188"/>
  <c r="L91"/>
  <c r="L457"/>
  <c r="L79"/>
  <c r="L52"/>
  <c r="L36"/>
  <c r="L255"/>
  <c r="L467"/>
  <c r="L373"/>
  <c r="L402"/>
  <c r="L92"/>
  <c r="L443"/>
  <c r="L286"/>
  <c r="L447"/>
  <c r="L170"/>
  <c r="L21"/>
  <c r="L176"/>
  <c r="L13"/>
  <c r="L60"/>
  <c r="L313"/>
  <c r="L262"/>
  <c r="L213"/>
  <c r="L81"/>
  <c r="L69"/>
  <c r="L114"/>
  <c r="L340"/>
  <c r="L179"/>
  <c r="L125"/>
  <c r="L475"/>
  <c r="L433"/>
  <c r="L312"/>
  <c r="L87"/>
  <c r="L24"/>
  <c r="L294"/>
  <c r="L242"/>
  <c r="L97"/>
  <c r="L20"/>
  <c r="L19"/>
  <c r="L210"/>
  <c r="L349"/>
  <c r="L201"/>
  <c r="L56"/>
  <c r="L393"/>
  <c r="L105"/>
  <c r="L344"/>
  <c r="L252"/>
  <c r="L82"/>
  <c r="L354"/>
  <c r="L413"/>
  <c r="L380"/>
  <c r="L367"/>
  <c r="L152"/>
  <c r="L184"/>
  <c r="L150"/>
  <c r="L183"/>
  <c r="L172"/>
  <c r="L192"/>
  <c r="L158"/>
  <c r="L195"/>
  <c r="L141"/>
  <c r="L123"/>
  <c r="L145"/>
  <c r="L133"/>
  <c r="L117"/>
  <c r="L126"/>
  <c r="L121"/>
  <c r="L119"/>
  <c r="L146"/>
  <c r="L118"/>
  <c r="L67"/>
  <c r="L68"/>
  <c r="L61"/>
  <c r="L55"/>
  <c r="L62"/>
  <c r="L48"/>
  <c r="L50"/>
  <c r="L51"/>
  <c r="L43"/>
  <c r="L42"/>
  <c r="L39"/>
  <c r="L38"/>
  <c r="L37"/>
  <c r="L29"/>
  <c r="L54"/>
  <c r="L458"/>
  <c r="L268"/>
  <c r="L63"/>
  <c r="L32"/>
  <c r="L489"/>
  <c r="L404"/>
  <c r="L408"/>
  <c r="L283"/>
  <c r="L234"/>
  <c r="L219"/>
  <c r="L88"/>
  <c r="L409"/>
  <c r="L290"/>
  <c r="L139"/>
  <c r="L454"/>
  <c r="L76"/>
  <c r="L279"/>
  <c r="L233"/>
  <c r="L5"/>
  <c r="L212"/>
  <c r="L110"/>
  <c r="L17"/>
  <c r="L9"/>
  <c r="L459"/>
  <c r="L366"/>
  <c r="L165"/>
  <c r="L120"/>
  <c r="L466"/>
  <c r="L400"/>
  <c r="L365"/>
  <c r="L336"/>
  <c r="L436"/>
  <c r="L410"/>
  <c r="L338"/>
  <c r="L198"/>
  <c r="L164"/>
  <c r="L143"/>
  <c r="L127"/>
  <c r="L449"/>
  <c r="L31"/>
  <c r="L324"/>
  <c r="L285"/>
  <c r="L25"/>
  <c r="L22"/>
  <c r="L173"/>
  <c r="L218"/>
  <c r="L364"/>
  <c r="L301"/>
  <c r="L266"/>
  <c r="L186"/>
  <c r="L334"/>
  <c r="L226"/>
  <c r="L175"/>
  <c r="L166"/>
  <c r="L137"/>
  <c r="L73"/>
  <c r="L427"/>
  <c r="L325"/>
  <c r="L321"/>
  <c r="L407"/>
  <c r="L471"/>
  <c r="L439"/>
  <c r="L385"/>
  <c r="L375"/>
  <c r="L310"/>
  <c r="L149"/>
  <c r="L112"/>
  <c r="L90"/>
  <c r="L23"/>
  <c r="L392"/>
  <c r="L355"/>
  <c r="L57"/>
  <c r="L41"/>
  <c r="L12"/>
  <c r="L391"/>
  <c r="L359"/>
  <c r="L327"/>
  <c r="L225"/>
  <c r="L207"/>
  <c r="L190"/>
  <c r="L156"/>
  <c r="L135"/>
  <c r="L107"/>
  <c r="L75"/>
  <c r="L28"/>
  <c r="L388"/>
  <c r="L306"/>
  <c r="L274"/>
  <c r="L238"/>
  <c r="L194"/>
  <c r="L160"/>
  <c r="L103"/>
  <c r="L298"/>
  <c r="L235"/>
  <c r="L174"/>
  <c r="L108"/>
  <c r="L80"/>
  <c r="L46"/>
  <c r="L316"/>
  <c r="L300"/>
  <c r="L280"/>
  <c r="L264"/>
  <c r="L248"/>
  <c r="L237"/>
  <c r="L221"/>
  <c r="L335"/>
  <c r="L516"/>
  <c r="L333"/>
  <c r="L281"/>
  <c r="L249"/>
  <c r="L229"/>
  <c r="L441"/>
  <c r="L417"/>
  <c r="L319"/>
  <c r="L136"/>
  <c r="L421"/>
  <c r="L357"/>
  <c r="L502"/>
  <c r="L425"/>
  <c r="L330"/>
  <c r="L196"/>
  <c r="L162"/>
  <c r="L34"/>
  <c r="L363"/>
  <c r="L323"/>
  <c r="L253"/>
  <c r="L223"/>
  <c r="L58"/>
  <c r="L263"/>
  <c r="L144"/>
  <c r="L493"/>
  <c r="L362"/>
  <c r="L308"/>
  <c r="L288"/>
  <c r="L256"/>
  <c r="L11"/>
  <c r="L378"/>
  <c r="L452"/>
  <c r="L374"/>
  <c r="L444"/>
  <c r="L369"/>
  <c r="L435"/>
  <c r="L419"/>
  <c r="L346"/>
  <c r="L353"/>
  <c r="L483"/>
  <c r="L347"/>
  <c r="L512"/>
  <c r="L394"/>
  <c r="L468"/>
  <c r="L386"/>
  <c r="L329"/>
  <c r="L510"/>
  <c r="L496"/>
  <c r="L514"/>
  <c r="L492"/>
  <c r="L508"/>
  <c r="L480"/>
  <c r="L403"/>
  <c r="L45"/>
  <c r="L297"/>
  <c r="L71"/>
  <c r="L382"/>
  <c r="L472"/>
  <c r="L440"/>
  <c r="L222"/>
  <c r="L423"/>
  <c r="L460"/>
  <c r="L431"/>
  <c r="L415"/>
  <c r="L494"/>
  <c r="L390"/>
  <c r="L376"/>
  <c r="L372"/>
  <c r="L448"/>
  <c r="L411"/>
  <c r="L258"/>
  <c r="L490"/>
  <c r="L307"/>
  <c r="L289"/>
  <c r="L273"/>
  <c r="L257"/>
  <c r="L244"/>
  <c r="L228"/>
  <c r="L350"/>
  <c r="L315"/>
  <c r="L265"/>
  <c r="L220"/>
  <c r="L478"/>
  <c r="L517" s="1"/>
  <c r="L342"/>
  <c r="L398"/>
  <c r="L456"/>
  <c r="L464"/>
  <c r="L511"/>
  <c r="L505"/>
  <c r="L488"/>
  <c r="L500"/>
  <c r="L482"/>
  <c r="L498"/>
  <c r="L503"/>
  <c r="L299"/>
  <c r="L272"/>
  <c r="L236"/>
  <c r="K518" l="1"/>
  <c r="L44"/>
  <c r="L518" s="1"/>
  <c r="L246"/>
  <c r="L477"/>
  <c r="L70"/>
  <c r="L437"/>
  <c r="L147"/>
  <c r="L341"/>
  <c r="L199"/>
  <c r="L371"/>
  <c r="L401"/>
  <c r="L115"/>
  <c r="L247"/>
  <c r="L296" s="1"/>
  <c r="L442"/>
</calcChain>
</file>

<file path=xl/sharedStrings.xml><?xml version="1.0" encoding="utf-8"?>
<sst xmlns="http://schemas.openxmlformats.org/spreadsheetml/2006/main" count="3724" uniqueCount="1572">
  <si>
    <t>Food Grains  in  Primary School's</t>
  </si>
  <si>
    <t>Block Name</t>
  </si>
  <si>
    <t>School Name</t>
  </si>
  <si>
    <t>Enrollment</t>
  </si>
  <si>
    <t>School days</t>
  </si>
  <si>
    <t>MDM Availing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</si>
  <si>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</si>
  <si>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</si>
  <si>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</si>
  <si>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</si>
  <si>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</si>
  <si>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</si>
  <si>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</si>
  <si>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</si>
  <si>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</si>
  <si>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</si>
  <si>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</si>
  <si>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</si>
  <si>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</si>
  <si>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</si>
  <si>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</si>
  <si>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</si>
  <si>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</si>
  <si>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</si>
  <si>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</si>
  <si>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</si>
  <si>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</si>
  <si>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</si>
  <si>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</si>
  <si>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</si>
  <si>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</si>
  <si>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</si>
  <si>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</si>
  <si>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</si>
  <si>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</si>
  <si>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</si>
  <si>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</si>
  <si>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</si>
  <si>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</si>
  <si>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</si>
  <si>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</si>
  <si>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</si>
  <si>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</si>
  <si>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</si>
  <si>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</si>
  <si>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</si>
  <si>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</si>
  <si>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</si>
  <si>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</si>
  <si>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</si>
  <si>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</si>
  <si>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</si>
  <si>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</si>
  <si>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</si>
  <si>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</si>
  <si>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</si>
  <si>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</si>
  <si>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</si>
  <si>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</si>
  <si>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</si>
  <si>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</si>
  <si>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</si>
  <si>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</si>
  <si>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</si>
  <si>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</si>
  <si>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</si>
  <si>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</si>
  <si>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</si>
  <si>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</si>
  <si>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</si>
  <si>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</si>
  <si>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</si>
  <si>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</si>
  <si>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</si>
  <si>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</si>
  <si>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</si>
  <si>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</si>
  <si>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</si>
  <si>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</si>
  <si>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</si>
  <si>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</si>
  <si>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</si>
  <si>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</si>
  <si>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</si>
  <si>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</si>
  <si>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</si>
  <si>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</si>
  <si>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</si>
  <si>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</si>
  <si>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</si>
  <si>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</si>
  <si>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</si>
  <si>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</si>
  <si>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</si>
  <si>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</si>
  <si>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</si>
  <si>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</si>
  <si>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</si>
  <si>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</si>
  <si>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</si>
  <si>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</si>
  <si>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</si>
  <si>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</si>
  <si>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</si>
  <si>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</si>
  <si>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</si>
  <si>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</si>
  <si>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</si>
  <si>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</si>
  <si>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</si>
  <si>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</si>
  <si>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</si>
  <si>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</si>
  <si>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</si>
  <si>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</si>
  <si>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</si>
  <si>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</si>
  <si>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</si>
  <si>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</si>
  <si>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</si>
  <si>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</si>
  <si>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</si>
  <si>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</si>
  <si>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</si>
  <si>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</si>
  <si>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</si>
  <si>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</si>
  <si>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</si>
  <si>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</si>
  <si>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</si>
  <si>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</si>
  <si>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</si>
  <si>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</si>
  <si>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</si>
  <si>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</si>
  <si>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</si>
  <si>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</si>
  <si>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</si>
  <si>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</si>
  <si>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</si>
  <si>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</si>
  <si>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</si>
  <si>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</si>
  <si>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</si>
  <si>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</si>
  <si>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</si>
  <si>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</si>
  <si>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</si>
  <si>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</si>
  <si>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</si>
  <si>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</si>
  <si>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</si>
  <si>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</si>
  <si>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</si>
  <si>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</si>
  <si>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</si>
  <si>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</si>
  <si>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</si>
  <si>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</si>
  <si>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</si>
  <si>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</si>
  <si>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</si>
  <si>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</si>
  <si>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</si>
  <si>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</si>
  <si>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</si>
  <si>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</si>
  <si>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</si>
  <si>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</si>
  <si>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</si>
  <si>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</si>
  <si>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</si>
  <si>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</si>
  <si>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</si>
  <si>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</si>
  <si>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</si>
  <si>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</si>
  <si>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</si>
  <si>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</si>
  <si>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</si>
  <si>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</si>
  <si>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</si>
  <si>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</si>
  <si>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</si>
  <si>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</si>
  <si>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</si>
  <si>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</si>
  <si>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</si>
  <si>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</si>
  <si>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</si>
  <si>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</si>
  <si>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</si>
  <si>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</si>
  <si>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</si>
  <si>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</si>
  <si>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</si>
  <si>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</si>
  <si>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</si>
  <si>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</si>
  <si>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</si>
  <si>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</si>
  <si>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</si>
  <si>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</si>
  <si>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</si>
  <si>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</si>
  <si>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</si>
  <si>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</si>
  <si>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</si>
  <si>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</si>
  <si>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</si>
  <si>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</si>
  <si>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</si>
  <si>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</si>
  <si>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</si>
  <si>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</si>
  <si>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</si>
  <si>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</si>
  <si>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</si>
  <si>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</si>
  <si>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</si>
  <si>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</si>
  <si>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</si>
  <si>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</si>
  <si>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</si>
  <si>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</si>
  <si>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</si>
  <si>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</si>
  <si>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</si>
  <si>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</si>
  <si>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</si>
  <si>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</si>
  <si>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</si>
  <si>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</si>
  <si>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</si>
  <si>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</si>
  <si>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</si>
  <si>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</si>
  <si>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</si>
  <si>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</si>
  <si>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</si>
  <si>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</si>
  <si>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</si>
  <si>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</si>
  <si>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</si>
  <si>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</si>
  <si>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</si>
  <si>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</si>
  <si>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</si>
  <si>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</si>
  <si>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</si>
  <si>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</si>
  <si>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</si>
  <si>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</si>
  <si>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</si>
  <si>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</si>
  <si>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</si>
  <si>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</si>
  <si>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</si>
  <si>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</si>
  <si>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</si>
  <si>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</si>
  <si>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</si>
  <si>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</si>
  <si>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</si>
  <si>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</si>
  <si>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</si>
  <si>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</si>
  <si>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</si>
  <si>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</si>
  <si>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</si>
  <si>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</si>
  <si>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</si>
  <si>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</si>
  <si>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</si>
  <si>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</si>
  <si>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</si>
  <si>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</si>
  <si>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</si>
  <si>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</si>
  <si>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</si>
  <si>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</si>
  <si>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</si>
  <si>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</si>
  <si>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</si>
  <si>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</si>
  <si>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</si>
  <si>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</si>
  <si>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</si>
  <si>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</si>
  <si>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</si>
  <si>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</si>
  <si>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</si>
  <si>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</si>
  <si>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</si>
  <si>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</si>
  <si>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</si>
  <si>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</si>
  <si>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</si>
  <si>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</si>
  <si>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</si>
  <si>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</si>
  <si>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</si>
  <si>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</si>
  <si>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</si>
  <si>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</si>
  <si>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</si>
  <si>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</si>
  <si>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</si>
  <si>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</si>
  <si>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</si>
  <si>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</si>
  <si>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</si>
  <si>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</si>
  <si>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</si>
  <si>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</si>
  <si>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</si>
  <si>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</si>
  <si>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</si>
  <si>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</si>
  <si>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</si>
  <si>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</si>
  <si>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</si>
  <si>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</si>
  <si>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</si>
  <si>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</si>
  <si>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</si>
  <si>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</si>
  <si>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</si>
  <si>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</si>
  <si>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</si>
  <si>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</si>
  <si>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</si>
  <si>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</si>
  <si>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</si>
  <si>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</si>
  <si>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</si>
  <si>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</si>
  <si>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</si>
  <si>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</si>
  <si>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</si>
  <si>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</si>
  <si>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</si>
  <si>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</si>
  <si>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</si>
  <si>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</si>
  <si>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</si>
  <si>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</si>
  <si>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</si>
  <si>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</si>
  <si>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</si>
  <si>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</si>
  <si>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</si>
  <si>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</si>
  <si>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</si>
  <si>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</si>
  <si>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</si>
  <si>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</si>
  <si>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</si>
  <si>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</si>
  <si>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</si>
  <si>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</si>
  <si>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</si>
  <si>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</si>
  <si>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</si>
  <si>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</si>
  <si>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</si>
  <si>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</si>
  <si>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</si>
  <si>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</si>
  <si>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</si>
  <si>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</si>
  <si>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</si>
  <si>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</si>
  <si>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</si>
  <si>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</si>
  <si>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</si>
  <si>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</si>
  <si>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</si>
  <si>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</si>
  <si>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</si>
  <si>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</si>
  <si>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</si>
  <si>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</si>
  <si>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</si>
  <si>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</si>
  <si>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</si>
  <si>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</si>
  <si>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</si>
  <si>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</si>
  <si>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</si>
  <si>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</si>
  <si>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</si>
  <si>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</si>
  <si>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</si>
  <si>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</si>
  <si>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</si>
  <si>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</si>
  <si>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</si>
  <si>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</si>
  <si>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</si>
  <si>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</si>
  <si>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</si>
  <si>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</si>
  <si>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</si>
  <si>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</si>
  <si>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</si>
  <si>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</si>
  <si>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</si>
  <si>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</si>
  <si>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</si>
  <si>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</si>
  <si>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</si>
  <si>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</si>
  <si>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</si>
  <si>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</si>
  <si>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</si>
  <si>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</si>
  <si>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</si>
  <si>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</si>
  <si>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</si>
  <si>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</si>
  <si>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</si>
  <si>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</si>
  <si>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</si>
  <si>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</si>
  <si>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</si>
  <si>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</si>
  <si>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</si>
  <si>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</si>
  <si>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</si>
  <si>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</si>
  <si>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</si>
  <si>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</si>
  <si>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</si>
  <si>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</si>
  <si>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</si>
  <si>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</si>
  <si>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</si>
  <si>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</si>
  <si>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</si>
  <si>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</si>
  <si>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</si>
  <si>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</si>
  <si>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</si>
  <si>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</si>
  <si>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</si>
  <si>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</si>
  <si>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</si>
  <si>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</si>
  <si>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</si>
  <si>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</si>
  <si>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</si>
  <si>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</si>
  <si>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</si>
  <si>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</si>
  <si>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</si>
  <si>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</si>
  <si>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</si>
  <si>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</si>
  <si>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</si>
  <si>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</si>
  <si>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</si>
  <si>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</si>
  <si>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</si>
  <si>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</si>
  <si>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</si>
  <si>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</si>
  <si>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</si>
  <si>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</si>
  <si>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</si>
  <si>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</si>
  <si>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</si>
  <si>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</si>
  <si>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</si>
  <si>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</si>
  <si>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</si>
  <si>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</si>
  <si>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</si>
  <si>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</si>
  <si>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</si>
  <si>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</si>
  <si>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Jamon Total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</si>
  <si>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</si>
  <si>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</si>
  <si>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</si>
  <si>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</si>
  <si>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</si>
  <si>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</si>
  <si>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</si>
  <si>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</si>
  <si>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</si>
  <si>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</si>
  <si>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</si>
  <si>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</si>
  <si>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</si>
  <si>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</si>
  <si>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</si>
  <si>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</si>
  <si>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</si>
  <si>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</si>
  <si>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</si>
  <si>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</si>
  <si>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</si>
  <si>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</si>
  <si>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</si>
  <si>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</si>
  <si>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</si>
  <si>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</si>
  <si>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</si>
  <si>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</si>
  <si>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</si>
  <si>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</si>
  <si>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</si>
  <si>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</si>
  <si>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</si>
  <si>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</si>
  <si>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</si>
  <si>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</si>
  <si>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</si>
  <si>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</si>
  <si>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</si>
  <si>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</si>
  <si>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</si>
  <si>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</si>
  <si>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</si>
  <si>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</si>
  <si>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</si>
  <si>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</si>
  <si>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</si>
  <si>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</si>
  <si>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</si>
  <si>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</si>
  <si>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</si>
  <si>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</si>
  <si>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</si>
  <si>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</si>
  <si>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</si>
  <si>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</si>
  <si>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</si>
  <si>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</si>
  <si>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</si>
  <si>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</si>
  <si>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</si>
  <si>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</si>
  <si>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</si>
  <si>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</si>
  <si>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</si>
  <si>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</si>
  <si>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</si>
  <si>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</si>
  <si>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</si>
  <si>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</si>
  <si>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</si>
  <si>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</si>
  <si>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</si>
  <si>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</si>
  <si>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</si>
  <si>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</si>
  <si>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</si>
  <si>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</si>
  <si>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</si>
  <si>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</si>
  <si>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</si>
  <si>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</si>
  <si>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</si>
  <si>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</si>
  <si>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</si>
  <si>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</si>
  <si>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</si>
  <si>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</si>
  <si>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</si>
  <si>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</si>
  <si>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</si>
  <si>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</si>
  <si>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</si>
  <si>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</si>
  <si>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</si>
  <si>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</si>
  <si>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</si>
  <si>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</si>
  <si>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</si>
  <si>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</si>
  <si>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</si>
  <si>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</si>
  <si>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</si>
  <si>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</si>
  <si>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</si>
  <si>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</si>
  <si>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</si>
  <si>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</si>
  <si>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</si>
  <si>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</si>
  <si>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</si>
  <si>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</si>
  <si>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</si>
  <si>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</si>
  <si>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</si>
  <si>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</si>
  <si>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</si>
  <si>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</si>
  <si>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</si>
  <si>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</si>
  <si>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</si>
  <si>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</si>
  <si>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</si>
  <si>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</si>
  <si>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</si>
  <si>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</si>
  <si>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</si>
  <si>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</si>
  <si>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</si>
  <si>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</si>
  <si>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</si>
  <si>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</si>
  <si>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</si>
  <si>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</si>
  <si>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</si>
  <si>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</si>
  <si>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</si>
  <si>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</si>
  <si>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</si>
  <si>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</si>
  <si>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</si>
  <si>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</si>
  <si>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</si>
  <si>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</si>
  <si>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</si>
  <si>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</si>
  <si>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</si>
  <si>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</si>
  <si>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</si>
  <si>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</si>
  <si>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</si>
  <si>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</si>
  <si>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</si>
  <si>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</si>
  <si>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</si>
  <si>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</si>
  <si>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</si>
  <si>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</si>
  <si>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</si>
  <si>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</si>
  <si>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</si>
  <si>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</si>
  <si>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</si>
  <si>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</si>
  <si>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</si>
  <si>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</si>
  <si>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</si>
  <si>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</si>
  <si>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</si>
  <si>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</si>
  <si>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</si>
  <si>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</si>
  <si>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</si>
  <si>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</si>
  <si>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</si>
  <si>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</si>
  <si>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</si>
  <si>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</si>
  <si>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</si>
  <si>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</si>
  <si>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</si>
  <si>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</si>
  <si>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</si>
  <si>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</si>
  <si>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</si>
  <si>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</si>
  <si>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</si>
  <si>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</si>
  <si>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</si>
  <si>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</si>
  <si>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</si>
  <si>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</si>
  <si>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</si>
  <si>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</si>
  <si>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</si>
  <si>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</si>
  <si>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</si>
  <si>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</si>
  <si>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</si>
  <si>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</si>
  <si>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</si>
  <si>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</si>
  <si>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</si>
  <si>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</si>
  <si>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</si>
  <si>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</si>
  <si>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</si>
  <si>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</si>
  <si>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</si>
  <si>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</si>
  <si>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</si>
  <si>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</si>
  <si>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</si>
  <si>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</si>
  <si>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</si>
  <si>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</si>
  <si>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</si>
  <si>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</si>
  <si>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</si>
  <si>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</si>
  <si>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</si>
  <si>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</si>
  <si>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</si>
  <si>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</si>
  <si>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</si>
  <si>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</si>
  <si>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</si>
  <si>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</si>
  <si>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</si>
  <si>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</si>
  <si>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</si>
  <si>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</si>
  <si>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</si>
  <si>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</si>
  <si>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</si>
  <si>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</si>
  <si>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</si>
  <si>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</si>
  <si>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</si>
  <si>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</si>
  <si>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</si>
  <si>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</si>
  <si>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</si>
  <si>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</si>
  <si>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</si>
  <si>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</si>
  <si>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</si>
  <si>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</si>
  <si>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</si>
  <si>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</si>
  <si>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</si>
  <si>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</si>
  <si>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</si>
  <si>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</si>
  <si>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</si>
  <si>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</si>
  <si>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</si>
  <si>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</si>
  <si>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</si>
  <si>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</si>
  <si>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</si>
  <si>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</si>
  <si>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</si>
  <si>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</si>
  <si>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</si>
  <si>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</si>
  <si>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</si>
  <si>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</si>
  <si>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</si>
  <si>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</si>
  <si>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</si>
  <si>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</si>
  <si>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</si>
  <si>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</si>
  <si>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</si>
  <si>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</si>
  <si>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</si>
  <si>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</si>
  <si>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</si>
  <si>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</si>
  <si>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</si>
  <si>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</si>
  <si>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</si>
  <si>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</si>
  <si>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</si>
  <si>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</si>
  <si>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</si>
  <si>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</si>
  <si>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</si>
  <si>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</si>
  <si>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</si>
  <si>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</si>
  <si>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</si>
  <si>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</si>
  <si>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</si>
  <si>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</si>
  <si>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</si>
  <si>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</si>
  <si>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</si>
  <si>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</si>
  <si>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</si>
  <si>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</si>
  <si>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</si>
  <si>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</si>
  <si>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</si>
  <si>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</si>
  <si>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</si>
  <si>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</si>
  <si>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</si>
  <si>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</si>
  <si>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</si>
  <si>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</si>
  <si>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</si>
  <si>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</si>
  <si>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</si>
  <si>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</si>
  <si>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</si>
  <si>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</si>
  <si>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</si>
  <si>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</si>
  <si>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</si>
  <si>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</si>
  <si>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</si>
  <si>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</si>
  <si>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</si>
  <si>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</si>
  <si>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</si>
  <si>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</si>
  <si>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</si>
  <si>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</si>
  <si>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</si>
  <si>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</si>
  <si>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</si>
  <si>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</si>
  <si>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</si>
  <si>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</si>
  <si>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</si>
  <si>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</si>
  <si>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</si>
  <si>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</si>
  <si>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</si>
  <si>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</si>
  <si>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</si>
  <si>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</si>
  <si>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</si>
  <si>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</si>
  <si>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</si>
  <si>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</si>
  <si>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</si>
  <si>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</si>
  <si>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</si>
  <si>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</si>
  <si>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</si>
  <si>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</si>
  <si>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</si>
  <si>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</si>
  <si>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</si>
  <si>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</si>
  <si>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</si>
  <si>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</si>
  <si>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</si>
  <si>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</si>
  <si>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</si>
  <si>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</si>
  <si>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</si>
  <si>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</si>
  <si>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</si>
  <si>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</si>
  <si>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</si>
  <si>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</si>
  <si>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</si>
  <si>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</si>
  <si>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</si>
  <si>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</si>
  <si>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</si>
  <si>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</si>
  <si>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</si>
  <si>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</si>
  <si>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</si>
  <si>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</si>
  <si>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</si>
  <si>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</si>
  <si>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</si>
  <si>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</si>
  <si>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</si>
  <si>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</si>
  <si>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</si>
  <si>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</si>
  <si>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</si>
  <si>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</si>
  <si>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</si>
  <si>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</si>
  <si>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</si>
  <si>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</si>
  <si>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</si>
  <si>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</si>
  <si>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</si>
  <si>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</si>
  <si>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</si>
  <si>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</si>
  <si>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</si>
  <si>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</si>
  <si>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</si>
  <si>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</si>
  <si>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</si>
  <si>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</si>
  <si>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</si>
  <si>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</si>
  <si>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</si>
  <si>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</si>
  <si>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</si>
  <si>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</si>
  <si>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</si>
  <si>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</si>
  <si>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</si>
  <si>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</si>
  <si>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</si>
  <si>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</si>
  <si>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</si>
  <si>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</si>
  <si>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</si>
  <si>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</si>
  <si>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</si>
  <si>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</si>
  <si>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</si>
  <si>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</si>
  <si>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</si>
  <si>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</si>
  <si>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</si>
  <si>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</si>
  <si>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</si>
  <si>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</si>
  <si>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</si>
  <si>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</si>
  <si>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</si>
  <si>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</si>
  <si>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</si>
  <si>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</si>
  <si>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</si>
  <si>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</si>
  <si>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</si>
  <si>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</si>
  <si>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</si>
  <si>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</si>
  <si>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</si>
  <si>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</si>
  <si>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</si>
  <si>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</si>
  <si>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</si>
  <si>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</si>
  <si>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</si>
  <si>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</si>
  <si>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</si>
  <si>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</si>
  <si>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</si>
  <si>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</si>
  <si>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</si>
  <si>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</si>
  <si>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</si>
  <si>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</si>
  <si>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</si>
  <si>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</si>
  <si>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</si>
  <si>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</si>
  <si>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</si>
  <si>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</si>
  <si>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</si>
  <si>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</si>
  <si>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</si>
  <si>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</si>
  <si>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</si>
  <si>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</si>
  <si>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</si>
  <si>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</si>
  <si>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</si>
  <si>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</si>
  <si>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</si>
  <si>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</si>
  <si>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</si>
  <si>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</si>
  <si>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</si>
  <si>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</si>
  <si>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</si>
  <si>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</si>
  <si>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</si>
  <si>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</si>
  <si>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</si>
  <si>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</si>
  <si>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</si>
  <si>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</si>
  <si>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</si>
  <si>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</si>
  <si>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</si>
  <si>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</si>
  <si>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</si>
  <si>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</si>
  <si>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</si>
  <si>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</si>
  <si>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</si>
  <si>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</si>
  <si>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</si>
  <si>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</si>
  <si>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</si>
  <si>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</si>
  <si>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</si>
  <si>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</si>
  <si>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</si>
  <si>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</si>
  <si>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</si>
  <si>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</si>
  <si>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</si>
  <si>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</si>
  <si>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</si>
  <si>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</si>
  <si>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</si>
  <si>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</si>
  <si>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</si>
  <si>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</si>
  <si>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</si>
  <si>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</si>
  <si>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</si>
  <si>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</si>
  <si>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</si>
  <si>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</si>
  <si>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</si>
  <si>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</si>
  <si>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</si>
  <si>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</si>
  <si>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</si>
  <si>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</si>
  <si>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</si>
  <si>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</si>
  <si>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</si>
  <si>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</si>
  <si>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</si>
  <si>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</si>
  <si>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</si>
  <si>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</si>
  <si>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</si>
  <si>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</si>
  <si>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</si>
  <si>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</si>
  <si>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</si>
  <si>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</si>
  <si>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</si>
  <si>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</si>
  <si>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</si>
  <si>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</si>
  <si>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</si>
  <si>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</si>
  <si>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</si>
  <si>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</si>
  <si>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</si>
  <si>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</si>
  <si>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</si>
  <si>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</si>
  <si>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</si>
  <si>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</si>
  <si>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</si>
  <si>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</si>
  <si>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</si>
  <si>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</si>
  <si>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</si>
  <si>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</si>
  <si>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</si>
  <si>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</si>
  <si>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</si>
  <si>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</si>
  <si>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</si>
  <si>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</si>
  <si>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</si>
  <si>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</si>
  <si>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</si>
  <si>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</si>
  <si>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</si>
  <si>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</si>
  <si>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</si>
  <si>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</si>
  <si>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</si>
  <si>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</si>
  <si>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</si>
  <si>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</si>
  <si>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</si>
  <si>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</si>
  <si>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</si>
  <si>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</si>
  <si>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</si>
  <si>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</si>
  <si>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</si>
  <si>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</si>
  <si>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</si>
  <si>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</si>
  <si>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</si>
  <si>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</si>
  <si>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</si>
  <si>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</si>
  <si>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</si>
  <si>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</si>
  <si>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</si>
  <si>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</si>
  <si>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</si>
  <si>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</si>
  <si>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</si>
  <si>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</si>
  <si>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</si>
  <si>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</si>
  <si>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</si>
  <si>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</si>
  <si>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</si>
  <si>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</si>
  <si>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</si>
  <si>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</si>
  <si>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</si>
  <si>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</si>
  <si>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</si>
  <si>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</si>
  <si>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</si>
  <si>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</si>
  <si>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</si>
  <si>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</si>
  <si>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</si>
  <si>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</si>
  <si>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</si>
  <si>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</si>
  <si>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</si>
  <si>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</si>
  <si>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</si>
  <si>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</si>
  <si>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</si>
  <si>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</si>
  <si>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</si>
  <si>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</si>
  <si>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</si>
  <si>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</si>
  <si>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</si>
  <si>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</si>
  <si>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</si>
  <si>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</si>
  <si>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</si>
  <si>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</si>
  <si>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</si>
  <si>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</si>
  <si>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</si>
  <si>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</si>
  <si>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</si>
  <si>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</si>
  <si>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</si>
  <si>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</si>
  <si>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</si>
  <si>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</si>
  <si>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</si>
  <si>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</si>
  <si>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</si>
  <si>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</si>
  <si>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</si>
  <si>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</si>
  <si>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</si>
  <si>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</si>
  <si>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</si>
  <si>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</si>
  <si>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</si>
  <si>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</si>
  <si>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</si>
  <si>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</si>
  <si>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</si>
  <si>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</si>
  <si>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</si>
  <si>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</si>
  <si>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</si>
  <si>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</si>
  <si>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</si>
  <si>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</si>
  <si>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</si>
  <si>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</si>
  <si>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</si>
  <si>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</si>
  <si>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</si>
  <si>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</si>
  <si>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</si>
  <si>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</si>
  <si>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</si>
  <si>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</si>
  <si>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</si>
  <si>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</si>
  <si>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</si>
  <si>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</si>
  <si>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</si>
  <si>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</si>
  <si>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</si>
  <si>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</si>
  <si>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</si>
  <si>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</si>
  <si>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</si>
  <si>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</si>
  <si>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</si>
  <si>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</si>
  <si>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</si>
  <si>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</si>
  <si>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</si>
  <si>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</si>
  <si>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</si>
  <si>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</si>
  <si>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</si>
  <si>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</si>
  <si>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</si>
  <si>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</si>
  <si>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</si>
  <si>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</si>
  <si>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</si>
  <si>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</si>
  <si>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</si>
  <si>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</si>
  <si>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</si>
  <si>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</si>
  <si>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</si>
  <si>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</si>
  <si>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>Jaamo</t>
  </si>
  <si>
    <t>Sukul Bazaaar Total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</si>
  <si>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</si>
  <si>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</si>
  <si>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</si>
  <si>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</si>
  <si>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</si>
  <si>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</si>
  <si>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</si>
  <si>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</si>
  <si>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</si>
  <si>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</si>
  <si>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</si>
  <si>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</si>
  <si>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</si>
  <si>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</si>
  <si>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</si>
  <si>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</si>
  <si>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</si>
  <si>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</si>
  <si>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</si>
  <si>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</si>
  <si>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</si>
  <si>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</si>
  <si>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</si>
  <si>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</si>
  <si>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</si>
  <si>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</si>
  <si>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</si>
  <si>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</si>
  <si>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</si>
  <si>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</si>
  <si>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</si>
  <si>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</si>
  <si>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</si>
  <si>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</si>
  <si>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</si>
  <si>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</si>
  <si>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</si>
  <si>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</si>
  <si>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</si>
  <si>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</si>
  <si>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</si>
  <si>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</si>
  <si>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</si>
  <si>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</si>
  <si>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</si>
  <si>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</si>
  <si>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</si>
  <si>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</si>
  <si>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</si>
  <si>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</si>
  <si>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 Total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</si>
  <si>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</si>
  <si>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</si>
  <si>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</si>
  <si>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</si>
  <si>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</si>
  <si>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</si>
  <si>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</si>
  <si>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</si>
  <si>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</si>
  <si>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</si>
  <si>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</si>
  <si>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</si>
  <si>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</si>
  <si>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</si>
  <si>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</si>
  <si>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</si>
  <si>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</si>
  <si>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</si>
  <si>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</si>
  <si>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</si>
  <si>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</si>
  <si>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</si>
  <si>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</si>
  <si>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</si>
  <si>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</si>
  <si>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</si>
  <si>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</si>
  <si>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</si>
  <si>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</si>
  <si>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</si>
  <si>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</si>
  <si>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</si>
  <si>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</si>
  <si>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</si>
  <si>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</si>
  <si>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</si>
  <si>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</si>
  <si>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</si>
  <si>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</si>
  <si>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</si>
  <si>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</si>
  <si>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</si>
  <si>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</si>
  <si>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</si>
  <si>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</si>
  <si>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</si>
  <si>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</si>
  <si>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</si>
  <si>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</si>
  <si>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</si>
  <si>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</si>
  <si>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</si>
  <si>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</si>
  <si>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</si>
  <si>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</si>
  <si>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</si>
  <si>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</si>
  <si>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</si>
  <si>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</si>
  <si>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</si>
  <si>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</si>
  <si>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</si>
  <si>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</si>
  <si>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</si>
  <si>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</si>
  <si>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</si>
  <si>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</si>
  <si>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</si>
  <si>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</si>
  <si>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</si>
  <si>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</si>
  <si>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</si>
  <si>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</si>
  <si>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</si>
  <si>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</si>
  <si>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</si>
  <si>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</si>
  <si>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</si>
  <si>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</si>
  <si>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</si>
  <si>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</si>
  <si>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</si>
  <si>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</si>
  <si>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</si>
  <si>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</si>
  <si>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</si>
  <si>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</si>
  <si>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</si>
  <si>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</si>
  <si>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</si>
  <si>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</si>
  <si>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</si>
  <si>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</si>
  <si>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</si>
  <si>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</si>
  <si>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</si>
  <si>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</si>
  <si>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</si>
  <si>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</si>
  <si>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</si>
  <si>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</si>
  <si>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</si>
  <si>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</si>
  <si>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</si>
  <si>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</si>
  <si>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</si>
  <si>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</si>
  <si>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</si>
  <si>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</si>
  <si>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</si>
  <si>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</si>
  <si>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</si>
  <si>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</si>
  <si>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</si>
  <si>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</si>
  <si>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</si>
  <si>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</si>
  <si>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</si>
  <si>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</si>
  <si>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</si>
  <si>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</si>
  <si>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</si>
  <si>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</si>
  <si>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</si>
  <si>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</si>
  <si>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</si>
  <si>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</si>
  <si>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</si>
  <si>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</si>
  <si>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</si>
  <si>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</si>
  <si>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</si>
  <si>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</si>
  <si>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</si>
  <si>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</si>
  <si>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</si>
  <si>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</si>
  <si>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</si>
  <si>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</si>
  <si>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</si>
  <si>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</si>
  <si>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</si>
  <si>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</si>
  <si>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</si>
  <si>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</si>
  <si>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</si>
  <si>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</si>
  <si>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</si>
  <si>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</si>
  <si>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</si>
  <si>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</si>
  <si>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</si>
  <si>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</si>
  <si>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</si>
  <si>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</si>
  <si>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</si>
  <si>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</si>
  <si>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</si>
  <si>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</si>
  <si>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</si>
  <si>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</si>
  <si>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</si>
  <si>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</si>
  <si>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</si>
  <si>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</si>
  <si>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</si>
  <si>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</si>
  <si>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</si>
  <si>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</si>
  <si>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</si>
  <si>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</si>
  <si>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</si>
  <si>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</si>
  <si>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</si>
  <si>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</si>
  <si>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</si>
  <si>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</si>
  <si>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</si>
  <si>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</si>
  <si>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</si>
  <si>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</si>
  <si>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</si>
  <si>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</si>
  <si>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</si>
  <si>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</si>
  <si>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</si>
  <si>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</si>
  <si>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</si>
  <si>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</si>
  <si>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</si>
  <si>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</si>
  <si>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</si>
  <si>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</si>
  <si>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</si>
  <si>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</si>
  <si>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</si>
  <si>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</si>
  <si>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</si>
  <si>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</si>
  <si>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</si>
  <si>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</si>
  <si>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</si>
  <si>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</si>
  <si>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</si>
  <si>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</si>
  <si>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</si>
  <si>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</si>
  <si>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</si>
  <si>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</si>
  <si>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</si>
  <si>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</si>
  <si>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</si>
  <si>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</si>
  <si>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</si>
  <si>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</si>
  <si>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</si>
  <si>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</si>
  <si>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</si>
  <si>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</si>
  <si>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</si>
  <si>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</si>
  <si>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</si>
  <si>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</si>
  <si>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</si>
  <si>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</si>
  <si>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</si>
  <si>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</si>
  <si>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</si>
  <si>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</si>
  <si>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</si>
  <si>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</si>
  <si>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</si>
  <si>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</si>
  <si>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</si>
  <si>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</si>
  <si>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</si>
  <si>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</si>
  <si>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</si>
  <si>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</si>
  <si>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</si>
  <si>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</si>
  <si>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</si>
  <si>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</si>
  <si>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</si>
  <si>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</si>
  <si>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</si>
  <si>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</si>
  <si>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</si>
  <si>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</si>
  <si>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</si>
  <si>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</si>
  <si>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</si>
  <si>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</si>
  <si>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</si>
  <si>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</si>
  <si>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</si>
  <si>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</si>
  <si>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</si>
  <si>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</si>
  <si>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</si>
  <si>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Jaamo Total</t>
  </si>
  <si>
    <t>Shahgarah Total</t>
  </si>
  <si>
    <t>Sukul Bazaar Total</t>
  </si>
  <si>
    <t>Total (Kg)</t>
  </si>
  <si>
    <t>Wheat (Kg)</t>
  </si>
  <si>
    <t>Rice (Kg)</t>
  </si>
  <si>
    <t>%</t>
  </si>
  <si>
    <t xml:space="preserve">Wheat (Kg) </t>
  </si>
  <si>
    <t>Mudiyapur</t>
  </si>
  <si>
    <t>Pure Meharbaan</t>
  </si>
  <si>
    <t>Pure Basaawan Tiwari</t>
  </si>
  <si>
    <t>Pure Pahalwaan</t>
  </si>
  <si>
    <t>Ghatmaapur</t>
  </si>
  <si>
    <t>Saraiya</t>
  </si>
  <si>
    <t>Pure Kodai Singh</t>
  </si>
  <si>
    <t>Makoonpur</t>
  </si>
  <si>
    <t xml:space="preserve">                                          Food Grains  in  Upper  Primary School's</t>
  </si>
  <si>
    <t>jkenSiqj</t>
  </si>
  <si>
    <t>Saraiya Dubaan</t>
  </si>
  <si>
    <t>Ahiran Ka Saraiya</t>
  </si>
  <si>
    <t>Pure Van Maanush</t>
  </si>
  <si>
    <t>Walipur Khurdawa</t>
  </si>
  <si>
    <t>Pure Funnu Shukl</t>
  </si>
  <si>
    <t>Pure Durga Tiwari</t>
  </si>
  <si>
    <t>Pure Thakur</t>
  </si>
  <si>
    <t>Teliyani</t>
  </si>
  <si>
    <t>Murain</t>
  </si>
  <si>
    <t>Pure Gautam</t>
  </si>
  <si>
    <t>Veershah pur</t>
  </si>
  <si>
    <t>Biswa</t>
  </si>
  <si>
    <t>Pure Mathura Sonaar</t>
  </si>
  <si>
    <t>Pure Chandi Vaishya</t>
  </si>
  <si>
    <t>Dostpur</t>
  </si>
  <si>
    <t>Jaisinghpur</t>
  </si>
  <si>
    <t>Sampatpur</t>
  </si>
  <si>
    <t>Paniha</t>
  </si>
  <si>
    <t>Kaale Khan</t>
  </si>
  <si>
    <t>Gopalipur</t>
  </si>
  <si>
    <t>`23</t>
  </si>
  <si>
    <t>Raghav Pandit</t>
  </si>
  <si>
    <t>Nidhaan Kuwar</t>
  </si>
  <si>
    <t>Pure Ramdeen Pandey</t>
  </si>
  <si>
    <t>Haajiganj</t>
  </si>
  <si>
    <t>Pure Mallahan</t>
  </si>
  <si>
    <t>Pure Siddhi</t>
  </si>
  <si>
    <t>Pure Dalai</t>
  </si>
  <si>
    <t>Pure Kangaal</t>
  </si>
  <si>
    <t>Kishundaaspur</t>
  </si>
  <si>
    <t>Materwa</t>
  </si>
  <si>
    <t>Punda</t>
  </si>
  <si>
    <t>Pure Lodi</t>
  </si>
  <si>
    <t>Labharthi (May 2014)</t>
  </si>
  <si>
    <t>34-37 days Availing</t>
  </si>
  <si>
    <t>32-35 days Availing</t>
  </si>
  <si>
    <t>Month- September 2014</t>
  </si>
  <si>
    <t>Mathiya</t>
  </si>
  <si>
    <t>Ghamahu</t>
  </si>
  <si>
    <t>Itahna</t>
  </si>
  <si>
    <t>Pure Pitaambar</t>
  </si>
  <si>
    <t>Naugeere</t>
  </si>
  <si>
    <t>Pindara Thakur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</si>
</sst>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0" xfId="3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" fillId="2" borderId="0" xfId="0" applyFont="1" applyFill="1"/>
    <xf numFmtId="0" fontId="11" fillId="0" borderId="1" xfId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0" fillId="0" borderId="0" xfId="0" applyFill="1"/>
    <xf numFmtId="0" fontId="14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/>
    </xf>
    <xf numFmtId="0" fontId="11" fillId="2" borderId="1" xfId="3" applyFont="1" applyFill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1" quotePrefix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21" fillId="0" borderId="1" xfId="1" applyNumberFormat="1" applyFont="1" applyBorder="1" applyAlignment="1">
      <alignment horizontal="left"/>
    </xf>
    <xf numFmtId="0" fontId="21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/>
    </xf>
    <xf numFmtId="0" fontId="21" fillId="0" borderId="1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1" fillId="0" borderId="0" xfId="1" applyFont="1" applyBorder="1" applyAlignment="1">
      <alignment horizontal="left"/>
    </xf>
    <xf numFmtId="0" fontId="7" fillId="3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vertical="center" wrapText="1"/>
    </xf>
    <xf numFmtId="0" fontId="10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left" vertical="center"/>
    </xf>
    <xf numFmtId="0" fontId="16" fillId="3" borderId="1" xfId="3" applyNumberFormat="1" applyFont="1" applyFill="1" applyBorder="1" applyAlignment="1">
      <alignment horizontal="left" vertical="center"/>
    </xf>
    <xf numFmtId="0" fontId="13" fillId="0" borderId="1" xfId="3" applyNumberFormat="1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left" vertical="center"/>
    </xf>
    <xf numFmtId="0" fontId="23" fillId="0" borderId="1" xfId="3" applyFont="1" applyFill="1" applyBorder="1" applyAlignment="1">
      <alignment vertical="center"/>
    </xf>
    <xf numFmtId="0" fontId="22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4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11" fillId="3" borderId="1" xfId="3" quotePrefix="1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/>
    </xf>
    <xf numFmtId="0" fontId="5" fillId="3" borderId="0" xfId="3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1" xfId="4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3" applyFont="1" applyBorder="1" applyAlignment="1">
      <alignment horizontal="left" wrapText="1"/>
    </xf>
    <xf numFmtId="0" fontId="12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48"/>
  <sheetViews>
    <sheetView tabSelected="1" zoomScaleSheetLayoutView="80" workbookViewId="0">
      <pane xSplit="3" ySplit="3" topLeftCell="D1333" activePane="bottomRight" state="frozen"/>
      <selection pane="topRight" activeCell="D1" sqref="D1"/>
      <selection pane="bottomLeft" activeCell="A4" sqref="A4"/>
      <selection pane="bottomRight" activeCell="A2" sqref="A2:I2"/>
    </sheetView>
  </sheetViews>
  <sheetFormatPr defaultRowHeight="15" outlineLevelRow="2"/>
  <cols>
    <col min="1" max="1" width="7.7109375" bestFit="1" customWidth="1"/>
    <col min="2" max="2" width="16.85546875" style="12" bestFit="1" customWidth="1"/>
    <col min="3" max="3" width="22.140625" style="12" bestFit="1" customWidth="1"/>
    <col min="4" max="4" width="9.5703125" style="12" customWidth="1"/>
    <col min="5" max="5" width="10" style="115" bestFit="1" customWidth="1"/>
    <col min="6" max="6" width="7.140625" style="12" customWidth="1"/>
    <col min="7" max="9" width="8.7109375" style="12" customWidth="1"/>
    <col min="10" max="10" width="14.5703125" style="12" bestFit="1" customWidth="1"/>
    <col min="11" max="11" width="13" style="12" bestFit="1" customWidth="1"/>
    <col min="12" max="12" width="13.42578125" style="12" bestFit="1" customWidth="1"/>
    <col min="13" max="13" width="7.7109375" hidden="1" customWidth="1"/>
    <col min="14" max="14" width="0" hidden="1" customWidth="1"/>
  </cols>
  <sheetData>
    <row r="1" spans="1:14" ht="18.7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.75">
      <c r="A2" s="117"/>
      <c r="B2" s="118"/>
      <c r="C2" s="118"/>
      <c r="D2" s="118"/>
      <c r="E2" s="118"/>
      <c r="F2" s="118"/>
      <c r="G2" s="118"/>
      <c r="H2" s="118"/>
      <c r="I2" s="119"/>
      <c r="J2" s="120" t="s">
        <v>1565</v>
      </c>
      <c r="K2" s="121"/>
      <c r="L2" s="122"/>
    </row>
    <row r="3" spans="1:14" ht="30" customHeight="1">
      <c r="A3" s="1" t="s">
        <v>1249</v>
      </c>
      <c r="B3" s="102" t="s">
        <v>1</v>
      </c>
      <c r="C3" s="102" t="s">
        <v>2</v>
      </c>
      <c r="D3" s="1" t="s">
        <v>3</v>
      </c>
      <c r="E3" s="1" t="s">
        <v>1562</v>
      </c>
      <c r="F3" s="1" t="s">
        <v>4</v>
      </c>
      <c r="G3" s="1" t="s">
        <v>5</v>
      </c>
      <c r="H3" s="114" t="s">
        <v>1563</v>
      </c>
      <c r="I3" s="114" t="s">
        <v>1563</v>
      </c>
      <c r="J3" s="114" t="s">
        <v>1515</v>
      </c>
      <c r="K3" s="114" t="s">
        <v>1516</v>
      </c>
      <c r="L3" s="114" t="s">
        <v>1514</v>
      </c>
      <c r="M3" s="106" t="s">
        <v>1517</v>
      </c>
      <c r="N3" s="106" t="s">
        <v>1517</v>
      </c>
    </row>
    <row r="4" spans="1:14" ht="18" customHeight="1" outlineLevel="2">
      <c r="A4" s="28">
        <v>1</v>
      </c>
      <c r="B4" s="29" t="s">
        <v>6</v>
      </c>
      <c r="C4" s="14" t="s">
        <v>7</v>
      </c>
      <c r="D4" s="3">
        <v>85</v>
      </c>
      <c r="E4" s="3">
        <v>900</v>
      </c>
      <c r="F4" s="3">
        <v>21</v>
      </c>
      <c r="G4" s="6">
        <f>E4/F4</f>
        <v>42.857142857142854</v>
      </c>
      <c r="H4" s="57">
        <f>ROUND(G4*34,0)</f>
        <v>1457</v>
      </c>
      <c r="I4" s="57">
        <f>ROUND(G4*34,0)</f>
        <v>1457</v>
      </c>
      <c r="J4" s="57">
        <f>ROUND(H4*0.034-1,0)</f>
        <v>49</v>
      </c>
      <c r="K4" s="57">
        <f>ROUND(I4*0.066-2,0)</f>
        <v>94</v>
      </c>
      <c r="L4" s="57">
        <f>J4+K4</f>
        <v>143</v>
      </c>
      <c r="M4" s="107">
        <f>G4*100/D4</f>
        <v>50.420168067226889</v>
      </c>
      <c r="N4" s="107">
        <f>G4*100/D4</f>
        <v>50.420168067226889</v>
      </c>
    </row>
    <row r="5" spans="1:14" ht="18" customHeight="1" outlineLevel="2">
      <c r="A5" s="28">
        <v>2</v>
      </c>
      <c r="B5" s="29" t="s">
        <v>6</v>
      </c>
      <c r="C5" s="14" t="s">
        <v>8</v>
      </c>
      <c r="D5" s="3">
        <v>76</v>
      </c>
      <c r="E5" s="3">
        <v>971</v>
      </c>
      <c r="F5" s="3">
        <v>20</v>
      </c>
      <c r="G5" s="6">
        <f t="shared" ref="G5:G68" si="0">E5/F5</f>
        <v>48.55</v>
      </c>
      <c r="H5" s="57">
        <f t="shared" ref="H5:H68" si="1">ROUND(G5*34,0)</f>
        <v>1651</v>
      </c>
      <c r="I5" s="57">
        <f t="shared" ref="I5:I68" si="2">ROUND(G5*34,0)</f>
        <v>1651</v>
      </c>
      <c r="J5" s="57">
        <f t="shared" ref="J5:J68" si="3">ROUND(H5*0.034-1,0)</f>
        <v>55</v>
      </c>
      <c r="K5" s="57">
        <f t="shared" ref="K5:K68" si="4">ROUND(I5*0.066-2,0)</f>
        <v>107</v>
      </c>
      <c r="L5" s="57">
        <f t="shared" ref="L5:L78" si="5">J5+K5</f>
        <v>162</v>
      </c>
      <c r="M5" s="107">
        <f t="shared" ref="M5:M78" si="6">G5*100/D5</f>
        <v>63.881578947368418</v>
      </c>
      <c r="N5" s="107">
        <f t="shared" ref="N5:N68" si="7">G5*100/D5</f>
        <v>63.881578947368418</v>
      </c>
    </row>
    <row r="6" spans="1:14" ht="18" customHeight="1" outlineLevel="2">
      <c r="A6" s="28">
        <v>3</v>
      </c>
      <c r="B6" s="29" t="s">
        <v>6</v>
      </c>
      <c r="C6" s="14" t="s">
        <v>9</v>
      </c>
      <c r="D6" s="3">
        <v>141</v>
      </c>
      <c r="E6" s="3">
        <v>1662</v>
      </c>
      <c r="F6" s="3">
        <v>20</v>
      </c>
      <c r="G6" s="6">
        <f t="shared" si="0"/>
        <v>83.1</v>
      </c>
      <c r="H6" s="57">
        <f t="shared" si="1"/>
        <v>2825</v>
      </c>
      <c r="I6" s="57">
        <f t="shared" si="2"/>
        <v>2825</v>
      </c>
      <c r="J6" s="57">
        <f t="shared" si="3"/>
        <v>95</v>
      </c>
      <c r="K6" s="57">
        <f t="shared" si="4"/>
        <v>184</v>
      </c>
      <c r="L6" s="57">
        <f t="shared" si="5"/>
        <v>279</v>
      </c>
      <c r="M6" s="107">
        <f t="shared" si="6"/>
        <v>58.936170212765958</v>
      </c>
      <c r="N6" s="107">
        <f t="shared" si="7"/>
        <v>58.936170212765958</v>
      </c>
    </row>
    <row r="7" spans="1:14" ht="18" customHeight="1" outlineLevel="2">
      <c r="A7" s="28">
        <v>4</v>
      </c>
      <c r="B7" s="29" t="s">
        <v>6</v>
      </c>
      <c r="C7" s="14" t="s">
        <v>10</v>
      </c>
      <c r="D7" s="3">
        <v>121</v>
      </c>
      <c r="E7" s="3">
        <v>701</v>
      </c>
      <c r="F7" s="3">
        <v>20</v>
      </c>
      <c r="G7" s="6">
        <f t="shared" si="0"/>
        <v>35.049999999999997</v>
      </c>
      <c r="H7" s="57">
        <f t="shared" si="1"/>
        <v>1192</v>
      </c>
      <c r="I7" s="57">
        <f t="shared" si="2"/>
        <v>1192</v>
      </c>
      <c r="J7" s="57">
        <f t="shared" si="3"/>
        <v>40</v>
      </c>
      <c r="K7" s="57">
        <f t="shared" si="4"/>
        <v>77</v>
      </c>
      <c r="L7" s="57">
        <f t="shared" si="5"/>
        <v>117</v>
      </c>
      <c r="M7" s="107">
        <f t="shared" si="6"/>
        <v>28.966942148760328</v>
      </c>
      <c r="N7" s="107">
        <f t="shared" si="7"/>
        <v>28.966942148760328</v>
      </c>
    </row>
    <row r="8" spans="1:14" ht="18" customHeight="1" outlineLevel="2">
      <c r="A8" s="28">
        <v>5</v>
      </c>
      <c r="B8" s="29" t="s">
        <v>6</v>
      </c>
      <c r="C8" s="29" t="s">
        <v>1232</v>
      </c>
      <c r="D8" s="3">
        <v>24</v>
      </c>
      <c r="E8" s="3">
        <v>10</v>
      </c>
      <c r="F8" s="3">
        <v>1</v>
      </c>
      <c r="G8" s="6">
        <f t="shared" si="0"/>
        <v>10</v>
      </c>
      <c r="H8" s="57">
        <f t="shared" si="1"/>
        <v>340</v>
      </c>
      <c r="I8" s="57">
        <f t="shared" si="2"/>
        <v>340</v>
      </c>
      <c r="J8" s="57">
        <f t="shared" si="3"/>
        <v>11</v>
      </c>
      <c r="K8" s="57">
        <f t="shared" si="4"/>
        <v>20</v>
      </c>
      <c r="L8" s="57">
        <f>J8+K8</f>
        <v>31</v>
      </c>
      <c r="M8" s="107">
        <f>G8*100/D8</f>
        <v>41.666666666666664</v>
      </c>
      <c r="N8" s="107">
        <f t="shared" si="7"/>
        <v>41.666666666666664</v>
      </c>
    </row>
    <row r="9" spans="1:14" ht="18" customHeight="1" outlineLevel="2">
      <c r="A9" s="28">
        <v>6</v>
      </c>
      <c r="B9" s="29" t="s">
        <v>6</v>
      </c>
      <c r="C9" s="2" t="s">
        <v>11</v>
      </c>
      <c r="D9" s="3">
        <v>86</v>
      </c>
      <c r="E9" s="3">
        <v>1226</v>
      </c>
      <c r="F9" s="3">
        <v>20</v>
      </c>
      <c r="G9" s="6">
        <f t="shared" si="0"/>
        <v>61.3</v>
      </c>
      <c r="H9" s="57">
        <f t="shared" si="1"/>
        <v>2084</v>
      </c>
      <c r="I9" s="57">
        <f t="shared" si="2"/>
        <v>2084</v>
      </c>
      <c r="J9" s="57">
        <f t="shared" si="3"/>
        <v>70</v>
      </c>
      <c r="K9" s="57">
        <f t="shared" si="4"/>
        <v>136</v>
      </c>
      <c r="L9" s="57">
        <f t="shared" si="5"/>
        <v>206</v>
      </c>
      <c r="M9" s="107">
        <f t="shared" si="6"/>
        <v>71.279069767441854</v>
      </c>
      <c r="N9" s="107">
        <f t="shared" si="7"/>
        <v>71.279069767441854</v>
      </c>
    </row>
    <row r="10" spans="1:14" ht="18" customHeight="1" outlineLevel="2">
      <c r="A10" s="28">
        <v>7</v>
      </c>
      <c r="B10" s="29" t="s">
        <v>6</v>
      </c>
      <c r="C10" s="14" t="s">
        <v>12</v>
      </c>
      <c r="D10" s="3">
        <v>71</v>
      </c>
      <c r="E10" s="3">
        <v>466</v>
      </c>
      <c r="F10" s="3">
        <v>21</v>
      </c>
      <c r="G10" s="6">
        <f t="shared" si="0"/>
        <v>22.19047619047619</v>
      </c>
      <c r="H10" s="57">
        <f t="shared" si="1"/>
        <v>754</v>
      </c>
      <c r="I10" s="57">
        <f t="shared" si="2"/>
        <v>754</v>
      </c>
      <c r="J10" s="57">
        <f t="shared" si="3"/>
        <v>25</v>
      </c>
      <c r="K10" s="57">
        <f t="shared" si="4"/>
        <v>48</v>
      </c>
      <c r="L10" s="57">
        <f t="shared" si="5"/>
        <v>73</v>
      </c>
      <c r="M10" s="107">
        <f t="shared" si="6"/>
        <v>31.254191817572096</v>
      </c>
      <c r="N10" s="107">
        <f t="shared" si="7"/>
        <v>31.254191817572096</v>
      </c>
    </row>
    <row r="11" spans="1:14" ht="18" customHeight="1" outlineLevel="2">
      <c r="A11" s="28">
        <v>8</v>
      </c>
      <c r="B11" s="29" t="s">
        <v>6</v>
      </c>
      <c r="C11" s="14" t="s">
        <v>13</v>
      </c>
      <c r="D11" s="3">
        <v>111</v>
      </c>
      <c r="E11" s="3">
        <v>754</v>
      </c>
      <c r="F11" s="3">
        <v>21</v>
      </c>
      <c r="G11" s="6">
        <f t="shared" si="0"/>
        <v>35.904761904761905</v>
      </c>
      <c r="H11" s="57">
        <f t="shared" si="1"/>
        <v>1221</v>
      </c>
      <c r="I11" s="57">
        <f t="shared" si="2"/>
        <v>1221</v>
      </c>
      <c r="J11" s="57">
        <f t="shared" si="3"/>
        <v>41</v>
      </c>
      <c r="K11" s="57">
        <f t="shared" si="4"/>
        <v>79</v>
      </c>
      <c r="L11" s="57">
        <f t="shared" si="5"/>
        <v>120</v>
      </c>
      <c r="M11" s="107">
        <f t="shared" si="6"/>
        <v>32.346632346632347</v>
      </c>
      <c r="N11" s="107">
        <f t="shared" si="7"/>
        <v>32.346632346632347</v>
      </c>
    </row>
    <row r="12" spans="1:14" ht="18" customHeight="1" outlineLevel="2">
      <c r="A12" s="28">
        <v>9</v>
      </c>
      <c r="B12" s="29" t="s">
        <v>6</v>
      </c>
      <c r="C12" s="14" t="s">
        <v>14</v>
      </c>
      <c r="D12" s="3">
        <v>137</v>
      </c>
      <c r="E12" s="3">
        <v>1233</v>
      </c>
      <c r="F12" s="3">
        <v>22</v>
      </c>
      <c r="G12" s="6">
        <f t="shared" si="0"/>
        <v>56.045454545454547</v>
      </c>
      <c r="H12" s="57">
        <f t="shared" si="1"/>
        <v>1906</v>
      </c>
      <c r="I12" s="57">
        <f t="shared" si="2"/>
        <v>1906</v>
      </c>
      <c r="J12" s="57">
        <f t="shared" si="3"/>
        <v>64</v>
      </c>
      <c r="K12" s="57">
        <f t="shared" si="4"/>
        <v>124</v>
      </c>
      <c r="L12" s="57">
        <f t="shared" si="5"/>
        <v>188</v>
      </c>
      <c r="M12" s="107">
        <f t="shared" si="6"/>
        <v>40.909090909090914</v>
      </c>
      <c r="N12" s="107">
        <f t="shared" si="7"/>
        <v>40.909090909090914</v>
      </c>
    </row>
    <row r="13" spans="1:14" ht="18" customHeight="1" outlineLevel="2">
      <c r="A13" s="28">
        <v>10</v>
      </c>
      <c r="B13" s="29" t="s">
        <v>6</v>
      </c>
      <c r="C13" s="29" t="s">
        <v>1231</v>
      </c>
      <c r="D13" s="3">
        <v>30</v>
      </c>
      <c r="E13" s="3">
        <v>467</v>
      </c>
      <c r="F13" s="3">
        <v>20</v>
      </c>
      <c r="G13" s="6">
        <f t="shared" si="0"/>
        <v>23.35</v>
      </c>
      <c r="H13" s="57">
        <f t="shared" si="1"/>
        <v>794</v>
      </c>
      <c r="I13" s="57">
        <f t="shared" si="2"/>
        <v>794</v>
      </c>
      <c r="J13" s="57">
        <f t="shared" si="3"/>
        <v>26</v>
      </c>
      <c r="K13" s="57">
        <f t="shared" si="4"/>
        <v>50</v>
      </c>
      <c r="L13" s="57">
        <f>J13+K13</f>
        <v>76</v>
      </c>
      <c r="M13" s="107">
        <f>G13*100/D13</f>
        <v>77.833333333333329</v>
      </c>
      <c r="N13" s="107">
        <f t="shared" si="7"/>
        <v>77.833333333333329</v>
      </c>
    </row>
    <row r="14" spans="1:14" ht="18" customHeight="1" outlineLevel="2">
      <c r="A14" s="28">
        <v>11</v>
      </c>
      <c r="B14" s="29" t="s">
        <v>6</v>
      </c>
      <c r="C14" s="14" t="s">
        <v>15</v>
      </c>
      <c r="D14" s="3">
        <v>150</v>
      </c>
      <c r="E14" s="3">
        <v>1308</v>
      </c>
      <c r="F14" s="3">
        <v>20</v>
      </c>
      <c r="G14" s="6">
        <f t="shared" si="0"/>
        <v>65.400000000000006</v>
      </c>
      <c r="H14" s="57">
        <f t="shared" si="1"/>
        <v>2224</v>
      </c>
      <c r="I14" s="57">
        <f t="shared" si="2"/>
        <v>2224</v>
      </c>
      <c r="J14" s="57">
        <f t="shared" si="3"/>
        <v>75</v>
      </c>
      <c r="K14" s="57">
        <f t="shared" si="4"/>
        <v>145</v>
      </c>
      <c r="L14" s="57">
        <f t="shared" si="5"/>
        <v>220</v>
      </c>
      <c r="M14" s="107">
        <f t="shared" si="6"/>
        <v>43.600000000000009</v>
      </c>
      <c r="N14" s="107">
        <f t="shared" si="7"/>
        <v>43.600000000000009</v>
      </c>
    </row>
    <row r="15" spans="1:14" ht="18" customHeight="1" outlineLevel="2">
      <c r="A15" s="28">
        <v>12</v>
      </c>
      <c r="B15" s="29" t="s">
        <v>6</v>
      </c>
      <c r="C15" s="14" t="s">
        <v>16</v>
      </c>
      <c r="D15" s="3">
        <v>68</v>
      </c>
      <c r="E15" s="3">
        <v>635</v>
      </c>
      <c r="F15" s="3">
        <v>21</v>
      </c>
      <c r="G15" s="6">
        <f t="shared" si="0"/>
        <v>30.238095238095237</v>
      </c>
      <c r="H15" s="57">
        <f t="shared" si="1"/>
        <v>1028</v>
      </c>
      <c r="I15" s="57">
        <f t="shared" si="2"/>
        <v>1028</v>
      </c>
      <c r="J15" s="57">
        <f t="shared" si="3"/>
        <v>34</v>
      </c>
      <c r="K15" s="57">
        <f t="shared" si="4"/>
        <v>66</v>
      </c>
      <c r="L15" s="57">
        <f t="shared" si="5"/>
        <v>100</v>
      </c>
      <c r="M15" s="107">
        <f t="shared" si="6"/>
        <v>44.46778711484594</v>
      </c>
      <c r="N15" s="107">
        <f t="shared" si="7"/>
        <v>44.46778711484594</v>
      </c>
    </row>
    <row r="16" spans="1:14" ht="18" customHeight="1" outlineLevel="2">
      <c r="A16" s="28">
        <v>13</v>
      </c>
      <c r="B16" s="30" t="s">
        <v>6</v>
      </c>
      <c r="C16" s="18" t="s">
        <v>17</v>
      </c>
      <c r="D16" s="9">
        <v>95</v>
      </c>
      <c r="E16" s="9">
        <v>1510</v>
      </c>
      <c r="F16" s="9">
        <v>22</v>
      </c>
      <c r="G16" s="6">
        <f t="shared" si="0"/>
        <v>68.63636363636364</v>
      </c>
      <c r="H16" s="57">
        <f t="shared" si="1"/>
        <v>2334</v>
      </c>
      <c r="I16" s="57">
        <f t="shared" si="2"/>
        <v>2334</v>
      </c>
      <c r="J16" s="57">
        <f t="shared" si="3"/>
        <v>78</v>
      </c>
      <c r="K16" s="57">
        <f t="shared" si="4"/>
        <v>152</v>
      </c>
      <c r="L16" s="57">
        <f t="shared" si="5"/>
        <v>230</v>
      </c>
      <c r="M16" s="107">
        <f t="shared" si="6"/>
        <v>72.248803827751203</v>
      </c>
      <c r="N16" s="107">
        <f t="shared" si="7"/>
        <v>72.248803827751203</v>
      </c>
    </row>
    <row r="17" spans="1:14" ht="18" customHeight="1" outlineLevel="2">
      <c r="A17" s="28">
        <v>14</v>
      </c>
      <c r="B17" s="29" t="s">
        <v>6</v>
      </c>
      <c r="C17" s="29" t="s">
        <v>1228</v>
      </c>
      <c r="D17" s="3">
        <v>11</v>
      </c>
      <c r="E17" s="3">
        <v>144</v>
      </c>
      <c r="F17" s="3">
        <v>20</v>
      </c>
      <c r="G17" s="6">
        <f t="shared" si="0"/>
        <v>7.2</v>
      </c>
      <c r="H17" s="57">
        <f t="shared" si="1"/>
        <v>245</v>
      </c>
      <c r="I17" s="57">
        <f t="shared" si="2"/>
        <v>245</v>
      </c>
      <c r="J17" s="57">
        <f t="shared" si="3"/>
        <v>7</v>
      </c>
      <c r="K17" s="57">
        <f t="shared" si="4"/>
        <v>14</v>
      </c>
      <c r="L17" s="57">
        <f>J17+K17</f>
        <v>21</v>
      </c>
      <c r="M17" s="107">
        <f>G17*100/D17</f>
        <v>65.454545454545453</v>
      </c>
      <c r="N17" s="107">
        <f t="shared" si="7"/>
        <v>65.454545454545453</v>
      </c>
    </row>
    <row r="18" spans="1:14" ht="18" customHeight="1" outlineLevel="2">
      <c r="A18" s="28">
        <v>15</v>
      </c>
      <c r="B18" s="29" t="s">
        <v>6</v>
      </c>
      <c r="C18" s="14" t="s">
        <v>18</v>
      </c>
      <c r="D18" s="3">
        <v>102</v>
      </c>
      <c r="E18" s="3">
        <v>1701</v>
      </c>
      <c r="F18" s="3">
        <v>22</v>
      </c>
      <c r="G18" s="6">
        <f t="shared" si="0"/>
        <v>77.318181818181813</v>
      </c>
      <c r="H18" s="57">
        <f t="shared" si="1"/>
        <v>2629</v>
      </c>
      <c r="I18" s="57">
        <f t="shared" si="2"/>
        <v>2629</v>
      </c>
      <c r="J18" s="57">
        <f t="shared" si="3"/>
        <v>88</v>
      </c>
      <c r="K18" s="57">
        <f t="shared" si="4"/>
        <v>172</v>
      </c>
      <c r="L18" s="57">
        <f t="shared" si="5"/>
        <v>260</v>
      </c>
      <c r="M18" s="107">
        <f t="shared" si="6"/>
        <v>75.80213903743315</v>
      </c>
      <c r="N18" s="107">
        <f t="shared" si="7"/>
        <v>75.80213903743315</v>
      </c>
    </row>
    <row r="19" spans="1:14" ht="18" customHeight="1" outlineLevel="2">
      <c r="A19" s="28">
        <v>16</v>
      </c>
      <c r="B19" s="29" t="s">
        <v>6</v>
      </c>
      <c r="C19" s="14" t="s">
        <v>19</v>
      </c>
      <c r="D19" s="3">
        <v>93</v>
      </c>
      <c r="E19" s="3">
        <v>1273</v>
      </c>
      <c r="F19" s="3">
        <v>21</v>
      </c>
      <c r="G19" s="6">
        <f t="shared" si="0"/>
        <v>60.61904761904762</v>
      </c>
      <c r="H19" s="57">
        <f t="shared" si="1"/>
        <v>2061</v>
      </c>
      <c r="I19" s="57">
        <f t="shared" si="2"/>
        <v>2061</v>
      </c>
      <c r="J19" s="57">
        <f t="shared" si="3"/>
        <v>69</v>
      </c>
      <c r="K19" s="57">
        <f t="shared" si="4"/>
        <v>134</v>
      </c>
      <c r="L19" s="57">
        <f t="shared" si="5"/>
        <v>203</v>
      </c>
      <c r="M19" s="107">
        <f t="shared" si="6"/>
        <v>65.181771633384542</v>
      </c>
      <c r="N19" s="107">
        <f t="shared" si="7"/>
        <v>65.181771633384542</v>
      </c>
    </row>
    <row r="20" spans="1:14" ht="18" customHeight="1" outlineLevel="2">
      <c r="A20" s="28">
        <v>17</v>
      </c>
      <c r="B20" s="29" t="s">
        <v>6</v>
      </c>
      <c r="C20" s="14" t="s">
        <v>20</v>
      </c>
      <c r="D20" s="3">
        <v>122</v>
      </c>
      <c r="E20" s="3">
        <v>444</v>
      </c>
      <c r="F20" s="3">
        <v>10</v>
      </c>
      <c r="G20" s="6">
        <f t="shared" si="0"/>
        <v>44.4</v>
      </c>
      <c r="H20" s="57">
        <f t="shared" si="1"/>
        <v>1510</v>
      </c>
      <c r="I20" s="57">
        <f t="shared" si="2"/>
        <v>1510</v>
      </c>
      <c r="J20" s="57">
        <f t="shared" si="3"/>
        <v>50</v>
      </c>
      <c r="K20" s="57">
        <f t="shared" si="4"/>
        <v>98</v>
      </c>
      <c r="L20" s="57">
        <f t="shared" si="5"/>
        <v>148</v>
      </c>
      <c r="M20" s="107">
        <f t="shared" si="6"/>
        <v>36.393442622950822</v>
      </c>
      <c r="N20" s="107">
        <f t="shared" si="7"/>
        <v>36.393442622950822</v>
      </c>
    </row>
    <row r="21" spans="1:14" ht="18" customHeight="1" outlineLevel="2">
      <c r="A21" s="28">
        <v>18</v>
      </c>
      <c r="B21" s="29" t="s">
        <v>6</v>
      </c>
      <c r="C21" s="14" t="s">
        <v>21</v>
      </c>
      <c r="D21" s="3">
        <v>180</v>
      </c>
      <c r="E21" s="3">
        <v>1368</v>
      </c>
      <c r="F21" s="3">
        <v>19</v>
      </c>
      <c r="G21" s="6">
        <f t="shared" si="0"/>
        <v>72</v>
      </c>
      <c r="H21" s="57">
        <f t="shared" si="1"/>
        <v>2448</v>
      </c>
      <c r="I21" s="57">
        <f t="shared" si="2"/>
        <v>2448</v>
      </c>
      <c r="J21" s="57">
        <f t="shared" si="3"/>
        <v>82</v>
      </c>
      <c r="K21" s="57">
        <f t="shared" si="4"/>
        <v>160</v>
      </c>
      <c r="L21" s="57">
        <f t="shared" si="5"/>
        <v>242</v>
      </c>
      <c r="M21" s="107">
        <f t="shared" si="6"/>
        <v>40</v>
      </c>
      <c r="N21" s="107">
        <f t="shared" si="7"/>
        <v>40</v>
      </c>
    </row>
    <row r="22" spans="1:14" ht="18" customHeight="1" outlineLevel="2">
      <c r="A22" s="28">
        <v>19</v>
      </c>
      <c r="B22" s="29" t="s">
        <v>6</v>
      </c>
      <c r="C22" s="14" t="s">
        <v>1528</v>
      </c>
      <c r="D22" s="3">
        <v>91</v>
      </c>
      <c r="E22" s="3">
        <v>890</v>
      </c>
      <c r="F22" s="3">
        <v>21</v>
      </c>
      <c r="G22" s="6">
        <f t="shared" si="0"/>
        <v>42.38095238095238</v>
      </c>
      <c r="H22" s="57">
        <f t="shared" si="1"/>
        <v>1441</v>
      </c>
      <c r="I22" s="57">
        <f t="shared" si="2"/>
        <v>1441</v>
      </c>
      <c r="J22" s="57">
        <f t="shared" si="3"/>
        <v>48</v>
      </c>
      <c r="K22" s="57">
        <f t="shared" si="4"/>
        <v>93</v>
      </c>
      <c r="L22" s="57">
        <f t="shared" si="5"/>
        <v>141</v>
      </c>
      <c r="M22" s="107">
        <f t="shared" si="6"/>
        <v>46.572475143903709</v>
      </c>
      <c r="N22" s="107">
        <f t="shared" si="7"/>
        <v>46.572475143903709</v>
      </c>
    </row>
    <row r="23" spans="1:14" ht="18" customHeight="1" outlineLevel="2">
      <c r="A23" s="28">
        <v>20</v>
      </c>
      <c r="B23" s="29" t="s">
        <v>6</v>
      </c>
      <c r="C23" s="14" t="s">
        <v>1226</v>
      </c>
      <c r="D23" s="3">
        <v>34</v>
      </c>
      <c r="E23" s="3">
        <v>418</v>
      </c>
      <c r="F23" s="3">
        <v>20</v>
      </c>
      <c r="G23" s="6">
        <f t="shared" si="0"/>
        <v>20.9</v>
      </c>
      <c r="H23" s="57">
        <f t="shared" si="1"/>
        <v>711</v>
      </c>
      <c r="I23" s="57">
        <f t="shared" si="2"/>
        <v>711</v>
      </c>
      <c r="J23" s="57">
        <f t="shared" si="3"/>
        <v>23</v>
      </c>
      <c r="K23" s="57">
        <f t="shared" si="4"/>
        <v>45</v>
      </c>
      <c r="L23" s="57">
        <f>J23+K23</f>
        <v>68</v>
      </c>
      <c r="M23" s="107">
        <f>G23*100/D23</f>
        <v>61.470588235294116</v>
      </c>
      <c r="N23" s="107">
        <f t="shared" si="7"/>
        <v>61.470588235294116</v>
      </c>
    </row>
    <row r="24" spans="1:14" ht="18" customHeight="1" outlineLevel="2">
      <c r="A24" s="28">
        <v>21</v>
      </c>
      <c r="B24" s="29" t="s">
        <v>6</v>
      </c>
      <c r="C24" s="14" t="s">
        <v>1267</v>
      </c>
      <c r="D24" s="3">
        <v>149</v>
      </c>
      <c r="E24" s="3">
        <v>937</v>
      </c>
      <c r="F24" s="3">
        <v>14</v>
      </c>
      <c r="G24" s="6">
        <f t="shared" si="0"/>
        <v>66.928571428571431</v>
      </c>
      <c r="H24" s="57">
        <f t="shared" si="1"/>
        <v>2276</v>
      </c>
      <c r="I24" s="57">
        <f t="shared" si="2"/>
        <v>2276</v>
      </c>
      <c r="J24" s="57">
        <f t="shared" si="3"/>
        <v>76</v>
      </c>
      <c r="K24" s="57">
        <f t="shared" si="4"/>
        <v>148</v>
      </c>
      <c r="L24" s="57">
        <f t="shared" si="5"/>
        <v>224</v>
      </c>
      <c r="M24" s="107">
        <f t="shared" si="6"/>
        <v>44.918504314477474</v>
      </c>
      <c r="N24" s="107">
        <f t="shared" si="7"/>
        <v>44.918504314477474</v>
      </c>
    </row>
    <row r="25" spans="1:14" ht="18" customHeight="1" outlineLevel="2">
      <c r="A25" s="28">
        <v>22</v>
      </c>
      <c r="B25" s="29" t="s">
        <v>6</v>
      </c>
      <c r="C25" s="14" t="s">
        <v>23</v>
      </c>
      <c r="D25" s="3">
        <v>104</v>
      </c>
      <c r="E25" s="3">
        <v>851</v>
      </c>
      <c r="F25" s="3">
        <v>20</v>
      </c>
      <c r="G25" s="6">
        <f t="shared" si="0"/>
        <v>42.55</v>
      </c>
      <c r="H25" s="57">
        <f t="shared" si="1"/>
        <v>1447</v>
      </c>
      <c r="I25" s="57">
        <f t="shared" si="2"/>
        <v>1447</v>
      </c>
      <c r="J25" s="57">
        <f t="shared" si="3"/>
        <v>48</v>
      </c>
      <c r="K25" s="57">
        <f t="shared" si="4"/>
        <v>94</v>
      </c>
      <c r="L25" s="57">
        <f t="shared" si="5"/>
        <v>142</v>
      </c>
      <c r="M25" s="107">
        <f t="shared" si="6"/>
        <v>40.91346153846154</v>
      </c>
      <c r="N25" s="107">
        <f t="shared" si="7"/>
        <v>40.91346153846154</v>
      </c>
    </row>
    <row r="26" spans="1:14" ht="18" customHeight="1" outlineLevel="2">
      <c r="A26" s="28">
        <v>23</v>
      </c>
      <c r="B26" s="29" t="s">
        <v>6</v>
      </c>
      <c r="C26" s="14" t="s">
        <v>24</v>
      </c>
      <c r="D26" s="3">
        <v>58</v>
      </c>
      <c r="E26" s="3">
        <v>634</v>
      </c>
      <c r="F26" s="3">
        <v>19</v>
      </c>
      <c r="G26" s="6">
        <f t="shared" si="0"/>
        <v>33.368421052631582</v>
      </c>
      <c r="H26" s="57">
        <f t="shared" si="1"/>
        <v>1135</v>
      </c>
      <c r="I26" s="57">
        <f t="shared" si="2"/>
        <v>1135</v>
      </c>
      <c r="J26" s="57">
        <f t="shared" si="3"/>
        <v>38</v>
      </c>
      <c r="K26" s="57">
        <f t="shared" si="4"/>
        <v>73</v>
      </c>
      <c r="L26" s="57">
        <f t="shared" si="5"/>
        <v>111</v>
      </c>
      <c r="M26" s="107">
        <f t="shared" si="6"/>
        <v>57.531760435571698</v>
      </c>
      <c r="N26" s="107">
        <f t="shared" si="7"/>
        <v>57.531760435571698</v>
      </c>
    </row>
    <row r="27" spans="1:14" ht="18" customHeight="1" outlineLevel="2">
      <c r="A27" s="28">
        <v>24</v>
      </c>
      <c r="B27" s="29" t="s">
        <v>6</v>
      </c>
      <c r="C27" s="14" t="s">
        <v>25</v>
      </c>
      <c r="D27" s="3">
        <v>103</v>
      </c>
      <c r="E27" s="3">
        <v>807</v>
      </c>
      <c r="F27" s="3">
        <v>19</v>
      </c>
      <c r="G27" s="6">
        <f t="shared" si="0"/>
        <v>42.473684210526315</v>
      </c>
      <c r="H27" s="57">
        <f t="shared" si="1"/>
        <v>1444</v>
      </c>
      <c r="I27" s="57">
        <f t="shared" si="2"/>
        <v>1444</v>
      </c>
      <c r="J27" s="57">
        <f t="shared" si="3"/>
        <v>48</v>
      </c>
      <c r="K27" s="57">
        <f t="shared" si="4"/>
        <v>93</v>
      </c>
      <c r="L27" s="57">
        <f t="shared" si="5"/>
        <v>141</v>
      </c>
      <c r="M27" s="107">
        <f t="shared" si="6"/>
        <v>41.236586612161474</v>
      </c>
      <c r="N27" s="107">
        <f t="shared" si="7"/>
        <v>41.236586612161474</v>
      </c>
    </row>
    <row r="28" spans="1:14" ht="18" customHeight="1" outlineLevel="2">
      <c r="A28" s="28">
        <v>25</v>
      </c>
      <c r="B28" s="29" t="s">
        <v>6</v>
      </c>
      <c r="C28" s="29" t="s">
        <v>1233</v>
      </c>
      <c r="D28" s="3">
        <v>60</v>
      </c>
      <c r="E28" s="3">
        <v>478</v>
      </c>
      <c r="F28" s="3">
        <v>19</v>
      </c>
      <c r="G28" s="6">
        <f t="shared" si="0"/>
        <v>25.157894736842106</v>
      </c>
      <c r="H28" s="57">
        <f t="shared" si="1"/>
        <v>855</v>
      </c>
      <c r="I28" s="57">
        <f t="shared" si="2"/>
        <v>855</v>
      </c>
      <c r="J28" s="57">
        <f t="shared" si="3"/>
        <v>28</v>
      </c>
      <c r="K28" s="57">
        <f t="shared" si="4"/>
        <v>54</v>
      </c>
      <c r="L28" s="57">
        <f>J28+K28</f>
        <v>82</v>
      </c>
      <c r="M28" s="107">
        <f>G28*100/D28</f>
        <v>41.929824561403507</v>
      </c>
      <c r="N28" s="107">
        <f t="shared" si="7"/>
        <v>41.929824561403507</v>
      </c>
    </row>
    <row r="29" spans="1:14" ht="18" customHeight="1" outlineLevel="2">
      <c r="A29" s="28">
        <v>26</v>
      </c>
      <c r="B29" s="30" t="s">
        <v>6</v>
      </c>
      <c r="C29" s="18" t="s">
        <v>1268</v>
      </c>
      <c r="D29" s="9">
        <v>50</v>
      </c>
      <c r="E29" s="9">
        <v>356</v>
      </c>
      <c r="F29" s="9">
        <v>11</v>
      </c>
      <c r="G29" s="6">
        <f t="shared" si="0"/>
        <v>32.363636363636367</v>
      </c>
      <c r="H29" s="57">
        <f t="shared" si="1"/>
        <v>1100</v>
      </c>
      <c r="I29" s="57">
        <f t="shared" si="2"/>
        <v>1100</v>
      </c>
      <c r="J29" s="57">
        <f t="shared" si="3"/>
        <v>36</v>
      </c>
      <c r="K29" s="57">
        <f t="shared" si="4"/>
        <v>71</v>
      </c>
      <c r="L29" s="57">
        <f t="shared" si="5"/>
        <v>107</v>
      </c>
      <c r="M29" s="107">
        <f t="shared" si="6"/>
        <v>64.727272727272734</v>
      </c>
      <c r="N29" s="107">
        <f t="shared" si="7"/>
        <v>64.727272727272734</v>
      </c>
    </row>
    <row r="30" spans="1:14" ht="18" customHeight="1" outlineLevel="2">
      <c r="A30" s="28">
        <v>27</v>
      </c>
      <c r="B30" s="29" t="s">
        <v>6</v>
      </c>
      <c r="C30" s="14" t="s">
        <v>26</v>
      </c>
      <c r="D30" s="3">
        <v>49</v>
      </c>
      <c r="E30" s="3">
        <v>769</v>
      </c>
      <c r="F30" s="3">
        <v>21</v>
      </c>
      <c r="G30" s="6">
        <f t="shared" si="0"/>
        <v>36.61904761904762</v>
      </c>
      <c r="H30" s="57">
        <f t="shared" si="1"/>
        <v>1245</v>
      </c>
      <c r="I30" s="57">
        <f t="shared" si="2"/>
        <v>1245</v>
      </c>
      <c r="J30" s="57">
        <f t="shared" si="3"/>
        <v>41</v>
      </c>
      <c r="K30" s="57">
        <f t="shared" si="4"/>
        <v>80</v>
      </c>
      <c r="L30" s="57">
        <f t="shared" si="5"/>
        <v>121</v>
      </c>
      <c r="M30" s="107">
        <f t="shared" si="6"/>
        <v>74.732750242954324</v>
      </c>
      <c r="N30" s="107">
        <f t="shared" si="7"/>
        <v>74.732750242954324</v>
      </c>
    </row>
    <row r="31" spans="1:14" ht="18" customHeight="1" outlineLevel="2">
      <c r="A31" s="28">
        <v>28</v>
      </c>
      <c r="B31" s="29" t="s">
        <v>6</v>
      </c>
      <c r="C31" s="14" t="s">
        <v>27</v>
      </c>
      <c r="D31" s="3">
        <v>107</v>
      </c>
      <c r="E31" s="3">
        <v>1512</v>
      </c>
      <c r="F31" s="3">
        <v>21</v>
      </c>
      <c r="G31" s="6">
        <f t="shared" si="0"/>
        <v>72</v>
      </c>
      <c r="H31" s="57">
        <f t="shared" si="1"/>
        <v>2448</v>
      </c>
      <c r="I31" s="57">
        <f t="shared" si="2"/>
        <v>2448</v>
      </c>
      <c r="J31" s="57">
        <f t="shared" si="3"/>
        <v>82</v>
      </c>
      <c r="K31" s="57">
        <f t="shared" si="4"/>
        <v>160</v>
      </c>
      <c r="L31" s="57">
        <f t="shared" si="5"/>
        <v>242</v>
      </c>
      <c r="M31" s="107">
        <f t="shared" si="6"/>
        <v>67.289719626168221</v>
      </c>
      <c r="N31" s="107">
        <f t="shared" si="7"/>
        <v>67.289719626168221</v>
      </c>
    </row>
    <row r="32" spans="1:14" ht="18" customHeight="1" outlineLevel="2">
      <c r="A32" s="28">
        <v>29</v>
      </c>
      <c r="B32" s="29" t="s">
        <v>6</v>
      </c>
      <c r="C32" s="14" t="s">
        <v>28</v>
      </c>
      <c r="D32" s="3">
        <v>101</v>
      </c>
      <c r="E32" s="3">
        <v>1202</v>
      </c>
      <c r="F32" s="3">
        <v>21</v>
      </c>
      <c r="G32" s="6">
        <f t="shared" si="0"/>
        <v>57.238095238095241</v>
      </c>
      <c r="H32" s="57">
        <f t="shared" si="1"/>
        <v>1946</v>
      </c>
      <c r="I32" s="57">
        <f t="shared" si="2"/>
        <v>1946</v>
      </c>
      <c r="J32" s="57">
        <f t="shared" si="3"/>
        <v>65</v>
      </c>
      <c r="K32" s="57">
        <f t="shared" si="4"/>
        <v>126</v>
      </c>
      <c r="L32" s="57">
        <f t="shared" si="5"/>
        <v>191</v>
      </c>
      <c r="M32" s="107">
        <f t="shared" si="6"/>
        <v>56.671381423856673</v>
      </c>
      <c r="N32" s="107">
        <f t="shared" si="7"/>
        <v>56.671381423856673</v>
      </c>
    </row>
    <row r="33" spans="1:14" ht="18" customHeight="1" outlineLevel="2">
      <c r="A33" s="28">
        <v>30</v>
      </c>
      <c r="B33" s="29" t="s">
        <v>6</v>
      </c>
      <c r="C33" s="14" t="s">
        <v>29</v>
      </c>
      <c r="D33" s="3">
        <v>76</v>
      </c>
      <c r="E33" s="3">
        <v>927</v>
      </c>
      <c r="F33" s="3">
        <v>21</v>
      </c>
      <c r="G33" s="6">
        <f t="shared" si="0"/>
        <v>44.142857142857146</v>
      </c>
      <c r="H33" s="57">
        <f t="shared" si="1"/>
        <v>1501</v>
      </c>
      <c r="I33" s="57">
        <f t="shared" si="2"/>
        <v>1501</v>
      </c>
      <c r="J33" s="57">
        <f t="shared" si="3"/>
        <v>50</v>
      </c>
      <c r="K33" s="57">
        <f t="shared" si="4"/>
        <v>97</v>
      </c>
      <c r="L33" s="57">
        <f t="shared" si="5"/>
        <v>147</v>
      </c>
      <c r="M33" s="107">
        <f t="shared" si="6"/>
        <v>58.082706766917298</v>
      </c>
      <c r="N33" s="107">
        <f t="shared" si="7"/>
        <v>58.082706766917298</v>
      </c>
    </row>
    <row r="34" spans="1:14" ht="18" customHeight="1" outlineLevel="2">
      <c r="A34" s="28">
        <v>31</v>
      </c>
      <c r="B34" s="29" t="s">
        <v>6</v>
      </c>
      <c r="C34" s="14" t="s">
        <v>30</v>
      </c>
      <c r="D34" s="3">
        <v>106</v>
      </c>
      <c r="E34" s="3">
        <v>1150</v>
      </c>
      <c r="F34" s="3">
        <v>21</v>
      </c>
      <c r="G34" s="6">
        <f t="shared" si="0"/>
        <v>54.761904761904759</v>
      </c>
      <c r="H34" s="57">
        <f t="shared" si="1"/>
        <v>1862</v>
      </c>
      <c r="I34" s="57">
        <f t="shared" si="2"/>
        <v>1862</v>
      </c>
      <c r="J34" s="57">
        <f t="shared" si="3"/>
        <v>62</v>
      </c>
      <c r="K34" s="57">
        <f t="shared" si="4"/>
        <v>121</v>
      </c>
      <c r="L34" s="57">
        <f t="shared" si="5"/>
        <v>183</v>
      </c>
      <c r="M34" s="107">
        <f t="shared" si="6"/>
        <v>51.662174303683734</v>
      </c>
      <c r="N34" s="107">
        <f t="shared" si="7"/>
        <v>51.662174303683734</v>
      </c>
    </row>
    <row r="35" spans="1:14" ht="18" customHeight="1" outlineLevel="2">
      <c r="A35" s="28">
        <v>32</v>
      </c>
      <c r="B35" s="29" t="s">
        <v>6</v>
      </c>
      <c r="C35" s="14" t="s">
        <v>31</v>
      </c>
      <c r="D35" s="3">
        <v>104</v>
      </c>
      <c r="E35" s="3">
        <v>820</v>
      </c>
      <c r="F35" s="3">
        <v>22</v>
      </c>
      <c r="G35" s="6">
        <f t="shared" si="0"/>
        <v>37.272727272727273</v>
      </c>
      <c r="H35" s="57">
        <f t="shared" si="1"/>
        <v>1267</v>
      </c>
      <c r="I35" s="57">
        <f t="shared" si="2"/>
        <v>1267</v>
      </c>
      <c r="J35" s="57">
        <f t="shared" si="3"/>
        <v>42</v>
      </c>
      <c r="K35" s="57">
        <f t="shared" si="4"/>
        <v>82</v>
      </c>
      <c r="L35" s="57">
        <f t="shared" si="5"/>
        <v>124</v>
      </c>
      <c r="M35" s="107">
        <f t="shared" si="6"/>
        <v>35.83916083916084</v>
      </c>
      <c r="N35" s="107">
        <f t="shared" si="7"/>
        <v>35.83916083916084</v>
      </c>
    </row>
    <row r="36" spans="1:14" ht="18" customHeight="1" outlineLevel="2">
      <c r="A36" s="28">
        <v>33</v>
      </c>
      <c r="B36" s="29" t="s">
        <v>6</v>
      </c>
      <c r="C36" s="14" t="s">
        <v>32</v>
      </c>
      <c r="D36" s="3">
        <v>129</v>
      </c>
      <c r="E36" s="3">
        <v>524</v>
      </c>
      <c r="F36" s="3">
        <v>21</v>
      </c>
      <c r="G36" s="6">
        <f t="shared" si="0"/>
        <v>24.952380952380953</v>
      </c>
      <c r="H36" s="57">
        <f t="shared" si="1"/>
        <v>848</v>
      </c>
      <c r="I36" s="57">
        <f t="shared" si="2"/>
        <v>848</v>
      </c>
      <c r="J36" s="57">
        <f t="shared" si="3"/>
        <v>28</v>
      </c>
      <c r="K36" s="57">
        <f t="shared" si="4"/>
        <v>54</v>
      </c>
      <c r="L36" s="57">
        <f t="shared" si="5"/>
        <v>82</v>
      </c>
      <c r="M36" s="107">
        <f t="shared" si="6"/>
        <v>19.342930970837948</v>
      </c>
      <c r="N36" s="107">
        <f t="shared" si="7"/>
        <v>19.342930970837948</v>
      </c>
    </row>
    <row r="37" spans="1:14" ht="18" customHeight="1" outlineLevel="2">
      <c r="A37" s="28">
        <v>34</v>
      </c>
      <c r="B37" s="29" t="s">
        <v>6</v>
      </c>
      <c r="C37" s="14" t="s">
        <v>33</v>
      </c>
      <c r="D37" s="3">
        <v>75</v>
      </c>
      <c r="E37" s="3">
        <v>894</v>
      </c>
      <c r="F37" s="3">
        <v>22</v>
      </c>
      <c r="G37" s="6">
        <f t="shared" si="0"/>
        <v>40.636363636363633</v>
      </c>
      <c r="H37" s="57">
        <f t="shared" si="1"/>
        <v>1382</v>
      </c>
      <c r="I37" s="57">
        <f t="shared" si="2"/>
        <v>1382</v>
      </c>
      <c r="J37" s="57">
        <f t="shared" si="3"/>
        <v>46</v>
      </c>
      <c r="K37" s="57">
        <f t="shared" si="4"/>
        <v>89</v>
      </c>
      <c r="L37" s="57">
        <f t="shared" si="5"/>
        <v>135</v>
      </c>
      <c r="M37" s="107">
        <f t="shared" si="6"/>
        <v>54.18181818181818</v>
      </c>
      <c r="N37" s="107">
        <f t="shared" si="7"/>
        <v>54.18181818181818</v>
      </c>
    </row>
    <row r="38" spans="1:14" ht="18" customHeight="1" outlineLevel="2">
      <c r="A38" s="28">
        <v>35</v>
      </c>
      <c r="B38" s="29" t="s">
        <v>6</v>
      </c>
      <c r="C38" s="14" t="s">
        <v>34</v>
      </c>
      <c r="D38" s="3">
        <v>117</v>
      </c>
      <c r="E38" s="3">
        <v>1176</v>
      </c>
      <c r="F38" s="3">
        <v>21</v>
      </c>
      <c r="G38" s="6">
        <f t="shared" si="0"/>
        <v>56</v>
      </c>
      <c r="H38" s="57">
        <f t="shared" si="1"/>
        <v>1904</v>
      </c>
      <c r="I38" s="57">
        <f t="shared" si="2"/>
        <v>1904</v>
      </c>
      <c r="J38" s="57">
        <f t="shared" si="3"/>
        <v>64</v>
      </c>
      <c r="K38" s="57">
        <f t="shared" si="4"/>
        <v>124</v>
      </c>
      <c r="L38" s="57">
        <f t="shared" si="5"/>
        <v>188</v>
      </c>
      <c r="M38" s="107">
        <f t="shared" si="6"/>
        <v>47.863247863247864</v>
      </c>
      <c r="N38" s="107">
        <f t="shared" si="7"/>
        <v>47.863247863247864</v>
      </c>
    </row>
    <row r="39" spans="1:14" ht="18" customHeight="1" outlineLevel="2">
      <c r="A39" s="28">
        <v>36</v>
      </c>
      <c r="B39" s="29" t="s">
        <v>6</v>
      </c>
      <c r="C39" s="14" t="s">
        <v>35</v>
      </c>
      <c r="D39" s="3">
        <v>112</v>
      </c>
      <c r="E39" s="3">
        <v>1093</v>
      </c>
      <c r="F39" s="3">
        <v>20</v>
      </c>
      <c r="G39" s="6">
        <f t="shared" si="0"/>
        <v>54.65</v>
      </c>
      <c r="H39" s="57">
        <f t="shared" si="1"/>
        <v>1858</v>
      </c>
      <c r="I39" s="57">
        <f t="shared" si="2"/>
        <v>1858</v>
      </c>
      <c r="J39" s="57">
        <f t="shared" si="3"/>
        <v>62</v>
      </c>
      <c r="K39" s="57">
        <f t="shared" si="4"/>
        <v>121</v>
      </c>
      <c r="L39" s="57">
        <f t="shared" si="5"/>
        <v>183</v>
      </c>
      <c r="M39" s="107">
        <f t="shared" si="6"/>
        <v>48.794642857142854</v>
      </c>
      <c r="N39" s="107">
        <f t="shared" si="7"/>
        <v>48.794642857142854</v>
      </c>
    </row>
    <row r="40" spans="1:14" ht="18" customHeight="1" outlineLevel="2">
      <c r="A40" s="28">
        <v>37</v>
      </c>
      <c r="B40" s="29" t="s">
        <v>6</v>
      </c>
      <c r="C40" s="14" t="s">
        <v>1225</v>
      </c>
      <c r="D40" s="3">
        <v>13</v>
      </c>
      <c r="E40" s="3">
        <v>159</v>
      </c>
      <c r="F40" s="3">
        <v>21</v>
      </c>
      <c r="G40" s="6">
        <f t="shared" si="0"/>
        <v>7.5714285714285712</v>
      </c>
      <c r="H40" s="57">
        <f t="shared" si="1"/>
        <v>257</v>
      </c>
      <c r="I40" s="57">
        <f t="shared" si="2"/>
        <v>257</v>
      </c>
      <c r="J40" s="57">
        <f t="shared" si="3"/>
        <v>8</v>
      </c>
      <c r="K40" s="57">
        <f t="shared" si="4"/>
        <v>15</v>
      </c>
      <c r="L40" s="57">
        <f>J40+K40</f>
        <v>23</v>
      </c>
      <c r="M40" s="107">
        <f>G40*100/D40</f>
        <v>58.241758241758241</v>
      </c>
      <c r="N40" s="107">
        <f t="shared" si="7"/>
        <v>58.241758241758241</v>
      </c>
    </row>
    <row r="41" spans="1:14" ht="18" customHeight="1" outlineLevel="2">
      <c r="A41" s="28">
        <v>38</v>
      </c>
      <c r="B41" s="29" t="s">
        <v>6</v>
      </c>
      <c r="C41" s="14" t="s">
        <v>36</v>
      </c>
      <c r="D41" s="3">
        <v>89</v>
      </c>
      <c r="E41" s="3">
        <v>967</v>
      </c>
      <c r="F41" s="3">
        <v>22</v>
      </c>
      <c r="G41" s="6">
        <f t="shared" si="0"/>
        <v>43.954545454545453</v>
      </c>
      <c r="H41" s="57">
        <f t="shared" si="1"/>
        <v>1494</v>
      </c>
      <c r="I41" s="57">
        <f t="shared" si="2"/>
        <v>1494</v>
      </c>
      <c r="J41" s="57">
        <f t="shared" si="3"/>
        <v>50</v>
      </c>
      <c r="K41" s="57">
        <f t="shared" si="4"/>
        <v>97</v>
      </c>
      <c r="L41" s="57">
        <f t="shared" si="5"/>
        <v>147</v>
      </c>
      <c r="M41" s="107">
        <f t="shared" si="6"/>
        <v>49.387129724208371</v>
      </c>
      <c r="N41" s="107">
        <f t="shared" si="7"/>
        <v>49.387129724208371</v>
      </c>
    </row>
    <row r="42" spans="1:14" ht="18" customHeight="1" outlineLevel="2">
      <c r="A42" s="28">
        <v>39</v>
      </c>
      <c r="B42" s="29" t="s">
        <v>6</v>
      </c>
      <c r="C42" s="14" t="s">
        <v>37</v>
      </c>
      <c r="D42" s="3">
        <v>110</v>
      </c>
      <c r="E42" s="3">
        <v>1203</v>
      </c>
      <c r="F42" s="3">
        <v>21</v>
      </c>
      <c r="G42" s="6">
        <f t="shared" si="0"/>
        <v>57.285714285714285</v>
      </c>
      <c r="H42" s="57">
        <f t="shared" si="1"/>
        <v>1948</v>
      </c>
      <c r="I42" s="57">
        <f t="shared" si="2"/>
        <v>1948</v>
      </c>
      <c r="J42" s="57">
        <f t="shared" si="3"/>
        <v>65</v>
      </c>
      <c r="K42" s="57">
        <f t="shared" si="4"/>
        <v>127</v>
      </c>
      <c r="L42" s="57">
        <f t="shared" si="5"/>
        <v>192</v>
      </c>
      <c r="M42" s="107">
        <f t="shared" si="6"/>
        <v>52.077922077922075</v>
      </c>
      <c r="N42" s="107">
        <f t="shared" si="7"/>
        <v>52.077922077922075</v>
      </c>
    </row>
    <row r="43" spans="1:14" ht="18" customHeight="1" outlineLevel="2">
      <c r="A43" s="28">
        <v>40</v>
      </c>
      <c r="B43" s="29" t="s">
        <v>6</v>
      </c>
      <c r="C43" s="14" t="s">
        <v>38</v>
      </c>
      <c r="D43" s="3">
        <v>61</v>
      </c>
      <c r="E43" s="3">
        <v>760</v>
      </c>
      <c r="F43" s="3">
        <v>21</v>
      </c>
      <c r="G43" s="6">
        <f t="shared" si="0"/>
        <v>36.19047619047619</v>
      </c>
      <c r="H43" s="57">
        <f t="shared" si="1"/>
        <v>1230</v>
      </c>
      <c r="I43" s="57">
        <f t="shared" si="2"/>
        <v>1230</v>
      </c>
      <c r="J43" s="57">
        <f t="shared" si="3"/>
        <v>41</v>
      </c>
      <c r="K43" s="57">
        <f t="shared" si="4"/>
        <v>79</v>
      </c>
      <c r="L43" s="57">
        <f t="shared" si="5"/>
        <v>120</v>
      </c>
      <c r="M43" s="107">
        <f t="shared" si="6"/>
        <v>59.328649492583914</v>
      </c>
      <c r="N43" s="107">
        <f t="shared" si="7"/>
        <v>59.328649492583914</v>
      </c>
    </row>
    <row r="44" spans="1:14" ht="18" customHeight="1" outlineLevel="2">
      <c r="A44" s="28">
        <v>41</v>
      </c>
      <c r="B44" s="29" t="s">
        <v>6</v>
      </c>
      <c r="C44" s="14" t="s">
        <v>39</v>
      </c>
      <c r="D44" s="3">
        <v>90</v>
      </c>
      <c r="E44" s="3">
        <v>1140</v>
      </c>
      <c r="F44" s="3">
        <v>21</v>
      </c>
      <c r="G44" s="6">
        <f t="shared" si="0"/>
        <v>54.285714285714285</v>
      </c>
      <c r="H44" s="57">
        <f t="shared" si="1"/>
        <v>1846</v>
      </c>
      <c r="I44" s="57">
        <f t="shared" si="2"/>
        <v>1846</v>
      </c>
      <c r="J44" s="57">
        <f t="shared" si="3"/>
        <v>62</v>
      </c>
      <c r="K44" s="57">
        <f t="shared" si="4"/>
        <v>120</v>
      </c>
      <c r="L44" s="57">
        <f t="shared" si="5"/>
        <v>182</v>
      </c>
      <c r="M44" s="107">
        <f t="shared" si="6"/>
        <v>60.317460317460316</v>
      </c>
      <c r="N44" s="107">
        <f t="shared" si="7"/>
        <v>60.317460317460316</v>
      </c>
    </row>
    <row r="45" spans="1:14" ht="18" customHeight="1" outlineLevel="2">
      <c r="A45" s="28">
        <v>42</v>
      </c>
      <c r="B45" s="29" t="s">
        <v>6</v>
      </c>
      <c r="C45" s="14" t="s">
        <v>40</v>
      </c>
      <c r="D45" s="3">
        <v>107</v>
      </c>
      <c r="E45" s="3">
        <v>1056</v>
      </c>
      <c r="F45" s="3">
        <v>22</v>
      </c>
      <c r="G45" s="6">
        <f t="shared" si="0"/>
        <v>48</v>
      </c>
      <c r="H45" s="57">
        <f t="shared" si="1"/>
        <v>1632</v>
      </c>
      <c r="I45" s="57">
        <f t="shared" si="2"/>
        <v>1632</v>
      </c>
      <c r="J45" s="57">
        <f t="shared" si="3"/>
        <v>54</v>
      </c>
      <c r="K45" s="57">
        <f t="shared" si="4"/>
        <v>106</v>
      </c>
      <c r="L45" s="57">
        <f t="shared" si="5"/>
        <v>160</v>
      </c>
      <c r="M45" s="107">
        <f t="shared" si="6"/>
        <v>44.859813084112147</v>
      </c>
      <c r="N45" s="107">
        <f t="shared" si="7"/>
        <v>44.859813084112147</v>
      </c>
    </row>
    <row r="46" spans="1:14" ht="18" customHeight="1" outlineLevel="2">
      <c r="A46" s="28">
        <v>43</v>
      </c>
      <c r="B46" s="29" t="s">
        <v>6</v>
      </c>
      <c r="C46" s="14" t="s">
        <v>41</v>
      </c>
      <c r="D46" s="3">
        <v>178</v>
      </c>
      <c r="E46" s="3">
        <v>1853</v>
      </c>
      <c r="F46" s="3">
        <v>21</v>
      </c>
      <c r="G46" s="6">
        <f t="shared" si="0"/>
        <v>88.238095238095241</v>
      </c>
      <c r="H46" s="57">
        <f t="shared" si="1"/>
        <v>3000</v>
      </c>
      <c r="I46" s="57">
        <f t="shared" si="2"/>
        <v>3000</v>
      </c>
      <c r="J46" s="57">
        <f t="shared" si="3"/>
        <v>101</v>
      </c>
      <c r="K46" s="57">
        <f t="shared" si="4"/>
        <v>196</v>
      </c>
      <c r="L46" s="57">
        <f t="shared" si="5"/>
        <v>297</v>
      </c>
      <c r="M46" s="107">
        <f t="shared" si="6"/>
        <v>49.571963616907439</v>
      </c>
      <c r="N46" s="107">
        <f t="shared" si="7"/>
        <v>49.571963616907439</v>
      </c>
    </row>
    <row r="47" spans="1:14" ht="18" customHeight="1" outlineLevel="2">
      <c r="A47" s="28">
        <v>44</v>
      </c>
      <c r="B47" s="29" t="s">
        <v>6</v>
      </c>
      <c r="C47" s="14" t="s">
        <v>42</v>
      </c>
      <c r="D47" s="3">
        <v>78</v>
      </c>
      <c r="E47" s="3">
        <v>791</v>
      </c>
      <c r="F47" s="3">
        <v>18</v>
      </c>
      <c r="G47" s="6">
        <f t="shared" si="0"/>
        <v>43.944444444444443</v>
      </c>
      <c r="H47" s="57">
        <f t="shared" si="1"/>
        <v>1494</v>
      </c>
      <c r="I47" s="57">
        <f t="shared" si="2"/>
        <v>1494</v>
      </c>
      <c r="J47" s="57">
        <f t="shared" si="3"/>
        <v>50</v>
      </c>
      <c r="K47" s="57">
        <f t="shared" si="4"/>
        <v>97</v>
      </c>
      <c r="L47" s="57">
        <f t="shared" si="5"/>
        <v>147</v>
      </c>
      <c r="M47" s="107">
        <f t="shared" si="6"/>
        <v>56.339031339031337</v>
      </c>
      <c r="N47" s="107">
        <f t="shared" si="7"/>
        <v>56.339031339031337</v>
      </c>
    </row>
    <row r="48" spans="1:14" ht="18" customHeight="1" outlineLevel="2">
      <c r="A48" s="28">
        <v>45</v>
      </c>
      <c r="B48" s="29" t="s">
        <v>6</v>
      </c>
      <c r="C48" s="14" t="s">
        <v>43</v>
      </c>
      <c r="D48" s="3">
        <v>69</v>
      </c>
      <c r="E48" s="3">
        <v>330</v>
      </c>
      <c r="F48" s="3">
        <v>11</v>
      </c>
      <c r="G48" s="6">
        <f t="shared" si="0"/>
        <v>30</v>
      </c>
      <c r="H48" s="57">
        <f t="shared" si="1"/>
        <v>1020</v>
      </c>
      <c r="I48" s="57">
        <f t="shared" si="2"/>
        <v>1020</v>
      </c>
      <c r="J48" s="57">
        <f t="shared" si="3"/>
        <v>34</v>
      </c>
      <c r="K48" s="57">
        <f t="shared" si="4"/>
        <v>65</v>
      </c>
      <c r="L48" s="57">
        <f t="shared" si="5"/>
        <v>99</v>
      </c>
      <c r="M48" s="107">
        <f t="shared" si="6"/>
        <v>43.478260869565219</v>
      </c>
      <c r="N48" s="107">
        <f t="shared" si="7"/>
        <v>43.478260869565219</v>
      </c>
    </row>
    <row r="49" spans="1:14" ht="18" customHeight="1" outlineLevel="2">
      <c r="A49" s="28">
        <v>46</v>
      </c>
      <c r="B49" s="29" t="s">
        <v>6</v>
      </c>
      <c r="C49" s="14" t="s">
        <v>44</v>
      </c>
      <c r="D49" s="3">
        <v>28</v>
      </c>
      <c r="E49" s="3">
        <v>203</v>
      </c>
      <c r="F49" s="3">
        <v>10</v>
      </c>
      <c r="G49" s="6">
        <f t="shared" si="0"/>
        <v>20.3</v>
      </c>
      <c r="H49" s="57">
        <f t="shared" si="1"/>
        <v>690</v>
      </c>
      <c r="I49" s="57">
        <f t="shared" si="2"/>
        <v>690</v>
      </c>
      <c r="J49" s="57">
        <f t="shared" si="3"/>
        <v>22</v>
      </c>
      <c r="K49" s="57">
        <f t="shared" si="4"/>
        <v>44</v>
      </c>
      <c r="L49" s="57">
        <f t="shared" si="5"/>
        <v>66</v>
      </c>
      <c r="M49" s="107">
        <f t="shared" si="6"/>
        <v>72.5</v>
      </c>
      <c r="N49" s="107">
        <f t="shared" si="7"/>
        <v>72.5</v>
      </c>
    </row>
    <row r="50" spans="1:14" ht="18" customHeight="1" outlineLevel="2">
      <c r="A50" s="28">
        <v>47</v>
      </c>
      <c r="B50" s="29" t="s">
        <v>6</v>
      </c>
      <c r="C50" s="14" t="s">
        <v>45</v>
      </c>
      <c r="D50" s="3">
        <v>131</v>
      </c>
      <c r="E50" s="3">
        <v>50</v>
      </c>
      <c r="F50" s="3">
        <v>1</v>
      </c>
      <c r="G50" s="6">
        <f t="shared" si="0"/>
        <v>50</v>
      </c>
      <c r="H50" s="57">
        <f t="shared" si="1"/>
        <v>1700</v>
      </c>
      <c r="I50" s="57">
        <f t="shared" si="2"/>
        <v>1700</v>
      </c>
      <c r="J50" s="57">
        <f t="shared" si="3"/>
        <v>57</v>
      </c>
      <c r="K50" s="57">
        <f t="shared" si="4"/>
        <v>110</v>
      </c>
      <c r="L50" s="57">
        <f t="shared" si="5"/>
        <v>167</v>
      </c>
      <c r="M50" s="107">
        <f t="shared" si="6"/>
        <v>38.167938931297712</v>
      </c>
      <c r="N50" s="107">
        <f t="shared" si="7"/>
        <v>38.167938931297712</v>
      </c>
    </row>
    <row r="51" spans="1:14" ht="18" customHeight="1" outlineLevel="2">
      <c r="A51" s="28">
        <v>48</v>
      </c>
      <c r="B51" s="29" t="s">
        <v>6</v>
      </c>
      <c r="C51" s="14" t="s">
        <v>46</v>
      </c>
      <c r="D51" s="3">
        <v>117</v>
      </c>
      <c r="E51" s="3">
        <v>1713</v>
      </c>
      <c r="F51" s="3">
        <v>22</v>
      </c>
      <c r="G51" s="6">
        <f t="shared" si="0"/>
        <v>77.86363636363636</v>
      </c>
      <c r="H51" s="57">
        <f t="shared" si="1"/>
        <v>2647</v>
      </c>
      <c r="I51" s="57">
        <f t="shared" si="2"/>
        <v>2647</v>
      </c>
      <c r="J51" s="57">
        <f t="shared" si="3"/>
        <v>89</v>
      </c>
      <c r="K51" s="57">
        <f t="shared" si="4"/>
        <v>173</v>
      </c>
      <c r="L51" s="57">
        <f t="shared" si="5"/>
        <v>262</v>
      </c>
      <c r="M51" s="107">
        <f t="shared" si="6"/>
        <v>66.550116550116542</v>
      </c>
      <c r="N51" s="107">
        <f t="shared" si="7"/>
        <v>66.550116550116542</v>
      </c>
    </row>
    <row r="52" spans="1:14" ht="18" customHeight="1" outlineLevel="2">
      <c r="A52" s="28">
        <v>49</v>
      </c>
      <c r="B52" s="29" t="s">
        <v>6</v>
      </c>
      <c r="C52" s="29" t="s">
        <v>1217</v>
      </c>
      <c r="D52" s="3">
        <v>77</v>
      </c>
      <c r="E52" s="3">
        <v>616</v>
      </c>
      <c r="F52" s="3">
        <v>20</v>
      </c>
      <c r="G52" s="6">
        <f t="shared" si="0"/>
        <v>30.8</v>
      </c>
      <c r="H52" s="57">
        <f t="shared" si="1"/>
        <v>1047</v>
      </c>
      <c r="I52" s="57">
        <f t="shared" si="2"/>
        <v>1047</v>
      </c>
      <c r="J52" s="57">
        <f t="shared" si="3"/>
        <v>35</v>
      </c>
      <c r="K52" s="57">
        <f t="shared" si="4"/>
        <v>67</v>
      </c>
      <c r="L52" s="57">
        <f>J52+K52</f>
        <v>102</v>
      </c>
      <c r="M52" s="107">
        <f>G52*100/D52</f>
        <v>40</v>
      </c>
      <c r="N52" s="107">
        <f t="shared" si="7"/>
        <v>40</v>
      </c>
    </row>
    <row r="53" spans="1:14" ht="18" customHeight="1" outlineLevel="2">
      <c r="A53" s="28">
        <v>50</v>
      </c>
      <c r="B53" s="29" t="s">
        <v>6</v>
      </c>
      <c r="C53" s="29" t="s">
        <v>1237</v>
      </c>
      <c r="D53" s="3">
        <v>38</v>
      </c>
      <c r="E53" s="3">
        <v>20</v>
      </c>
      <c r="F53" s="3">
        <v>1</v>
      </c>
      <c r="G53" s="6">
        <f t="shared" si="0"/>
        <v>20</v>
      </c>
      <c r="H53" s="57">
        <f t="shared" si="1"/>
        <v>680</v>
      </c>
      <c r="I53" s="57">
        <f t="shared" si="2"/>
        <v>680</v>
      </c>
      <c r="J53" s="57">
        <f t="shared" si="3"/>
        <v>22</v>
      </c>
      <c r="K53" s="57">
        <f t="shared" si="4"/>
        <v>43</v>
      </c>
      <c r="L53" s="57">
        <f>J53+K53</f>
        <v>65</v>
      </c>
      <c r="M53" s="107">
        <f>G53*100/D53</f>
        <v>52.631578947368418</v>
      </c>
      <c r="N53" s="107">
        <f t="shared" si="7"/>
        <v>52.631578947368418</v>
      </c>
    </row>
    <row r="54" spans="1:14" ht="18" customHeight="1" outlineLevel="2">
      <c r="A54" s="28">
        <v>51</v>
      </c>
      <c r="B54" s="29" t="s">
        <v>6</v>
      </c>
      <c r="C54" s="14" t="s">
        <v>47</v>
      </c>
      <c r="D54" s="3">
        <v>162</v>
      </c>
      <c r="E54" s="3">
        <v>60</v>
      </c>
      <c r="F54" s="3">
        <v>1</v>
      </c>
      <c r="G54" s="6">
        <f t="shared" si="0"/>
        <v>60</v>
      </c>
      <c r="H54" s="57">
        <f t="shared" si="1"/>
        <v>2040</v>
      </c>
      <c r="I54" s="57">
        <f t="shared" si="2"/>
        <v>2040</v>
      </c>
      <c r="J54" s="57">
        <f t="shared" si="3"/>
        <v>68</v>
      </c>
      <c r="K54" s="57">
        <f t="shared" si="4"/>
        <v>133</v>
      </c>
      <c r="L54" s="57">
        <f t="shared" si="5"/>
        <v>201</v>
      </c>
      <c r="M54" s="107">
        <f t="shared" si="6"/>
        <v>37.037037037037038</v>
      </c>
      <c r="N54" s="107">
        <f t="shared" si="7"/>
        <v>37.037037037037038</v>
      </c>
    </row>
    <row r="55" spans="1:14" ht="18" customHeight="1" outlineLevel="2">
      <c r="A55" s="28">
        <v>52</v>
      </c>
      <c r="B55" s="29" t="s">
        <v>6</v>
      </c>
      <c r="C55" s="14" t="s">
        <v>48</v>
      </c>
      <c r="D55" s="3">
        <v>142</v>
      </c>
      <c r="E55" s="3">
        <v>1601</v>
      </c>
      <c r="F55" s="3">
        <v>21</v>
      </c>
      <c r="G55" s="6">
        <f t="shared" si="0"/>
        <v>76.238095238095241</v>
      </c>
      <c r="H55" s="57">
        <f t="shared" si="1"/>
        <v>2592</v>
      </c>
      <c r="I55" s="57">
        <f t="shared" si="2"/>
        <v>2592</v>
      </c>
      <c r="J55" s="57">
        <f t="shared" si="3"/>
        <v>87</v>
      </c>
      <c r="K55" s="57">
        <f t="shared" si="4"/>
        <v>169</v>
      </c>
      <c r="L55" s="57">
        <f t="shared" si="5"/>
        <v>256</v>
      </c>
      <c r="M55" s="107">
        <f t="shared" si="6"/>
        <v>53.688799463447353</v>
      </c>
      <c r="N55" s="107">
        <f t="shared" si="7"/>
        <v>53.688799463447353</v>
      </c>
    </row>
    <row r="56" spans="1:14" ht="18" customHeight="1" outlineLevel="2">
      <c r="A56" s="28">
        <v>53</v>
      </c>
      <c r="B56" s="29" t="s">
        <v>6</v>
      </c>
      <c r="C56" s="14" t="s">
        <v>49</v>
      </c>
      <c r="D56" s="3">
        <v>114</v>
      </c>
      <c r="E56" s="3">
        <v>1720</v>
      </c>
      <c r="F56" s="3">
        <v>22</v>
      </c>
      <c r="G56" s="6">
        <f t="shared" si="0"/>
        <v>78.181818181818187</v>
      </c>
      <c r="H56" s="57">
        <f t="shared" si="1"/>
        <v>2658</v>
      </c>
      <c r="I56" s="57">
        <f t="shared" si="2"/>
        <v>2658</v>
      </c>
      <c r="J56" s="57">
        <f t="shared" si="3"/>
        <v>89</v>
      </c>
      <c r="K56" s="57">
        <f t="shared" si="4"/>
        <v>173</v>
      </c>
      <c r="L56" s="57">
        <f t="shared" si="5"/>
        <v>262</v>
      </c>
      <c r="M56" s="107">
        <f t="shared" si="6"/>
        <v>68.580542264752793</v>
      </c>
      <c r="N56" s="107">
        <f t="shared" si="7"/>
        <v>68.580542264752793</v>
      </c>
    </row>
    <row r="57" spans="1:14" ht="18" customHeight="1" outlineLevel="2">
      <c r="A57" s="28">
        <v>54</v>
      </c>
      <c r="B57" s="29" t="s">
        <v>6</v>
      </c>
      <c r="C57" s="14" t="s">
        <v>50</v>
      </c>
      <c r="D57" s="3">
        <v>69</v>
      </c>
      <c r="E57" s="3">
        <v>899</v>
      </c>
      <c r="F57" s="3">
        <v>21</v>
      </c>
      <c r="G57" s="6">
        <f t="shared" si="0"/>
        <v>42.80952380952381</v>
      </c>
      <c r="H57" s="57">
        <f t="shared" si="1"/>
        <v>1456</v>
      </c>
      <c r="I57" s="57">
        <f t="shared" si="2"/>
        <v>1456</v>
      </c>
      <c r="J57" s="57">
        <f t="shared" si="3"/>
        <v>49</v>
      </c>
      <c r="K57" s="57">
        <f t="shared" si="4"/>
        <v>94</v>
      </c>
      <c r="L57" s="57">
        <f t="shared" si="5"/>
        <v>143</v>
      </c>
      <c r="M57" s="107">
        <f t="shared" si="6"/>
        <v>62.04278812974465</v>
      </c>
      <c r="N57" s="107">
        <f t="shared" si="7"/>
        <v>62.04278812974465</v>
      </c>
    </row>
    <row r="58" spans="1:14" ht="18" customHeight="1" outlineLevel="2">
      <c r="A58" s="28">
        <v>55</v>
      </c>
      <c r="B58" s="29" t="s">
        <v>6</v>
      </c>
      <c r="C58" s="14" t="s">
        <v>51</v>
      </c>
      <c r="D58" s="3">
        <v>70</v>
      </c>
      <c r="E58" s="3">
        <v>479</v>
      </c>
      <c r="F58" s="3">
        <v>14</v>
      </c>
      <c r="G58" s="6">
        <f t="shared" si="0"/>
        <v>34.214285714285715</v>
      </c>
      <c r="H58" s="57">
        <f t="shared" si="1"/>
        <v>1163</v>
      </c>
      <c r="I58" s="57">
        <f t="shared" si="2"/>
        <v>1163</v>
      </c>
      <c r="J58" s="57">
        <f t="shared" si="3"/>
        <v>39</v>
      </c>
      <c r="K58" s="57">
        <f t="shared" si="4"/>
        <v>75</v>
      </c>
      <c r="L58" s="57">
        <f t="shared" si="5"/>
        <v>114</v>
      </c>
      <c r="M58" s="107">
        <f t="shared" si="6"/>
        <v>48.877551020408163</v>
      </c>
      <c r="N58" s="107">
        <f t="shared" si="7"/>
        <v>48.877551020408163</v>
      </c>
    </row>
    <row r="59" spans="1:14" ht="18" customHeight="1" outlineLevel="2">
      <c r="A59" s="28">
        <v>56</v>
      </c>
      <c r="B59" s="29" t="s">
        <v>6</v>
      </c>
      <c r="C59" s="14" t="s">
        <v>52</v>
      </c>
      <c r="D59" s="3">
        <v>185</v>
      </c>
      <c r="E59" s="3">
        <v>1311</v>
      </c>
      <c r="F59" s="3">
        <v>17</v>
      </c>
      <c r="G59" s="6">
        <f t="shared" si="0"/>
        <v>77.117647058823536</v>
      </c>
      <c r="H59" s="57">
        <f t="shared" si="1"/>
        <v>2622</v>
      </c>
      <c r="I59" s="57">
        <f t="shared" si="2"/>
        <v>2622</v>
      </c>
      <c r="J59" s="57">
        <f t="shared" si="3"/>
        <v>88</v>
      </c>
      <c r="K59" s="57">
        <f t="shared" si="4"/>
        <v>171</v>
      </c>
      <c r="L59" s="57">
        <f t="shared" si="5"/>
        <v>259</v>
      </c>
      <c r="M59" s="107">
        <f t="shared" si="6"/>
        <v>41.685214626391101</v>
      </c>
      <c r="N59" s="107">
        <f t="shared" si="7"/>
        <v>41.685214626391101</v>
      </c>
    </row>
    <row r="60" spans="1:14" ht="18" customHeight="1" outlineLevel="2">
      <c r="A60" s="28">
        <v>57</v>
      </c>
      <c r="B60" s="29" t="s">
        <v>6</v>
      </c>
      <c r="C60" s="14" t="s">
        <v>53</v>
      </c>
      <c r="D60" s="3">
        <v>88</v>
      </c>
      <c r="E60" s="3">
        <v>444</v>
      </c>
      <c r="F60" s="3">
        <v>6</v>
      </c>
      <c r="G60" s="6">
        <f t="shared" si="0"/>
        <v>74</v>
      </c>
      <c r="H60" s="57">
        <f t="shared" si="1"/>
        <v>2516</v>
      </c>
      <c r="I60" s="57">
        <f t="shared" si="2"/>
        <v>2516</v>
      </c>
      <c r="J60" s="57">
        <f t="shared" si="3"/>
        <v>85</v>
      </c>
      <c r="K60" s="57">
        <f t="shared" si="4"/>
        <v>164</v>
      </c>
      <c r="L60" s="57">
        <f t="shared" si="5"/>
        <v>249</v>
      </c>
      <c r="M60" s="107">
        <f t="shared" si="6"/>
        <v>84.090909090909093</v>
      </c>
      <c r="N60" s="107">
        <f t="shared" si="7"/>
        <v>84.090909090909093</v>
      </c>
    </row>
    <row r="61" spans="1:14" ht="18" customHeight="1" outlineLevel="2">
      <c r="A61" s="28">
        <v>58</v>
      </c>
      <c r="B61" s="29" t="s">
        <v>6</v>
      </c>
      <c r="C61" s="14" t="s">
        <v>54</v>
      </c>
      <c r="D61" s="3">
        <v>77</v>
      </c>
      <c r="E61" s="3">
        <v>724</v>
      </c>
      <c r="F61" s="3">
        <v>14</v>
      </c>
      <c r="G61" s="6">
        <f t="shared" si="0"/>
        <v>51.714285714285715</v>
      </c>
      <c r="H61" s="57">
        <f t="shared" si="1"/>
        <v>1758</v>
      </c>
      <c r="I61" s="57">
        <f t="shared" si="2"/>
        <v>1758</v>
      </c>
      <c r="J61" s="57">
        <f t="shared" si="3"/>
        <v>59</v>
      </c>
      <c r="K61" s="57">
        <f t="shared" si="4"/>
        <v>114</v>
      </c>
      <c r="L61" s="57">
        <f t="shared" si="5"/>
        <v>173</v>
      </c>
      <c r="M61" s="107">
        <f t="shared" si="6"/>
        <v>67.161410018552871</v>
      </c>
      <c r="N61" s="107">
        <f t="shared" si="7"/>
        <v>67.161410018552871</v>
      </c>
    </row>
    <row r="62" spans="1:14" ht="18" customHeight="1" outlineLevel="2">
      <c r="A62" s="28">
        <v>59</v>
      </c>
      <c r="B62" s="29" t="s">
        <v>6</v>
      </c>
      <c r="C62" s="14" t="s">
        <v>55</v>
      </c>
      <c r="D62" s="3">
        <v>83</v>
      </c>
      <c r="E62" s="3">
        <v>334</v>
      </c>
      <c r="F62" s="3">
        <v>13</v>
      </c>
      <c r="G62" s="6">
        <f t="shared" si="0"/>
        <v>25.692307692307693</v>
      </c>
      <c r="H62" s="57">
        <f t="shared" si="1"/>
        <v>874</v>
      </c>
      <c r="I62" s="57">
        <f t="shared" si="2"/>
        <v>874</v>
      </c>
      <c r="J62" s="57">
        <f t="shared" si="3"/>
        <v>29</v>
      </c>
      <c r="K62" s="57">
        <f t="shared" si="4"/>
        <v>56</v>
      </c>
      <c r="L62" s="57">
        <f t="shared" si="5"/>
        <v>85</v>
      </c>
      <c r="M62" s="107">
        <f t="shared" si="6"/>
        <v>30.954587581093609</v>
      </c>
      <c r="N62" s="107">
        <f t="shared" si="7"/>
        <v>30.954587581093609</v>
      </c>
    </row>
    <row r="63" spans="1:14" ht="18" customHeight="1" outlineLevel="2">
      <c r="A63" s="28">
        <v>60</v>
      </c>
      <c r="B63" s="29" t="s">
        <v>6</v>
      </c>
      <c r="C63" s="29" t="s">
        <v>1253</v>
      </c>
      <c r="D63" s="3">
        <v>16</v>
      </c>
      <c r="E63" s="3">
        <v>10</v>
      </c>
      <c r="F63" s="3">
        <v>1</v>
      </c>
      <c r="G63" s="6">
        <f t="shared" si="0"/>
        <v>10</v>
      </c>
      <c r="H63" s="57">
        <f t="shared" si="1"/>
        <v>340</v>
      </c>
      <c r="I63" s="57">
        <f t="shared" si="2"/>
        <v>340</v>
      </c>
      <c r="J63" s="57">
        <f t="shared" si="3"/>
        <v>11</v>
      </c>
      <c r="K63" s="57">
        <f t="shared" si="4"/>
        <v>20</v>
      </c>
      <c r="L63" s="57">
        <f>J63+K63</f>
        <v>31</v>
      </c>
      <c r="M63" s="107">
        <f>G63*100/D63</f>
        <v>62.5</v>
      </c>
      <c r="N63" s="107">
        <f t="shared" si="7"/>
        <v>62.5</v>
      </c>
    </row>
    <row r="64" spans="1:14" ht="18" customHeight="1" outlineLevel="2">
      <c r="A64" s="28">
        <v>61</v>
      </c>
      <c r="B64" s="30" t="s">
        <v>6</v>
      </c>
      <c r="C64" s="18" t="s">
        <v>56</v>
      </c>
      <c r="D64" s="9">
        <v>129</v>
      </c>
      <c r="E64" s="9">
        <v>2068</v>
      </c>
      <c r="F64" s="9">
        <v>22</v>
      </c>
      <c r="G64" s="6">
        <f t="shared" si="0"/>
        <v>94</v>
      </c>
      <c r="H64" s="57">
        <f t="shared" si="1"/>
        <v>3196</v>
      </c>
      <c r="I64" s="57">
        <f t="shared" si="2"/>
        <v>3196</v>
      </c>
      <c r="J64" s="57">
        <f t="shared" si="3"/>
        <v>108</v>
      </c>
      <c r="K64" s="57">
        <f t="shared" si="4"/>
        <v>209</v>
      </c>
      <c r="L64" s="57">
        <f t="shared" si="5"/>
        <v>317</v>
      </c>
      <c r="M64" s="107">
        <f t="shared" si="6"/>
        <v>72.868217054263567</v>
      </c>
      <c r="N64" s="107">
        <f t="shared" si="7"/>
        <v>72.868217054263567</v>
      </c>
    </row>
    <row r="65" spans="1:14" ht="18" customHeight="1" outlineLevel="2">
      <c r="A65" s="28">
        <v>62</v>
      </c>
      <c r="B65" s="29" t="s">
        <v>6</v>
      </c>
      <c r="C65" s="14" t="s">
        <v>57</v>
      </c>
      <c r="D65" s="3">
        <v>81</v>
      </c>
      <c r="E65" s="3">
        <v>1285</v>
      </c>
      <c r="F65" s="3">
        <v>22</v>
      </c>
      <c r="G65" s="6">
        <f t="shared" si="0"/>
        <v>58.409090909090907</v>
      </c>
      <c r="H65" s="57">
        <f t="shared" si="1"/>
        <v>1986</v>
      </c>
      <c r="I65" s="57">
        <f t="shared" si="2"/>
        <v>1986</v>
      </c>
      <c r="J65" s="57">
        <f t="shared" si="3"/>
        <v>67</v>
      </c>
      <c r="K65" s="57">
        <f t="shared" si="4"/>
        <v>129</v>
      </c>
      <c r="L65" s="57">
        <f t="shared" si="5"/>
        <v>196</v>
      </c>
      <c r="M65" s="107">
        <f t="shared" si="6"/>
        <v>72.109988776655442</v>
      </c>
      <c r="N65" s="107">
        <f t="shared" si="7"/>
        <v>72.109988776655442</v>
      </c>
    </row>
    <row r="66" spans="1:14" ht="18" customHeight="1" outlineLevel="2">
      <c r="A66" s="28">
        <v>63</v>
      </c>
      <c r="B66" s="30" t="s">
        <v>6</v>
      </c>
      <c r="C66" s="18" t="s">
        <v>58</v>
      </c>
      <c r="D66" s="9">
        <v>71</v>
      </c>
      <c r="E66" s="9">
        <v>776</v>
      </c>
      <c r="F66" s="9">
        <v>22</v>
      </c>
      <c r="G66" s="6">
        <f t="shared" si="0"/>
        <v>35.272727272727273</v>
      </c>
      <c r="H66" s="57">
        <f t="shared" si="1"/>
        <v>1199</v>
      </c>
      <c r="I66" s="57">
        <f t="shared" si="2"/>
        <v>1199</v>
      </c>
      <c r="J66" s="57">
        <f t="shared" si="3"/>
        <v>40</v>
      </c>
      <c r="K66" s="57">
        <f t="shared" si="4"/>
        <v>77</v>
      </c>
      <c r="L66" s="57">
        <f t="shared" si="5"/>
        <v>117</v>
      </c>
      <c r="M66" s="107">
        <f t="shared" si="6"/>
        <v>49.679897567221516</v>
      </c>
      <c r="N66" s="107">
        <f t="shared" si="7"/>
        <v>49.679897567221516</v>
      </c>
    </row>
    <row r="67" spans="1:14" ht="18" customHeight="1" outlineLevel="2">
      <c r="A67" s="28">
        <v>64</v>
      </c>
      <c r="B67" s="29" t="s">
        <v>6</v>
      </c>
      <c r="C67" s="14" t="s">
        <v>1224</v>
      </c>
      <c r="D67" s="3">
        <v>58</v>
      </c>
      <c r="E67" s="3">
        <v>912</v>
      </c>
      <c r="F67" s="3">
        <v>23</v>
      </c>
      <c r="G67" s="6">
        <f t="shared" si="0"/>
        <v>39.652173913043477</v>
      </c>
      <c r="H67" s="57">
        <f t="shared" si="1"/>
        <v>1348</v>
      </c>
      <c r="I67" s="57">
        <f t="shared" si="2"/>
        <v>1348</v>
      </c>
      <c r="J67" s="57">
        <f t="shared" si="3"/>
        <v>45</v>
      </c>
      <c r="K67" s="57">
        <f t="shared" si="4"/>
        <v>87</v>
      </c>
      <c r="L67" s="57">
        <f>J67+K67</f>
        <v>132</v>
      </c>
      <c r="M67" s="107">
        <f>G67*100/D67</f>
        <v>68.365817091454261</v>
      </c>
      <c r="N67" s="107">
        <f t="shared" si="7"/>
        <v>68.365817091454261</v>
      </c>
    </row>
    <row r="68" spans="1:14" ht="18" customHeight="1" outlineLevel="2">
      <c r="A68" s="28">
        <v>65</v>
      </c>
      <c r="B68" s="29" t="s">
        <v>6</v>
      </c>
      <c r="C68" s="14" t="s">
        <v>59</v>
      </c>
      <c r="D68" s="3">
        <v>104</v>
      </c>
      <c r="E68" s="3">
        <v>998</v>
      </c>
      <c r="F68" s="3">
        <v>21</v>
      </c>
      <c r="G68" s="6">
        <f t="shared" si="0"/>
        <v>47.523809523809526</v>
      </c>
      <c r="H68" s="57">
        <f t="shared" si="1"/>
        <v>1616</v>
      </c>
      <c r="I68" s="57">
        <f t="shared" si="2"/>
        <v>1616</v>
      </c>
      <c r="J68" s="57">
        <f t="shared" si="3"/>
        <v>54</v>
      </c>
      <c r="K68" s="57">
        <f t="shared" si="4"/>
        <v>105</v>
      </c>
      <c r="L68" s="57">
        <f t="shared" si="5"/>
        <v>159</v>
      </c>
      <c r="M68" s="107">
        <f t="shared" si="6"/>
        <v>45.695970695970693</v>
      </c>
      <c r="N68" s="107">
        <f t="shared" si="7"/>
        <v>45.695970695970693</v>
      </c>
    </row>
    <row r="69" spans="1:14" ht="18" customHeight="1" outlineLevel="2">
      <c r="A69" s="28">
        <v>66</v>
      </c>
      <c r="B69" s="30" t="s">
        <v>6</v>
      </c>
      <c r="C69" s="18" t="s">
        <v>60</v>
      </c>
      <c r="D69" s="9">
        <v>114</v>
      </c>
      <c r="E69" s="9">
        <v>1850</v>
      </c>
      <c r="F69" s="9">
        <v>22</v>
      </c>
      <c r="G69" s="6">
        <f t="shared" ref="G69:G133" si="8">E69/F69</f>
        <v>84.090909090909093</v>
      </c>
      <c r="H69" s="57">
        <f t="shared" ref="H69:H104" si="9">ROUND(G69*34,0)</f>
        <v>2859</v>
      </c>
      <c r="I69" s="57">
        <f t="shared" ref="I69:I104" si="10">ROUND(G69*34,0)</f>
        <v>2859</v>
      </c>
      <c r="J69" s="57">
        <f t="shared" ref="J69:J83" si="11">ROUND(H69*0.034-1,0)</f>
        <v>96</v>
      </c>
      <c r="K69" s="57">
        <f t="shared" ref="K69:K104" si="12">ROUND(I69*0.066-1,0)</f>
        <v>188</v>
      </c>
      <c r="L69" s="57">
        <f t="shared" si="5"/>
        <v>284</v>
      </c>
      <c r="M69" s="107">
        <f t="shared" si="6"/>
        <v>73.763955342902719</v>
      </c>
      <c r="N69" s="107">
        <f t="shared" ref="N69:N134" si="13">G69*100/D69</f>
        <v>73.763955342902719</v>
      </c>
    </row>
    <row r="70" spans="1:14" ht="18" customHeight="1" outlineLevel="2">
      <c r="A70" s="28">
        <v>67</v>
      </c>
      <c r="B70" s="29" t="s">
        <v>6</v>
      </c>
      <c r="C70" s="14" t="s">
        <v>61</v>
      </c>
      <c r="D70" s="3">
        <v>87</v>
      </c>
      <c r="E70" s="3">
        <v>1346</v>
      </c>
      <c r="F70" s="3">
        <v>22</v>
      </c>
      <c r="G70" s="6">
        <f t="shared" si="8"/>
        <v>61.18181818181818</v>
      </c>
      <c r="H70" s="57">
        <f t="shared" si="9"/>
        <v>2080</v>
      </c>
      <c r="I70" s="57">
        <f t="shared" si="10"/>
        <v>2080</v>
      </c>
      <c r="J70" s="57">
        <f t="shared" si="11"/>
        <v>70</v>
      </c>
      <c r="K70" s="57">
        <f t="shared" si="12"/>
        <v>136</v>
      </c>
      <c r="L70" s="57">
        <f t="shared" si="5"/>
        <v>206</v>
      </c>
      <c r="M70" s="107">
        <f t="shared" si="6"/>
        <v>70.323928944618601</v>
      </c>
      <c r="N70" s="107">
        <f t="shared" si="13"/>
        <v>70.323928944618601</v>
      </c>
    </row>
    <row r="71" spans="1:14" ht="18" customHeight="1" outlineLevel="2">
      <c r="A71" s="28">
        <v>68</v>
      </c>
      <c r="B71" s="29" t="s">
        <v>6</v>
      </c>
      <c r="C71" s="14" t="s">
        <v>62</v>
      </c>
      <c r="D71" s="3">
        <v>92</v>
      </c>
      <c r="E71" s="3">
        <v>843</v>
      </c>
      <c r="F71" s="3">
        <v>21</v>
      </c>
      <c r="G71" s="6">
        <f t="shared" si="8"/>
        <v>40.142857142857146</v>
      </c>
      <c r="H71" s="57">
        <f t="shared" si="9"/>
        <v>1365</v>
      </c>
      <c r="I71" s="57">
        <f t="shared" si="10"/>
        <v>1365</v>
      </c>
      <c r="J71" s="57">
        <f t="shared" si="11"/>
        <v>45</v>
      </c>
      <c r="K71" s="57">
        <f t="shared" si="12"/>
        <v>89</v>
      </c>
      <c r="L71" s="57">
        <f t="shared" si="5"/>
        <v>134</v>
      </c>
      <c r="M71" s="107">
        <f t="shared" si="6"/>
        <v>43.633540372670815</v>
      </c>
      <c r="N71" s="107">
        <f t="shared" si="13"/>
        <v>43.633540372670815</v>
      </c>
    </row>
    <row r="72" spans="1:14" ht="18" customHeight="1" outlineLevel="2">
      <c r="A72" s="28">
        <v>69</v>
      </c>
      <c r="B72" s="29" t="s">
        <v>6</v>
      </c>
      <c r="C72" s="14" t="s">
        <v>63</v>
      </c>
      <c r="D72" s="3">
        <v>60</v>
      </c>
      <c r="E72" s="3">
        <v>854</v>
      </c>
      <c r="F72" s="3">
        <v>21</v>
      </c>
      <c r="G72" s="6">
        <f t="shared" si="8"/>
        <v>40.666666666666664</v>
      </c>
      <c r="H72" s="57">
        <f t="shared" si="9"/>
        <v>1383</v>
      </c>
      <c r="I72" s="57">
        <f t="shared" si="10"/>
        <v>1383</v>
      </c>
      <c r="J72" s="57">
        <f t="shared" si="11"/>
        <v>46</v>
      </c>
      <c r="K72" s="57">
        <f t="shared" si="12"/>
        <v>90</v>
      </c>
      <c r="L72" s="57">
        <f t="shared" si="5"/>
        <v>136</v>
      </c>
      <c r="M72" s="107">
        <f t="shared" si="6"/>
        <v>67.777777777777771</v>
      </c>
      <c r="N72" s="107">
        <f t="shared" si="13"/>
        <v>67.777777777777771</v>
      </c>
    </row>
    <row r="73" spans="1:14" ht="18" customHeight="1" outlineLevel="2">
      <c r="A73" s="28">
        <v>70</v>
      </c>
      <c r="B73" s="29" t="s">
        <v>6</v>
      </c>
      <c r="C73" s="14" t="s">
        <v>64</v>
      </c>
      <c r="D73" s="3">
        <v>68</v>
      </c>
      <c r="E73" s="3">
        <v>25</v>
      </c>
      <c r="F73" s="3">
        <v>1</v>
      </c>
      <c r="G73" s="6">
        <f t="shared" si="8"/>
        <v>25</v>
      </c>
      <c r="H73" s="57">
        <f t="shared" si="9"/>
        <v>850</v>
      </c>
      <c r="I73" s="57">
        <f t="shared" si="10"/>
        <v>850</v>
      </c>
      <c r="J73" s="57">
        <f t="shared" si="11"/>
        <v>28</v>
      </c>
      <c r="K73" s="57">
        <f t="shared" si="12"/>
        <v>55</v>
      </c>
      <c r="L73" s="57">
        <f t="shared" si="5"/>
        <v>83</v>
      </c>
      <c r="M73" s="107">
        <f t="shared" si="6"/>
        <v>36.764705882352942</v>
      </c>
      <c r="N73" s="107">
        <f t="shared" si="13"/>
        <v>36.764705882352942</v>
      </c>
    </row>
    <row r="74" spans="1:14" ht="18" customHeight="1" outlineLevel="2">
      <c r="A74" s="28">
        <v>71</v>
      </c>
      <c r="B74" s="29" t="s">
        <v>6</v>
      </c>
      <c r="C74" s="14" t="s">
        <v>65</v>
      </c>
      <c r="D74" s="3">
        <v>50</v>
      </c>
      <c r="E74" s="3">
        <v>479</v>
      </c>
      <c r="F74" s="3">
        <v>20</v>
      </c>
      <c r="G74" s="6">
        <f t="shared" si="8"/>
        <v>23.95</v>
      </c>
      <c r="H74" s="57">
        <f t="shared" si="9"/>
        <v>814</v>
      </c>
      <c r="I74" s="57">
        <f t="shared" si="10"/>
        <v>814</v>
      </c>
      <c r="J74" s="57">
        <f t="shared" si="11"/>
        <v>27</v>
      </c>
      <c r="K74" s="57">
        <f t="shared" si="12"/>
        <v>53</v>
      </c>
      <c r="L74" s="57">
        <f t="shared" si="5"/>
        <v>80</v>
      </c>
      <c r="M74" s="107">
        <f t="shared" si="6"/>
        <v>47.9</v>
      </c>
      <c r="N74" s="107">
        <f t="shared" si="13"/>
        <v>47.9</v>
      </c>
    </row>
    <row r="75" spans="1:14" ht="18" customHeight="1" outlineLevel="2">
      <c r="A75" s="28">
        <v>72</v>
      </c>
      <c r="B75" s="29" t="s">
        <v>6</v>
      </c>
      <c r="C75" s="14" t="s">
        <v>66</v>
      </c>
      <c r="D75" s="3">
        <v>92</v>
      </c>
      <c r="E75" s="3">
        <v>656</v>
      </c>
      <c r="F75" s="3">
        <v>14</v>
      </c>
      <c r="G75" s="6">
        <f t="shared" si="8"/>
        <v>46.857142857142854</v>
      </c>
      <c r="H75" s="57">
        <f t="shared" si="9"/>
        <v>1593</v>
      </c>
      <c r="I75" s="57">
        <f t="shared" si="10"/>
        <v>1593</v>
      </c>
      <c r="J75" s="57">
        <f t="shared" si="11"/>
        <v>53</v>
      </c>
      <c r="K75" s="57">
        <f t="shared" si="12"/>
        <v>104</v>
      </c>
      <c r="L75" s="57">
        <f t="shared" si="5"/>
        <v>157</v>
      </c>
      <c r="M75" s="107">
        <f t="shared" si="6"/>
        <v>50.931677018633536</v>
      </c>
      <c r="N75" s="107">
        <f t="shared" si="13"/>
        <v>50.931677018633536</v>
      </c>
    </row>
    <row r="76" spans="1:14" ht="18" customHeight="1" outlineLevel="2">
      <c r="A76" s="28">
        <v>73</v>
      </c>
      <c r="B76" s="29" t="s">
        <v>6</v>
      </c>
      <c r="C76" s="14" t="s">
        <v>67</v>
      </c>
      <c r="D76" s="3">
        <v>80</v>
      </c>
      <c r="E76" s="3">
        <v>848</v>
      </c>
      <c r="F76" s="3">
        <v>19</v>
      </c>
      <c r="G76" s="6">
        <f t="shared" si="8"/>
        <v>44.631578947368418</v>
      </c>
      <c r="H76" s="57">
        <f t="shared" si="9"/>
        <v>1517</v>
      </c>
      <c r="I76" s="57">
        <f t="shared" si="10"/>
        <v>1517</v>
      </c>
      <c r="J76" s="57">
        <f t="shared" si="11"/>
        <v>51</v>
      </c>
      <c r="K76" s="57">
        <f t="shared" si="12"/>
        <v>99</v>
      </c>
      <c r="L76" s="57">
        <f t="shared" si="5"/>
        <v>150</v>
      </c>
      <c r="M76" s="107">
        <f t="shared" si="6"/>
        <v>55.78947368421052</v>
      </c>
      <c r="N76" s="107">
        <f t="shared" si="13"/>
        <v>55.78947368421052</v>
      </c>
    </row>
    <row r="77" spans="1:14" ht="18" customHeight="1" outlineLevel="2">
      <c r="A77" s="28">
        <v>74</v>
      </c>
      <c r="B77" s="29" t="s">
        <v>6</v>
      </c>
      <c r="C77" s="14" t="s">
        <v>68</v>
      </c>
      <c r="D77" s="3">
        <v>39</v>
      </c>
      <c r="E77" s="3">
        <v>170</v>
      </c>
      <c r="F77" s="3">
        <v>14</v>
      </c>
      <c r="G77" s="6">
        <f t="shared" si="8"/>
        <v>12.142857142857142</v>
      </c>
      <c r="H77" s="57">
        <f t="shared" si="9"/>
        <v>413</v>
      </c>
      <c r="I77" s="57">
        <f t="shared" si="10"/>
        <v>413</v>
      </c>
      <c r="J77" s="57">
        <f t="shared" si="11"/>
        <v>13</v>
      </c>
      <c r="K77" s="57">
        <f t="shared" si="12"/>
        <v>26</v>
      </c>
      <c r="L77" s="57">
        <f t="shared" si="5"/>
        <v>39</v>
      </c>
      <c r="M77" s="107">
        <f t="shared" si="6"/>
        <v>31.135531135531135</v>
      </c>
      <c r="N77" s="107">
        <f t="shared" si="13"/>
        <v>31.135531135531135</v>
      </c>
    </row>
    <row r="78" spans="1:14" ht="18" customHeight="1" outlineLevel="2">
      <c r="A78" s="28">
        <v>75</v>
      </c>
      <c r="B78" s="29" t="s">
        <v>6</v>
      </c>
      <c r="C78" s="2" t="s">
        <v>69</v>
      </c>
      <c r="D78" s="3">
        <v>25</v>
      </c>
      <c r="E78" s="3">
        <v>370</v>
      </c>
      <c r="F78" s="3">
        <v>22</v>
      </c>
      <c r="G78" s="6">
        <f t="shared" si="8"/>
        <v>16.818181818181817</v>
      </c>
      <c r="H78" s="57">
        <f t="shared" si="9"/>
        <v>572</v>
      </c>
      <c r="I78" s="57">
        <f t="shared" si="10"/>
        <v>572</v>
      </c>
      <c r="J78" s="57">
        <f t="shared" si="11"/>
        <v>18</v>
      </c>
      <c r="K78" s="57">
        <f t="shared" si="12"/>
        <v>37</v>
      </c>
      <c r="L78" s="57">
        <f t="shared" si="5"/>
        <v>55</v>
      </c>
      <c r="M78" s="107">
        <f t="shared" si="6"/>
        <v>67.272727272727266</v>
      </c>
      <c r="N78" s="107">
        <f t="shared" si="13"/>
        <v>67.272727272727266</v>
      </c>
    </row>
    <row r="79" spans="1:14" ht="18" customHeight="1" outlineLevel="2">
      <c r="A79" s="28">
        <v>76</v>
      </c>
      <c r="B79" s="29" t="s">
        <v>6</v>
      </c>
      <c r="C79" s="14" t="s">
        <v>70</v>
      </c>
      <c r="D79" s="3">
        <v>87</v>
      </c>
      <c r="E79" s="3">
        <v>1103</v>
      </c>
      <c r="F79" s="3">
        <v>22</v>
      </c>
      <c r="G79" s="6">
        <f t="shared" si="8"/>
        <v>50.136363636363633</v>
      </c>
      <c r="H79" s="57">
        <f t="shared" si="9"/>
        <v>1705</v>
      </c>
      <c r="I79" s="57">
        <f t="shared" si="10"/>
        <v>1705</v>
      </c>
      <c r="J79" s="57">
        <f t="shared" si="11"/>
        <v>57</v>
      </c>
      <c r="K79" s="57">
        <f t="shared" si="12"/>
        <v>112</v>
      </c>
      <c r="L79" s="57">
        <f t="shared" ref="L79:L142" si="14">J79+K79</f>
        <v>169</v>
      </c>
      <c r="M79" s="107">
        <f t="shared" ref="M79:M142" si="15">G79*100/D79</f>
        <v>57.628004179728308</v>
      </c>
      <c r="N79" s="107">
        <f t="shared" si="13"/>
        <v>57.628004179728308</v>
      </c>
    </row>
    <row r="80" spans="1:14" ht="18" customHeight="1" outlineLevel="2">
      <c r="A80" s="28">
        <v>77</v>
      </c>
      <c r="B80" s="29" t="s">
        <v>6</v>
      </c>
      <c r="C80" s="14" t="s">
        <v>71</v>
      </c>
      <c r="D80" s="3">
        <v>59</v>
      </c>
      <c r="E80" s="3">
        <v>733</v>
      </c>
      <c r="F80" s="3">
        <v>21</v>
      </c>
      <c r="G80" s="6">
        <f t="shared" si="8"/>
        <v>34.904761904761905</v>
      </c>
      <c r="H80" s="57">
        <f t="shared" si="9"/>
        <v>1187</v>
      </c>
      <c r="I80" s="57">
        <f t="shared" si="10"/>
        <v>1187</v>
      </c>
      <c r="J80" s="57">
        <f t="shared" si="11"/>
        <v>39</v>
      </c>
      <c r="K80" s="57">
        <f t="shared" si="12"/>
        <v>77</v>
      </c>
      <c r="L80" s="57">
        <f t="shared" si="14"/>
        <v>116</v>
      </c>
      <c r="M80" s="107">
        <f t="shared" si="15"/>
        <v>59.160613397901528</v>
      </c>
      <c r="N80" s="107">
        <f t="shared" si="13"/>
        <v>59.160613397901528</v>
      </c>
    </row>
    <row r="81" spans="1:14" ht="18" customHeight="1" outlineLevel="2">
      <c r="A81" s="28">
        <v>78</v>
      </c>
      <c r="B81" s="29" t="s">
        <v>6</v>
      </c>
      <c r="C81" s="29" t="s">
        <v>1529</v>
      </c>
      <c r="D81" s="3">
        <v>11</v>
      </c>
      <c r="E81" s="3">
        <v>6</v>
      </c>
      <c r="F81" s="3">
        <v>1</v>
      </c>
      <c r="G81" s="6">
        <f t="shared" si="8"/>
        <v>6</v>
      </c>
      <c r="H81" s="57">
        <f t="shared" si="9"/>
        <v>204</v>
      </c>
      <c r="I81" s="57">
        <f t="shared" si="10"/>
        <v>204</v>
      </c>
      <c r="J81" s="57">
        <f t="shared" si="11"/>
        <v>6</v>
      </c>
      <c r="K81" s="57">
        <f t="shared" si="12"/>
        <v>12</v>
      </c>
      <c r="L81" s="57">
        <f t="shared" si="14"/>
        <v>18</v>
      </c>
      <c r="M81" s="107">
        <f t="shared" si="15"/>
        <v>54.545454545454547</v>
      </c>
      <c r="N81" s="107">
        <f t="shared" si="13"/>
        <v>54.545454545454547</v>
      </c>
    </row>
    <row r="82" spans="1:14" ht="18" customHeight="1" outlineLevel="2">
      <c r="A82" s="28">
        <v>79</v>
      </c>
      <c r="B82" s="29" t="s">
        <v>6</v>
      </c>
      <c r="C82" s="14" t="s">
        <v>72</v>
      </c>
      <c r="D82" s="3">
        <v>79</v>
      </c>
      <c r="E82" s="3">
        <v>546</v>
      </c>
      <c r="F82" s="3">
        <v>20</v>
      </c>
      <c r="G82" s="6">
        <f t="shared" si="8"/>
        <v>27.3</v>
      </c>
      <c r="H82" s="57">
        <f t="shared" si="9"/>
        <v>928</v>
      </c>
      <c r="I82" s="57">
        <f t="shared" si="10"/>
        <v>928</v>
      </c>
      <c r="J82" s="57">
        <f t="shared" si="11"/>
        <v>31</v>
      </c>
      <c r="K82" s="57">
        <f t="shared" si="12"/>
        <v>60</v>
      </c>
      <c r="L82" s="57">
        <f t="shared" si="14"/>
        <v>91</v>
      </c>
      <c r="M82" s="107">
        <f t="shared" si="15"/>
        <v>34.556962025316459</v>
      </c>
      <c r="N82" s="107">
        <f t="shared" si="13"/>
        <v>34.556962025316459</v>
      </c>
    </row>
    <row r="83" spans="1:14" ht="18" customHeight="1" outlineLevel="2">
      <c r="A83" s="28">
        <v>80</v>
      </c>
      <c r="B83" s="29" t="s">
        <v>6</v>
      </c>
      <c r="C83" s="14" t="s">
        <v>73</v>
      </c>
      <c r="D83" s="3">
        <v>126</v>
      </c>
      <c r="E83" s="3">
        <v>1530</v>
      </c>
      <c r="F83" s="3">
        <v>22</v>
      </c>
      <c r="G83" s="6">
        <f t="shared" si="8"/>
        <v>69.545454545454547</v>
      </c>
      <c r="H83" s="57">
        <f t="shared" si="9"/>
        <v>2365</v>
      </c>
      <c r="I83" s="57">
        <f t="shared" si="10"/>
        <v>2365</v>
      </c>
      <c r="J83" s="57">
        <f t="shared" si="11"/>
        <v>79</v>
      </c>
      <c r="K83" s="57">
        <f t="shared" si="12"/>
        <v>155</v>
      </c>
      <c r="L83" s="57">
        <f t="shared" si="14"/>
        <v>234</v>
      </c>
      <c r="M83" s="107">
        <f t="shared" si="15"/>
        <v>55.194805194805198</v>
      </c>
      <c r="N83" s="107">
        <f t="shared" si="13"/>
        <v>55.194805194805198</v>
      </c>
    </row>
    <row r="84" spans="1:14" ht="18" customHeight="1" outlineLevel="2">
      <c r="A84" s="28">
        <v>81</v>
      </c>
      <c r="B84" s="29" t="s">
        <v>6</v>
      </c>
      <c r="C84" s="14" t="s">
        <v>74</v>
      </c>
      <c r="D84" s="3">
        <v>96</v>
      </c>
      <c r="E84" s="3">
        <v>1519</v>
      </c>
      <c r="F84" s="3">
        <v>22</v>
      </c>
      <c r="G84" s="6">
        <f t="shared" si="8"/>
        <v>69.045454545454547</v>
      </c>
      <c r="H84" s="57">
        <f t="shared" si="9"/>
        <v>2348</v>
      </c>
      <c r="I84" s="57">
        <f t="shared" si="10"/>
        <v>2348</v>
      </c>
      <c r="J84" s="57">
        <f t="shared" ref="J84:J104" si="16">ROUND(H84*0.034,0)</f>
        <v>80</v>
      </c>
      <c r="K84" s="57">
        <f t="shared" si="12"/>
        <v>154</v>
      </c>
      <c r="L84" s="57">
        <f t="shared" si="14"/>
        <v>234</v>
      </c>
      <c r="M84" s="107">
        <f t="shared" si="15"/>
        <v>71.922348484848484</v>
      </c>
      <c r="N84" s="107">
        <f t="shared" si="13"/>
        <v>71.922348484848484</v>
      </c>
    </row>
    <row r="85" spans="1:14" ht="18" customHeight="1" outlineLevel="2">
      <c r="A85" s="28">
        <v>82</v>
      </c>
      <c r="B85" s="29" t="s">
        <v>6</v>
      </c>
      <c r="C85" s="14" t="s">
        <v>1227</v>
      </c>
      <c r="D85" s="3">
        <v>50</v>
      </c>
      <c r="E85" s="3">
        <v>582</v>
      </c>
      <c r="F85" s="3">
        <v>20</v>
      </c>
      <c r="G85" s="6">
        <f t="shared" si="8"/>
        <v>29.1</v>
      </c>
      <c r="H85" s="57">
        <f t="shared" si="9"/>
        <v>989</v>
      </c>
      <c r="I85" s="57">
        <f t="shared" si="10"/>
        <v>989</v>
      </c>
      <c r="J85" s="57">
        <f t="shared" si="16"/>
        <v>34</v>
      </c>
      <c r="K85" s="57">
        <f t="shared" si="12"/>
        <v>64</v>
      </c>
      <c r="L85" s="57">
        <f>J85+K85</f>
        <v>98</v>
      </c>
      <c r="M85" s="107">
        <f>G85*100/D85</f>
        <v>58.2</v>
      </c>
      <c r="N85" s="107">
        <f>G85*100/D85</f>
        <v>58.2</v>
      </c>
    </row>
    <row r="86" spans="1:14" ht="18" customHeight="1" outlineLevel="2">
      <c r="A86" s="28">
        <v>83</v>
      </c>
      <c r="B86" s="29" t="s">
        <v>6</v>
      </c>
      <c r="C86" s="29" t="s">
        <v>1234</v>
      </c>
      <c r="D86" s="3">
        <v>16</v>
      </c>
      <c r="E86" s="3">
        <v>10</v>
      </c>
      <c r="F86" s="3">
        <v>1</v>
      </c>
      <c r="G86" s="6">
        <f t="shared" si="8"/>
        <v>10</v>
      </c>
      <c r="H86" s="57">
        <f t="shared" si="9"/>
        <v>340</v>
      </c>
      <c r="I86" s="57">
        <f t="shared" si="10"/>
        <v>340</v>
      </c>
      <c r="J86" s="57">
        <f t="shared" si="16"/>
        <v>12</v>
      </c>
      <c r="K86" s="57">
        <f t="shared" si="12"/>
        <v>21</v>
      </c>
      <c r="L86" s="57">
        <f>J86+K86</f>
        <v>33</v>
      </c>
      <c r="M86" s="107">
        <f>G86*100/D86</f>
        <v>62.5</v>
      </c>
      <c r="N86" s="107">
        <f>G86*100/D86</f>
        <v>62.5</v>
      </c>
    </row>
    <row r="87" spans="1:14" ht="18" customHeight="1" outlineLevel="2">
      <c r="A87" s="28">
        <v>84</v>
      </c>
      <c r="B87" s="29" t="s">
        <v>6</v>
      </c>
      <c r="C87" s="14" t="s">
        <v>75</v>
      </c>
      <c r="D87" s="3">
        <v>60</v>
      </c>
      <c r="E87" s="3">
        <v>596</v>
      </c>
      <c r="F87" s="3">
        <v>21</v>
      </c>
      <c r="G87" s="6">
        <f t="shared" si="8"/>
        <v>28.38095238095238</v>
      </c>
      <c r="H87" s="57">
        <f t="shared" si="9"/>
        <v>965</v>
      </c>
      <c r="I87" s="57">
        <f t="shared" si="10"/>
        <v>965</v>
      </c>
      <c r="J87" s="57">
        <f t="shared" si="16"/>
        <v>33</v>
      </c>
      <c r="K87" s="57">
        <f t="shared" si="12"/>
        <v>63</v>
      </c>
      <c r="L87" s="57">
        <f t="shared" si="14"/>
        <v>96</v>
      </c>
      <c r="M87" s="107">
        <f t="shared" si="15"/>
        <v>47.301587301587304</v>
      </c>
      <c r="N87" s="107">
        <f t="shared" si="13"/>
        <v>47.301587301587304</v>
      </c>
    </row>
    <row r="88" spans="1:14" ht="18" customHeight="1" outlineLevel="2">
      <c r="A88" s="28">
        <v>85</v>
      </c>
      <c r="B88" s="29" t="s">
        <v>6</v>
      </c>
      <c r="C88" s="14" t="s">
        <v>76</v>
      </c>
      <c r="D88" s="3">
        <v>75</v>
      </c>
      <c r="E88" s="3">
        <v>611</v>
      </c>
      <c r="F88" s="3">
        <v>21</v>
      </c>
      <c r="G88" s="6">
        <f t="shared" si="8"/>
        <v>29.095238095238095</v>
      </c>
      <c r="H88" s="57">
        <f t="shared" si="9"/>
        <v>989</v>
      </c>
      <c r="I88" s="57">
        <f t="shared" si="10"/>
        <v>989</v>
      </c>
      <c r="J88" s="57">
        <f t="shared" si="16"/>
        <v>34</v>
      </c>
      <c r="K88" s="57">
        <f t="shared" si="12"/>
        <v>64</v>
      </c>
      <c r="L88" s="57">
        <f t="shared" si="14"/>
        <v>98</v>
      </c>
      <c r="M88" s="107">
        <f t="shared" si="15"/>
        <v>38.793650793650798</v>
      </c>
      <c r="N88" s="107">
        <f t="shared" si="13"/>
        <v>38.793650793650798</v>
      </c>
    </row>
    <row r="89" spans="1:14" ht="18" customHeight="1" outlineLevel="2">
      <c r="A89" s="28">
        <v>86</v>
      </c>
      <c r="B89" s="29" t="s">
        <v>6</v>
      </c>
      <c r="C89" s="29" t="s">
        <v>1530</v>
      </c>
      <c r="D89" s="3">
        <v>17</v>
      </c>
      <c r="E89" s="3">
        <v>10</v>
      </c>
      <c r="F89" s="3">
        <v>1</v>
      </c>
      <c r="G89" s="6">
        <f t="shared" si="8"/>
        <v>10</v>
      </c>
      <c r="H89" s="57">
        <f t="shared" si="9"/>
        <v>340</v>
      </c>
      <c r="I89" s="57">
        <f t="shared" si="10"/>
        <v>340</v>
      </c>
      <c r="J89" s="57">
        <f t="shared" si="16"/>
        <v>12</v>
      </c>
      <c r="K89" s="57">
        <f t="shared" si="12"/>
        <v>21</v>
      </c>
      <c r="L89" s="57">
        <f t="shared" si="14"/>
        <v>33</v>
      </c>
      <c r="M89" s="107">
        <f t="shared" si="15"/>
        <v>58.823529411764703</v>
      </c>
      <c r="N89" s="107">
        <f t="shared" si="13"/>
        <v>58.823529411764703</v>
      </c>
    </row>
    <row r="90" spans="1:14" ht="18" customHeight="1" outlineLevel="2">
      <c r="A90" s="28">
        <v>87</v>
      </c>
      <c r="B90" s="29" t="s">
        <v>6</v>
      </c>
      <c r="C90" s="14" t="s">
        <v>77</v>
      </c>
      <c r="D90" s="3">
        <v>110</v>
      </c>
      <c r="E90" s="3">
        <v>1349</v>
      </c>
      <c r="F90" s="3">
        <v>21</v>
      </c>
      <c r="G90" s="6">
        <f t="shared" si="8"/>
        <v>64.238095238095241</v>
      </c>
      <c r="H90" s="57">
        <f t="shared" si="9"/>
        <v>2184</v>
      </c>
      <c r="I90" s="57">
        <f t="shared" si="10"/>
        <v>2184</v>
      </c>
      <c r="J90" s="57">
        <f t="shared" si="16"/>
        <v>74</v>
      </c>
      <c r="K90" s="57">
        <f t="shared" si="12"/>
        <v>143</v>
      </c>
      <c r="L90" s="57">
        <f t="shared" si="14"/>
        <v>217</v>
      </c>
      <c r="M90" s="107">
        <f t="shared" si="15"/>
        <v>58.398268398268399</v>
      </c>
      <c r="N90" s="107">
        <f t="shared" si="13"/>
        <v>58.398268398268399</v>
      </c>
    </row>
    <row r="91" spans="1:14" ht="18" customHeight="1" outlineLevel="2">
      <c r="A91" s="28">
        <v>88</v>
      </c>
      <c r="B91" s="29" t="s">
        <v>6</v>
      </c>
      <c r="C91" s="14" t="s">
        <v>78</v>
      </c>
      <c r="D91" s="3">
        <v>83</v>
      </c>
      <c r="E91" s="3">
        <v>1141</v>
      </c>
      <c r="F91" s="3">
        <v>22</v>
      </c>
      <c r="G91" s="6">
        <f t="shared" si="8"/>
        <v>51.863636363636367</v>
      </c>
      <c r="H91" s="57">
        <f t="shared" si="9"/>
        <v>1763</v>
      </c>
      <c r="I91" s="57">
        <f t="shared" si="10"/>
        <v>1763</v>
      </c>
      <c r="J91" s="57">
        <f t="shared" si="16"/>
        <v>60</v>
      </c>
      <c r="K91" s="57">
        <f t="shared" si="12"/>
        <v>115</v>
      </c>
      <c r="L91" s="57">
        <f t="shared" si="14"/>
        <v>175</v>
      </c>
      <c r="M91" s="107">
        <f t="shared" si="15"/>
        <v>62.486308871851044</v>
      </c>
      <c r="N91" s="107">
        <f t="shared" si="13"/>
        <v>62.486308871851044</v>
      </c>
    </row>
    <row r="92" spans="1:14" ht="18" customHeight="1" outlineLevel="2">
      <c r="A92" s="28">
        <v>89</v>
      </c>
      <c r="B92" s="29" t="s">
        <v>6</v>
      </c>
      <c r="C92" s="14" t="s">
        <v>79</v>
      </c>
      <c r="D92" s="3">
        <v>75</v>
      </c>
      <c r="E92" s="3">
        <v>700</v>
      </c>
      <c r="F92" s="3">
        <v>22</v>
      </c>
      <c r="G92" s="6">
        <f t="shared" si="8"/>
        <v>31.818181818181817</v>
      </c>
      <c r="H92" s="57">
        <f t="shared" si="9"/>
        <v>1082</v>
      </c>
      <c r="I92" s="57">
        <f t="shared" si="10"/>
        <v>1082</v>
      </c>
      <c r="J92" s="57">
        <f t="shared" si="16"/>
        <v>37</v>
      </c>
      <c r="K92" s="57">
        <f t="shared" si="12"/>
        <v>70</v>
      </c>
      <c r="L92" s="57">
        <f t="shared" si="14"/>
        <v>107</v>
      </c>
      <c r="M92" s="107">
        <f t="shared" si="15"/>
        <v>42.424242424242422</v>
      </c>
      <c r="N92" s="107">
        <f t="shared" si="13"/>
        <v>42.424242424242422</v>
      </c>
    </row>
    <row r="93" spans="1:14" ht="18" customHeight="1" outlineLevel="2">
      <c r="A93" s="28">
        <v>90</v>
      </c>
      <c r="B93" s="29" t="s">
        <v>6</v>
      </c>
      <c r="C93" s="14" t="s">
        <v>80</v>
      </c>
      <c r="D93" s="3">
        <v>61</v>
      </c>
      <c r="E93" s="3">
        <v>893</v>
      </c>
      <c r="F93" s="3">
        <v>21</v>
      </c>
      <c r="G93" s="6">
        <f t="shared" si="8"/>
        <v>42.523809523809526</v>
      </c>
      <c r="H93" s="57">
        <f t="shared" si="9"/>
        <v>1446</v>
      </c>
      <c r="I93" s="57">
        <f t="shared" si="10"/>
        <v>1446</v>
      </c>
      <c r="J93" s="57">
        <f t="shared" si="16"/>
        <v>49</v>
      </c>
      <c r="K93" s="57">
        <f t="shared" si="12"/>
        <v>94</v>
      </c>
      <c r="L93" s="57">
        <f t="shared" si="14"/>
        <v>143</v>
      </c>
      <c r="M93" s="107">
        <f t="shared" si="15"/>
        <v>69.711163153786103</v>
      </c>
      <c r="N93" s="107">
        <f t="shared" si="13"/>
        <v>69.711163153786103</v>
      </c>
    </row>
    <row r="94" spans="1:14" ht="18" customHeight="1" outlineLevel="2">
      <c r="A94" s="28">
        <v>91</v>
      </c>
      <c r="B94" s="29" t="s">
        <v>6</v>
      </c>
      <c r="C94" s="29" t="s">
        <v>1235</v>
      </c>
      <c r="D94" s="3">
        <v>62</v>
      </c>
      <c r="E94" s="3">
        <v>120</v>
      </c>
      <c r="F94" s="3">
        <v>11</v>
      </c>
      <c r="G94" s="6">
        <f t="shared" si="8"/>
        <v>10.909090909090908</v>
      </c>
      <c r="H94" s="57">
        <f t="shared" si="9"/>
        <v>371</v>
      </c>
      <c r="I94" s="57">
        <f t="shared" si="10"/>
        <v>371</v>
      </c>
      <c r="J94" s="57">
        <f t="shared" si="16"/>
        <v>13</v>
      </c>
      <c r="K94" s="57">
        <f t="shared" si="12"/>
        <v>23</v>
      </c>
      <c r="L94" s="57">
        <f>J94+K94</f>
        <v>36</v>
      </c>
      <c r="M94" s="107">
        <f>G94*100/D94</f>
        <v>17.595307917888562</v>
      </c>
      <c r="N94" s="107">
        <f>G94*100/D94</f>
        <v>17.595307917888562</v>
      </c>
    </row>
    <row r="95" spans="1:14" ht="18" customHeight="1" outlineLevel="2">
      <c r="A95" s="28">
        <v>92</v>
      </c>
      <c r="B95" s="29" t="s">
        <v>6</v>
      </c>
      <c r="C95" s="14" t="s">
        <v>81</v>
      </c>
      <c r="D95" s="3">
        <v>38</v>
      </c>
      <c r="E95" s="3">
        <v>424</v>
      </c>
      <c r="F95" s="3">
        <v>21</v>
      </c>
      <c r="G95" s="6">
        <f t="shared" si="8"/>
        <v>20.19047619047619</v>
      </c>
      <c r="H95" s="57">
        <f t="shared" si="9"/>
        <v>686</v>
      </c>
      <c r="I95" s="57">
        <f t="shared" si="10"/>
        <v>686</v>
      </c>
      <c r="J95" s="57">
        <f t="shared" si="16"/>
        <v>23</v>
      </c>
      <c r="K95" s="57">
        <f t="shared" si="12"/>
        <v>44</v>
      </c>
      <c r="L95" s="57">
        <f t="shared" si="14"/>
        <v>67</v>
      </c>
      <c r="M95" s="107">
        <f t="shared" si="15"/>
        <v>53.132832080200501</v>
      </c>
      <c r="N95" s="107">
        <f t="shared" si="13"/>
        <v>53.132832080200501</v>
      </c>
    </row>
    <row r="96" spans="1:14" ht="18" customHeight="1" outlineLevel="2">
      <c r="A96" s="28">
        <v>93</v>
      </c>
      <c r="B96" s="29" t="s">
        <v>6</v>
      </c>
      <c r="C96" s="14" t="s">
        <v>82</v>
      </c>
      <c r="D96" s="3">
        <v>90</v>
      </c>
      <c r="E96" s="3">
        <v>1406</v>
      </c>
      <c r="F96" s="3">
        <v>20</v>
      </c>
      <c r="G96" s="6">
        <f t="shared" si="8"/>
        <v>70.3</v>
      </c>
      <c r="H96" s="57">
        <f t="shared" si="9"/>
        <v>2390</v>
      </c>
      <c r="I96" s="57">
        <f t="shared" si="10"/>
        <v>2390</v>
      </c>
      <c r="J96" s="57">
        <f t="shared" si="16"/>
        <v>81</v>
      </c>
      <c r="K96" s="57">
        <f t="shared" si="12"/>
        <v>157</v>
      </c>
      <c r="L96" s="57">
        <f t="shared" si="14"/>
        <v>238</v>
      </c>
      <c r="M96" s="107">
        <f t="shared" si="15"/>
        <v>78.111111111111114</v>
      </c>
      <c r="N96" s="107">
        <f t="shared" si="13"/>
        <v>78.111111111111114</v>
      </c>
    </row>
    <row r="97" spans="1:14" ht="18" customHeight="1" outlineLevel="2">
      <c r="A97" s="28">
        <v>94</v>
      </c>
      <c r="B97" s="29" t="s">
        <v>6</v>
      </c>
      <c r="C97" s="14" t="s">
        <v>83</v>
      </c>
      <c r="D97" s="3">
        <v>62</v>
      </c>
      <c r="E97" s="3">
        <v>647</v>
      </c>
      <c r="F97" s="3">
        <v>20</v>
      </c>
      <c r="G97" s="6">
        <f t="shared" si="8"/>
        <v>32.35</v>
      </c>
      <c r="H97" s="57">
        <f t="shared" si="9"/>
        <v>1100</v>
      </c>
      <c r="I97" s="57">
        <f t="shared" si="10"/>
        <v>1100</v>
      </c>
      <c r="J97" s="57">
        <f t="shared" si="16"/>
        <v>37</v>
      </c>
      <c r="K97" s="57">
        <f t="shared" si="12"/>
        <v>72</v>
      </c>
      <c r="L97" s="57">
        <f t="shared" si="14"/>
        <v>109</v>
      </c>
      <c r="M97" s="107">
        <f t="shared" si="15"/>
        <v>52.177419354838712</v>
      </c>
      <c r="N97" s="107">
        <f t="shared" si="13"/>
        <v>52.177419354838712</v>
      </c>
    </row>
    <row r="98" spans="1:14" ht="18" customHeight="1" outlineLevel="2">
      <c r="A98" s="28">
        <v>95</v>
      </c>
      <c r="B98" s="29" t="s">
        <v>6</v>
      </c>
      <c r="C98" s="14" t="s">
        <v>1269</v>
      </c>
      <c r="D98" s="3">
        <v>69</v>
      </c>
      <c r="E98" s="3">
        <v>781</v>
      </c>
      <c r="F98" s="3">
        <v>21</v>
      </c>
      <c r="G98" s="6">
        <f t="shared" si="8"/>
        <v>37.19047619047619</v>
      </c>
      <c r="H98" s="57">
        <f t="shared" si="9"/>
        <v>1264</v>
      </c>
      <c r="I98" s="57">
        <f t="shared" si="10"/>
        <v>1264</v>
      </c>
      <c r="J98" s="57">
        <f t="shared" si="16"/>
        <v>43</v>
      </c>
      <c r="K98" s="57">
        <f t="shared" si="12"/>
        <v>82</v>
      </c>
      <c r="L98" s="57">
        <f t="shared" si="14"/>
        <v>125</v>
      </c>
      <c r="M98" s="107">
        <f t="shared" si="15"/>
        <v>53.899240855762592</v>
      </c>
      <c r="N98" s="107">
        <f t="shared" si="13"/>
        <v>53.899240855762592</v>
      </c>
    </row>
    <row r="99" spans="1:14" ht="18" customHeight="1" outlineLevel="2">
      <c r="A99" s="28">
        <v>96</v>
      </c>
      <c r="B99" s="29" t="s">
        <v>6</v>
      </c>
      <c r="C99" s="29" t="s">
        <v>1230</v>
      </c>
      <c r="D99" s="3">
        <v>74</v>
      </c>
      <c r="E99" s="3">
        <v>637</v>
      </c>
      <c r="F99" s="3">
        <v>19</v>
      </c>
      <c r="G99" s="6">
        <f t="shared" si="8"/>
        <v>33.526315789473685</v>
      </c>
      <c r="H99" s="57">
        <f t="shared" si="9"/>
        <v>1140</v>
      </c>
      <c r="I99" s="57">
        <f t="shared" si="10"/>
        <v>1140</v>
      </c>
      <c r="J99" s="57">
        <f t="shared" si="16"/>
        <v>39</v>
      </c>
      <c r="K99" s="57">
        <f t="shared" si="12"/>
        <v>74</v>
      </c>
      <c r="L99" s="57">
        <f>J99+K99</f>
        <v>113</v>
      </c>
      <c r="M99" s="107">
        <f>G99*100/D99</f>
        <v>45.305832147937409</v>
      </c>
      <c r="N99" s="107">
        <f>G99*100/D99</f>
        <v>45.305832147937409</v>
      </c>
    </row>
    <row r="100" spans="1:14" ht="18" customHeight="1" outlineLevel="2">
      <c r="A100" s="28">
        <v>97</v>
      </c>
      <c r="B100" s="29" t="s">
        <v>6</v>
      </c>
      <c r="C100" s="14" t="s">
        <v>84</v>
      </c>
      <c r="D100" s="3">
        <v>201</v>
      </c>
      <c r="E100" s="3">
        <v>2781</v>
      </c>
      <c r="F100" s="3">
        <v>21</v>
      </c>
      <c r="G100" s="6">
        <f t="shared" si="8"/>
        <v>132.42857142857142</v>
      </c>
      <c r="H100" s="57">
        <f t="shared" si="9"/>
        <v>4503</v>
      </c>
      <c r="I100" s="57">
        <f t="shared" si="10"/>
        <v>4503</v>
      </c>
      <c r="J100" s="57">
        <f t="shared" si="16"/>
        <v>153</v>
      </c>
      <c r="K100" s="57">
        <f t="shared" si="12"/>
        <v>296</v>
      </c>
      <c r="L100" s="57">
        <f t="shared" si="14"/>
        <v>449</v>
      </c>
      <c r="M100" s="107">
        <f t="shared" si="15"/>
        <v>65.88486140724946</v>
      </c>
      <c r="N100" s="107">
        <f t="shared" si="13"/>
        <v>65.88486140724946</v>
      </c>
    </row>
    <row r="101" spans="1:14" ht="18" customHeight="1" outlineLevel="2">
      <c r="A101" s="28">
        <v>98</v>
      </c>
      <c r="B101" s="29" t="s">
        <v>6</v>
      </c>
      <c r="C101" s="29" t="s">
        <v>1229</v>
      </c>
      <c r="D101" s="3">
        <v>38</v>
      </c>
      <c r="E101" s="3">
        <v>428</v>
      </c>
      <c r="F101" s="3">
        <v>22</v>
      </c>
      <c r="G101" s="6">
        <f t="shared" si="8"/>
        <v>19.454545454545453</v>
      </c>
      <c r="H101" s="57">
        <f t="shared" si="9"/>
        <v>661</v>
      </c>
      <c r="I101" s="57">
        <f t="shared" si="10"/>
        <v>661</v>
      </c>
      <c r="J101" s="57">
        <f t="shared" si="16"/>
        <v>22</v>
      </c>
      <c r="K101" s="57">
        <f t="shared" si="12"/>
        <v>43</v>
      </c>
      <c r="L101" s="57">
        <f>J101+K101</f>
        <v>65</v>
      </c>
      <c r="M101" s="107">
        <f>G101*100/D101</f>
        <v>51.196172248803826</v>
      </c>
      <c r="N101" s="107">
        <f>G101*100/D101</f>
        <v>51.196172248803826</v>
      </c>
    </row>
    <row r="102" spans="1:14" ht="18" customHeight="1" outlineLevel="2">
      <c r="A102" s="28">
        <v>99</v>
      </c>
      <c r="B102" s="29" t="s">
        <v>6</v>
      </c>
      <c r="C102" s="14" t="s">
        <v>85</v>
      </c>
      <c r="D102" s="3">
        <v>112</v>
      </c>
      <c r="E102" s="3">
        <v>339</v>
      </c>
      <c r="F102" s="3">
        <v>21</v>
      </c>
      <c r="G102" s="6">
        <f t="shared" si="8"/>
        <v>16.142857142857142</v>
      </c>
      <c r="H102" s="57">
        <f t="shared" si="9"/>
        <v>549</v>
      </c>
      <c r="I102" s="57">
        <f t="shared" si="10"/>
        <v>549</v>
      </c>
      <c r="J102" s="57">
        <f t="shared" si="16"/>
        <v>19</v>
      </c>
      <c r="K102" s="57">
        <f t="shared" si="12"/>
        <v>35</v>
      </c>
      <c r="L102" s="57">
        <f t="shared" si="14"/>
        <v>54</v>
      </c>
      <c r="M102" s="107">
        <f t="shared" si="15"/>
        <v>14.413265306122449</v>
      </c>
      <c r="N102" s="107">
        <f t="shared" si="13"/>
        <v>14.413265306122449</v>
      </c>
    </row>
    <row r="103" spans="1:14" ht="18" customHeight="1" outlineLevel="2">
      <c r="A103" s="28">
        <v>100</v>
      </c>
      <c r="B103" s="29" t="s">
        <v>6</v>
      </c>
      <c r="C103" s="14" t="s">
        <v>86</v>
      </c>
      <c r="D103" s="3">
        <v>71</v>
      </c>
      <c r="E103" s="3">
        <v>626</v>
      </c>
      <c r="F103" s="3">
        <v>21</v>
      </c>
      <c r="G103" s="6">
        <f t="shared" si="8"/>
        <v>29.80952380952381</v>
      </c>
      <c r="H103" s="57">
        <f t="shared" si="9"/>
        <v>1014</v>
      </c>
      <c r="I103" s="57">
        <f t="shared" si="10"/>
        <v>1014</v>
      </c>
      <c r="J103" s="57">
        <f t="shared" si="16"/>
        <v>34</v>
      </c>
      <c r="K103" s="57">
        <f t="shared" si="12"/>
        <v>66</v>
      </c>
      <c r="L103" s="57">
        <f t="shared" si="14"/>
        <v>100</v>
      </c>
      <c r="M103" s="107">
        <f t="shared" si="15"/>
        <v>41.985244802146212</v>
      </c>
      <c r="N103" s="107">
        <f t="shared" si="13"/>
        <v>41.985244802146212</v>
      </c>
    </row>
    <row r="104" spans="1:14" ht="18" customHeight="1" outlineLevel="2">
      <c r="A104" s="28">
        <v>101</v>
      </c>
      <c r="B104" s="29" t="s">
        <v>6</v>
      </c>
      <c r="C104" s="29" t="s">
        <v>1236</v>
      </c>
      <c r="D104" s="3">
        <v>28</v>
      </c>
      <c r="E104" s="3">
        <v>15</v>
      </c>
      <c r="F104" s="3">
        <v>1</v>
      </c>
      <c r="G104" s="6">
        <f t="shared" si="8"/>
        <v>15</v>
      </c>
      <c r="H104" s="57">
        <f t="shared" si="9"/>
        <v>510</v>
      </c>
      <c r="I104" s="57">
        <f t="shared" si="10"/>
        <v>510</v>
      </c>
      <c r="J104" s="57">
        <f t="shared" si="16"/>
        <v>17</v>
      </c>
      <c r="K104" s="57">
        <f t="shared" si="12"/>
        <v>33</v>
      </c>
      <c r="L104" s="57">
        <f t="shared" si="14"/>
        <v>50</v>
      </c>
      <c r="M104" s="107">
        <f t="shared" si="15"/>
        <v>53.571428571428569</v>
      </c>
      <c r="N104" s="107">
        <f t="shared" si="13"/>
        <v>53.571428571428569</v>
      </c>
    </row>
    <row r="105" spans="1:14" ht="18" customHeight="1" outlineLevel="1">
      <c r="A105" s="28"/>
      <c r="B105" s="47" t="s">
        <v>87</v>
      </c>
      <c r="C105" s="29"/>
      <c r="D105" s="3"/>
      <c r="E105" s="3"/>
      <c r="F105" s="3"/>
      <c r="G105" s="6">
        <f>SUBTOTAL(9,G4:G104)</f>
        <v>4408.5516972826908</v>
      </c>
      <c r="H105" s="57"/>
      <c r="I105" s="57"/>
      <c r="J105" s="57">
        <f>SUBTOTAL(9,J4:J104)</f>
        <v>5019</v>
      </c>
      <c r="K105" s="57">
        <f>SUBTOTAL(9,K4:K104)</f>
        <v>9727</v>
      </c>
      <c r="L105" s="57">
        <f>SUBTOTAL(9,L4:L104)</f>
        <v>14746</v>
      </c>
      <c r="M105" s="107"/>
      <c r="N105" s="107"/>
    </row>
    <row r="106" spans="1:14" ht="18" customHeight="1" outlineLevel="2">
      <c r="A106" s="31">
        <v>1</v>
      </c>
      <c r="B106" s="32" t="s">
        <v>88</v>
      </c>
      <c r="C106" s="33" t="s">
        <v>89</v>
      </c>
      <c r="D106" s="3">
        <v>170</v>
      </c>
      <c r="E106" s="3">
        <v>2050</v>
      </c>
      <c r="F106" s="3">
        <v>22</v>
      </c>
      <c r="G106" s="6">
        <f t="shared" si="8"/>
        <v>93.181818181818187</v>
      </c>
      <c r="H106" s="57">
        <f>ROUND(G106*34,0)</f>
        <v>3168</v>
      </c>
      <c r="I106" s="57">
        <f>ROUND(G106*34,0)</f>
        <v>3168</v>
      </c>
      <c r="J106" s="57">
        <f>ROUND(H106*0.034-4,0)</f>
        <v>104</v>
      </c>
      <c r="K106" s="57">
        <f>ROUND(I106*0.066-8,0)</f>
        <v>201</v>
      </c>
      <c r="L106" s="57">
        <f t="shared" si="14"/>
        <v>305</v>
      </c>
      <c r="M106" s="107">
        <f t="shared" si="15"/>
        <v>54.81283422459893</v>
      </c>
      <c r="N106" s="107">
        <f t="shared" si="13"/>
        <v>54.81283422459893</v>
      </c>
    </row>
    <row r="107" spans="1:14" ht="18" customHeight="1" outlineLevel="2">
      <c r="A107" s="31">
        <v>2</v>
      </c>
      <c r="B107" s="32" t="s">
        <v>88</v>
      </c>
      <c r="C107" s="33" t="s">
        <v>90</v>
      </c>
      <c r="D107" s="3">
        <v>141</v>
      </c>
      <c r="E107" s="3">
        <v>1950</v>
      </c>
      <c r="F107" s="3">
        <v>21</v>
      </c>
      <c r="G107" s="6">
        <f t="shared" si="8"/>
        <v>92.857142857142861</v>
      </c>
      <c r="H107" s="57">
        <f t="shared" ref="H107:H170" si="17">ROUND(G107*34,0)</f>
        <v>3157</v>
      </c>
      <c r="I107" s="57">
        <f t="shared" ref="I107:I170" si="18">ROUND(G107*34,0)</f>
        <v>3157</v>
      </c>
      <c r="J107" s="57">
        <f t="shared" ref="J107:J170" si="19">ROUND(H107*0.034-4,0)</f>
        <v>103</v>
      </c>
      <c r="K107" s="57">
        <f t="shared" ref="K107:K135" si="20">ROUND(I107*0.066-8,0)</f>
        <v>200</v>
      </c>
      <c r="L107" s="57">
        <f t="shared" si="14"/>
        <v>303</v>
      </c>
      <c r="M107" s="107">
        <f t="shared" si="15"/>
        <v>65.856129685916926</v>
      </c>
      <c r="N107" s="107">
        <f t="shared" si="13"/>
        <v>65.856129685916926</v>
      </c>
    </row>
    <row r="108" spans="1:14" ht="18" customHeight="1" outlineLevel="2">
      <c r="A108" s="31">
        <v>3</v>
      </c>
      <c r="B108" s="32" t="s">
        <v>88</v>
      </c>
      <c r="C108" s="33" t="s">
        <v>91</v>
      </c>
      <c r="D108" s="3">
        <v>63</v>
      </c>
      <c r="E108" s="3">
        <v>957</v>
      </c>
      <c r="F108" s="3">
        <v>21</v>
      </c>
      <c r="G108" s="6">
        <f t="shared" si="8"/>
        <v>45.571428571428569</v>
      </c>
      <c r="H108" s="57">
        <f t="shared" si="17"/>
        <v>1549</v>
      </c>
      <c r="I108" s="57">
        <f t="shared" si="18"/>
        <v>1549</v>
      </c>
      <c r="J108" s="57">
        <f t="shared" si="19"/>
        <v>49</v>
      </c>
      <c r="K108" s="57">
        <f t="shared" si="20"/>
        <v>94</v>
      </c>
      <c r="L108" s="57">
        <f t="shared" si="14"/>
        <v>143</v>
      </c>
      <c r="M108" s="107">
        <f t="shared" si="15"/>
        <v>72.335600907029473</v>
      </c>
      <c r="N108" s="107">
        <f t="shared" si="13"/>
        <v>72.335600907029473</v>
      </c>
    </row>
    <row r="109" spans="1:14" ht="18" customHeight="1" outlineLevel="2">
      <c r="A109" s="31">
        <v>4</v>
      </c>
      <c r="B109" s="32" t="s">
        <v>88</v>
      </c>
      <c r="C109" s="33" t="s">
        <v>92</v>
      </c>
      <c r="D109" s="3">
        <v>88</v>
      </c>
      <c r="E109" s="3">
        <v>1172</v>
      </c>
      <c r="F109" s="3">
        <v>21</v>
      </c>
      <c r="G109" s="6">
        <f t="shared" si="8"/>
        <v>55.80952380952381</v>
      </c>
      <c r="H109" s="57">
        <f t="shared" si="17"/>
        <v>1898</v>
      </c>
      <c r="I109" s="57">
        <f t="shared" si="18"/>
        <v>1898</v>
      </c>
      <c r="J109" s="57">
        <f t="shared" si="19"/>
        <v>61</v>
      </c>
      <c r="K109" s="57">
        <f t="shared" si="20"/>
        <v>117</v>
      </c>
      <c r="L109" s="57">
        <f t="shared" si="14"/>
        <v>178</v>
      </c>
      <c r="M109" s="107">
        <f t="shared" si="15"/>
        <v>63.419913419913421</v>
      </c>
      <c r="N109" s="107">
        <f t="shared" si="13"/>
        <v>63.419913419913421</v>
      </c>
    </row>
    <row r="110" spans="1:14" ht="18" customHeight="1" outlineLevel="2">
      <c r="A110" s="31">
        <v>5</v>
      </c>
      <c r="B110" s="32" t="s">
        <v>88</v>
      </c>
      <c r="C110" s="33" t="s">
        <v>1270</v>
      </c>
      <c r="D110" s="3">
        <v>72</v>
      </c>
      <c r="E110" s="3">
        <v>1001</v>
      </c>
      <c r="F110" s="3">
        <v>22</v>
      </c>
      <c r="G110" s="6">
        <f t="shared" si="8"/>
        <v>45.5</v>
      </c>
      <c r="H110" s="57">
        <f t="shared" si="17"/>
        <v>1547</v>
      </c>
      <c r="I110" s="57">
        <f t="shared" si="18"/>
        <v>1547</v>
      </c>
      <c r="J110" s="57">
        <f t="shared" si="19"/>
        <v>49</v>
      </c>
      <c r="K110" s="57">
        <f t="shared" si="20"/>
        <v>94</v>
      </c>
      <c r="L110" s="57">
        <f t="shared" si="14"/>
        <v>143</v>
      </c>
      <c r="M110" s="107">
        <f t="shared" si="15"/>
        <v>63.194444444444443</v>
      </c>
      <c r="N110" s="107">
        <f t="shared" si="13"/>
        <v>63.194444444444443</v>
      </c>
    </row>
    <row r="111" spans="1:14" ht="18" customHeight="1" outlineLevel="2">
      <c r="A111" s="31">
        <v>6</v>
      </c>
      <c r="B111" s="32" t="s">
        <v>88</v>
      </c>
      <c r="C111" s="33" t="s">
        <v>98</v>
      </c>
      <c r="D111" s="3">
        <v>90</v>
      </c>
      <c r="E111" s="3">
        <v>1140</v>
      </c>
      <c r="F111" s="3">
        <v>21</v>
      </c>
      <c r="G111" s="6">
        <f t="shared" si="8"/>
        <v>54.285714285714285</v>
      </c>
      <c r="H111" s="57">
        <f t="shared" si="17"/>
        <v>1846</v>
      </c>
      <c r="I111" s="57">
        <f t="shared" si="18"/>
        <v>1846</v>
      </c>
      <c r="J111" s="57">
        <f t="shared" si="19"/>
        <v>59</v>
      </c>
      <c r="K111" s="57">
        <f t="shared" si="20"/>
        <v>114</v>
      </c>
      <c r="L111" s="57">
        <f t="shared" si="14"/>
        <v>173</v>
      </c>
      <c r="M111" s="107">
        <f t="shared" si="15"/>
        <v>60.317460317460316</v>
      </c>
      <c r="N111" s="107">
        <f t="shared" si="13"/>
        <v>60.317460317460316</v>
      </c>
    </row>
    <row r="112" spans="1:14" ht="18" customHeight="1" outlineLevel="2">
      <c r="A112" s="31">
        <v>7</v>
      </c>
      <c r="B112" s="32" t="s">
        <v>88</v>
      </c>
      <c r="C112" s="33" t="s">
        <v>97</v>
      </c>
      <c r="D112" s="3">
        <v>159</v>
      </c>
      <c r="E112" s="3">
        <v>2309</v>
      </c>
      <c r="F112" s="3">
        <v>20</v>
      </c>
      <c r="G112" s="6">
        <f t="shared" si="8"/>
        <v>115.45</v>
      </c>
      <c r="H112" s="57">
        <f t="shared" si="17"/>
        <v>3925</v>
      </c>
      <c r="I112" s="57">
        <f t="shared" si="18"/>
        <v>3925</v>
      </c>
      <c r="J112" s="57">
        <f t="shared" si="19"/>
        <v>129</v>
      </c>
      <c r="K112" s="57">
        <f t="shared" si="20"/>
        <v>251</v>
      </c>
      <c r="L112" s="57">
        <f t="shared" si="14"/>
        <v>380</v>
      </c>
      <c r="M112" s="107">
        <f t="shared" si="15"/>
        <v>72.610062893081761</v>
      </c>
      <c r="N112" s="107">
        <f t="shared" si="13"/>
        <v>72.610062893081761</v>
      </c>
    </row>
    <row r="113" spans="1:14" ht="18" customHeight="1" outlineLevel="2">
      <c r="A113" s="31">
        <v>8</v>
      </c>
      <c r="B113" s="32" t="s">
        <v>88</v>
      </c>
      <c r="C113" s="4" t="s">
        <v>95</v>
      </c>
      <c r="D113" s="3">
        <v>100</v>
      </c>
      <c r="E113" s="3">
        <v>1342</v>
      </c>
      <c r="F113" s="3">
        <v>21</v>
      </c>
      <c r="G113" s="6">
        <f t="shared" si="8"/>
        <v>63.904761904761905</v>
      </c>
      <c r="H113" s="57">
        <f t="shared" si="17"/>
        <v>2173</v>
      </c>
      <c r="I113" s="57">
        <f t="shared" si="18"/>
        <v>2173</v>
      </c>
      <c r="J113" s="57">
        <f t="shared" si="19"/>
        <v>70</v>
      </c>
      <c r="K113" s="57">
        <f t="shared" si="20"/>
        <v>135</v>
      </c>
      <c r="L113" s="57">
        <f t="shared" si="14"/>
        <v>205</v>
      </c>
      <c r="M113" s="107">
        <f t="shared" si="15"/>
        <v>63.904761904761905</v>
      </c>
      <c r="N113" s="107">
        <f t="shared" si="13"/>
        <v>63.904761904761905</v>
      </c>
    </row>
    <row r="114" spans="1:14" ht="18" customHeight="1" outlineLevel="2">
      <c r="A114" s="31">
        <v>9</v>
      </c>
      <c r="B114" s="32" t="s">
        <v>88</v>
      </c>
      <c r="C114" s="33" t="s">
        <v>96</v>
      </c>
      <c r="D114" s="3">
        <v>150</v>
      </c>
      <c r="E114" s="3">
        <v>1443</v>
      </c>
      <c r="F114" s="3">
        <v>21</v>
      </c>
      <c r="G114" s="6">
        <f t="shared" si="8"/>
        <v>68.714285714285708</v>
      </c>
      <c r="H114" s="57">
        <f t="shared" si="17"/>
        <v>2336</v>
      </c>
      <c r="I114" s="57">
        <f t="shared" si="18"/>
        <v>2336</v>
      </c>
      <c r="J114" s="57">
        <f t="shared" si="19"/>
        <v>75</v>
      </c>
      <c r="K114" s="57">
        <f t="shared" si="20"/>
        <v>146</v>
      </c>
      <c r="L114" s="57">
        <f t="shared" si="14"/>
        <v>221</v>
      </c>
      <c r="M114" s="107">
        <f t="shared" si="15"/>
        <v>45.809523809523803</v>
      </c>
      <c r="N114" s="107">
        <f t="shared" si="13"/>
        <v>45.809523809523803</v>
      </c>
    </row>
    <row r="115" spans="1:14" ht="18" customHeight="1" outlineLevel="2">
      <c r="A115" s="31">
        <v>10</v>
      </c>
      <c r="B115" s="32" t="s">
        <v>88</v>
      </c>
      <c r="C115" s="33" t="s">
        <v>1271</v>
      </c>
      <c r="D115" s="3">
        <v>12</v>
      </c>
      <c r="E115" s="3">
        <v>197</v>
      </c>
      <c r="F115" s="3">
        <v>21</v>
      </c>
      <c r="G115" s="6">
        <f t="shared" si="8"/>
        <v>9.3809523809523814</v>
      </c>
      <c r="H115" s="57">
        <f t="shared" si="17"/>
        <v>319</v>
      </c>
      <c r="I115" s="57">
        <f t="shared" si="18"/>
        <v>319</v>
      </c>
      <c r="J115" s="57">
        <f t="shared" si="19"/>
        <v>7</v>
      </c>
      <c r="K115" s="57">
        <f t="shared" si="20"/>
        <v>13</v>
      </c>
      <c r="L115" s="57">
        <f t="shared" si="14"/>
        <v>20</v>
      </c>
      <c r="M115" s="107">
        <f t="shared" si="15"/>
        <v>78.174603174603178</v>
      </c>
      <c r="N115" s="107">
        <f t="shared" si="13"/>
        <v>78.174603174603178</v>
      </c>
    </row>
    <row r="116" spans="1:14" ht="18" customHeight="1" outlineLevel="2">
      <c r="A116" s="31">
        <v>11</v>
      </c>
      <c r="B116" s="32" t="s">
        <v>88</v>
      </c>
      <c r="C116" s="33" t="s">
        <v>93</v>
      </c>
      <c r="D116" s="3">
        <v>220</v>
      </c>
      <c r="E116" s="3">
        <v>2399</v>
      </c>
      <c r="F116" s="3">
        <v>20</v>
      </c>
      <c r="G116" s="6">
        <f t="shared" si="8"/>
        <v>119.95</v>
      </c>
      <c r="H116" s="57">
        <f t="shared" si="17"/>
        <v>4078</v>
      </c>
      <c r="I116" s="57">
        <f t="shared" si="18"/>
        <v>4078</v>
      </c>
      <c r="J116" s="57">
        <f t="shared" si="19"/>
        <v>135</v>
      </c>
      <c r="K116" s="57">
        <f t="shared" si="20"/>
        <v>261</v>
      </c>
      <c r="L116" s="57">
        <f t="shared" si="14"/>
        <v>396</v>
      </c>
      <c r="M116" s="107">
        <f t="shared" si="15"/>
        <v>54.522727272727273</v>
      </c>
      <c r="N116" s="107">
        <f t="shared" si="13"/>
        <v>54.522727272727273</v>
      </c>
    </row>
    <row r="117" spans="1:14" ht="18" customHeight="1" outlineLevel="2">
      <c r="A117" s="31">
        <v>12</v>
      </c>
      <c r="B117" s="32" t="s">
        <v>88</v>
      </c>
      <c r="C117" s="33" t="s">
        <v>94</v>
      </c>
      <c r="D117" s="3">
        <v>125</v>
      </c>
      <c r="E117" s="3">
        <v>1450</v>
      </c>
      <c r="F117" s="3">
        <v>21</v>
      </c>
      <c r="G117" s="6">
        <f t="shared" si="8"/>
        <v>69.047619047619051</v>
      </c>
      <c r="H117" s="57">
        <f t="shared" si="17"/>
        <v>2348</v>
      </c>
      <c r="I117" s="57">
        <f t="shared" si="18"/>
        <v>2348</v>
      </c>
      <c r="J117" s="57">
        <f t="shared" si="19"/>
        <v>76</v>
      </c>
      <c r="K117" s="57">
        <f t="shared" si="20"/>
        <v>147</v>
      </c>
      <c r="L117" s="57">
        <f t="shared" si="14"/>
        <v>223</v>
      </c>
      <c r="M117" s="107">
        <f t="shared" si="15"/>
        <v>55.238095238095241</v>
      </c>
      <c r="N117" s="107">
        <f t="shared" si="13"/>
        <v>55.238095238095241</v>
      </c>
    </row>
    <row r="118" spans="1:14" ht="18" customHeight="1" outlineLevel="2">
      <c r="A118" s="31">
        <v>13</v>
      </c>
      <c r="B118" s="32" t="s">
        <v>88</v>
      </c>
      <c r="C118" s="33" t="s">
        <v>1272</v>
      </c>
      <c r="D118" s="3">
        <v>120</v>
      </c>
      <c r="E118" s="3">
        <v>885</v>
      </c>
      <c r="F118" s="3">
        <v>20</v>
      </c>
      <c r="G118" s="6">
        <f t="shared" si="8"/>
        <v>44.25</v>
      </c>
      <c r="H118" s="57">
        <f t="shared" si="17"/>
        <v>1505</v>
      </c>
      <c r="I118" s="57">
        <f t="shared" si="18"/>
        <v>1505</v>
      </c>
      <c r="J118" s="57">
        <f t="shared" si="19"/>
        <v>47</v>
      </c>
      <c r="K118" s="57">
        <f t="shared" si="20"/>
        <v>91</v>
      </c>
      <c r="L118" s="57">
        <f t="shared" si="14"/>
        <v>138</v>
      </c>
      <c r="M118" s="107">
        <f t="shared" si="15"/>
        <v>36.875</v>
      </c>
      <c r="N118" s="107">
        <f t="shared" si="13"/>
        <v>36.875</v>
      </c>
    </row>
    <row r="119" spans="1:14" ht="18" customHeight="1" outlineLevel="2">
      <c r="A119" s="31">
        <v>14</v>
      </c>
      <c r="B119" s="32" t="s">
        <v>88</v>
      </c>
      <c r="C119" s="33" t="s">
        <v>1273</v>
      </c>
      <c r="D119" s="3">
        <v>103</v>
      </c>
      <c r="E119" s="3">
        <v>947</v>
      </c>
      <c r="F119" s="3">
        <v>19</v>
      </c>
      <c r="G119" s="6">
        <f t="shared" si="8"/>
        <v>49.842105263157897</v>
      </c>
      <c r="H119" s="57">
        <f t="shared" si="17"/>
        <v>1695</v>
      </c>
      <c r="I119" s="57">
        <f t="shared" si="18"/>
        <v>1695</v>
      </c>
      <c r="J119" s="57">
        <f t="shared" si="19"/>
        <v>54</v>
      </c>
      <c r="K119" s="57">
        <f t="shared" si="20"/>
        <v>104</v>
      </c>
      <c r="L119" s="57">
        <f t="shared" si="14"/>
        <v>158</v>
      </c>
      <c r="M119" s="107">
        <f t="shared" si="15"/>
        <v>48.390393459376604</v>
      </c>
      <c r="N119" s="107">
        <f t="shared" si="13"/>
        <v>48.390393459376604</v>
      </c>
    </row>
    <row r="120" spans="1:14" ht="18" customHeight="1" outlineLevel="2">
      <c r="A120" s="31">
        <v>15</v>
      </c>
      <c r="B120" s="32" t="s">
        <v>88</v>
      </c>
      <c r="C120" s="33" t="s">
        <v>102</v>
      </c>
      <c r="D120" s="3">
        <v>220</v>
      </c>
      <c r="E120" s="3">
        <v>75</v>
      </c>
      <c r="F120" s="3">
        <v>1</v>
      </c>
      <c r="G120" s="6">
        <f t="shared" si="8"/>
        <v>75</v>
      </c>
      <c r="H120" s="57">
        <f t="shared" si="17"/>
        <v>2550</v>
      </c>
      <c r="I120" s="57">
        <f t="shared" si="18"/>
        <v>2550</v>
      </c>
      <c r="J120" s="57">
        <f t="shared" si="19"/>
        <v>83</v>
      </c>
      <c r="K120" s="57">
        <f t="shared" si="20"/>
        <v>160</v>
      </c>
      <c r="L120" s="57">
        <f t="shared" si="14"/>
        <v>243</v>
      </c>
      <c r="M120" s="107">
        <f t="shared" si="15"/>
        <v>34.090909090909093</v>
      </c>
      <c r="N120" s="107">
        <f t="shared" si="13"/>
        <v>34.090909090909093</v>
      </c>
    </row>
    <row r="121" spans="1:14" ht="18" customHeight="1" outlineLevel="2">
      <c r="A121" s="31">
        <v>16</v>
      </c>
      <c r="B121" s="32" t="s">
        <v>88</v>
      </c>
      <c r="C121" s="33" t="s">
        <v>101</v>
      </c>
      <c r="D121" s="3">
        <v>274</v>
      </c>
      <c r="E121" s="3">
        <v>2162</v>
      </c>
      <c r="F121" s="3">
        <v>19</v>
      </c>
      <c r="G121" s="6">
        <f t="shared" si="8"/>
        <v>113.78947368421052</v>
      </c>
      <c r="H121" s="57">
        <f t="shared" si="17"/>
        <v>3869</v>
      </c>
      <c r="I121" s="57">
        <f t="shared" si="18"/>
        <v>3869</v>
      </c>
      <c r="J121" s="57">
        <f t="shared" si="19"/>
        <v>128</v>
      </c>
      <c r="K121" s="57">
        <f t="shared" si="20"/>
        <v>247</v>
      </c>
      <c r="L121" s="57">
        <f t="shared" si="14"/>
        <v>375</v>
      </c>
      <c r="M121" s="107">
        <f t="shared" si="15"/>
        <v>41.529004994237411</v>
      </c>
      <c r="N121" s="107">
        <f t="shared" si="13"/>
        <v>41.529004994237411</v>
      </c>
    </row>
    <row r="122" spans="1:14" ht="18" customHeight="1" outlineLevel="2">
      <c r="A122" s="31">
        <v>17</v>
      </c>
      <c r="B122" s="32" t="s">
        <v>88</v>
      </c>
      <c r="C122" s="33" t="s">
        <v>1274</v>
      </c>
      <c r="D122" s="3">
        <v>112</v>
      </c>
      <c r="E122" s="3">
        <v>50</v>
      </c>
      <c r="F122" s="3">
        <v>1</v>
      </c>
      <c r="G122" s="6">
        <f t="shared" si="8"/>
        <v>50</v>
      </c>
      <c r="H122" s="57">
        <f t="shared" si="17"/>
        <v>1700</v>
      </c>
      <c r="I122" s="57">
        <f t="shared" si="18"/>
        <v>1700</v>
      </c>
      <c r="J122" s="57">
        <f t="shared" si="19"/>
        <v>54</v>
      </c>
      <c r="K122" s="57">
        <f t="shared" si="20"/>
        <v>104</v>
      </c>
      <c r="L122" s="57">
        <f t="shared" si="14"/>
        <v>158</v>
      </c>
      <c r="M122" s="107">
        <f t="shared" si="15"/>
        <v>44.642857142857146</v>
      </c>
      <c r="N122" s="107">
        <f t="shared" si="13"/>
        <v>44.642857142857146</v>
      </c>
    </row>
    <row r="123" spans="1:14" ht="18" customHeight="1" outlineLevel="2">
      <c r="A123" s="31">
        <v>18</v>
      </c>
      <c r="B123" s="32" t="s">
        <v>88</v>
      </c>
      <c r="C123" s="33" t="s">
        <v>108</v>
      </c>
      <c r="D123" s="3">
        <v>50</v>
      </c>
      <c r="E123" s="3">
        <v>606</v>
      </c>
      <c r="F123" s="3">
        <v>21</v>
      </c>
      <c r="G123" s="6">
        <f t="shared" si="8"/>
        <v>28.857142857142858</v>
      </c>
      <c r="H123" s="57">
        <f t="shared" si="17"/>
        <v>981</v>
      </c>
      <c r="I123" s="57">
        <f t="shared" si="18"/>
        <v>981</v>
      </c>
      <c r="J123" s="57">
        <f t="shared" si="19"/>
        <v>29</v>
      </c>
      <c r="K123" s="57">
        <f t="shared" si="20"/>
        <v>57</v>
      </c>
      <c r="L123" s="57">
        <f t="shared" si="14"/>
        <v>86</v>
      </c>
      <c r="M123" s="107">
        <f t="shared" si="15"/>
        <v>57.714285714285715</v>
      </c>
      <c r="N123" s="107">
        <f t="shared" si="13"/>
        <v>57.714285714285715</v>
      </c>
    </row>
    <row r="124" spans="1:14" ht="18" customHeight="1" outlineLevel="2">
      <c r="A124" s="31">
        <v>19</v>
      </c>
      <c r="B124" s="32" t="s">
        <v>88</v>
      </c>
      <c r="C124" s="33" t="s">
        <v>107</v>
      </c>
      <c r="D124" s="3">
        <v>135</v>
      </c>
      <c r="E124" s="3">
        <v>1632</v>
      </c>
      <c r="F124" s="3">
        <v>21</v>
      </c>
      <c r="G124" s="6">
        <f t="shared" si="8"/>
        <v>77.714285714285708</v>
      </c>
      <c r="H124" s="57">
        <f t="shared" si="17"/>
        <v>2642</v>
      </c>
      <c r="I124" s="57">
        <f t="shared" si="18"/>
        <v>2642</v>
      </c>
      <c r="J124" s="57">
        <f t="shared" si="19"/>
        <v>86</v>
      </c>
      <c r="K124" s="57">
        <f t="shared" si="20"/>
        <v>166</v>
      </c>
      <c r="L124" s="57">
        <f t="shared" si="14"/>
        <v>252</v>
      </c>
      <c r="M124" s="107">
        <f t="shared" si="15"/>
        <v>57.566137566137563</v>
      </c>
      <c r="N124" s="107">
        <f t="shared" si="13"/>
        <v>57.566137566137563</v>
      </c>
    </row>
    <row r="125" spans="1:14" ht="18" customHeight="1" outlineLevel="2">
      <c r="A125" s="31">
        <v>20</v>
      </c>
      <c r="B125" s="32" t="s">
        <v>88</v>
      </c>
      <c r="C125" s="33" t="s">
        <v>99</v>
      </c>
      <c r="D125" s="3">
        <v>178</v>
      </c>
      <c r="E125" s="3">
        <v>971</v>
      </c>
      <c r="F125" s="3">
        <v>17</v>
      </c>
      <c r="G125" s="6">
        <f t="shared" si="8"/>
        <v>57.117647058823529</v>
      </c>
      <c r="H125" s="57">
        <f t="shared" si="17"/>
        <v>1942</v>
      </c>
      <c r="I125" s="57">
        <f t="shared" si="18"/>
        <v>1942</v>
      </c>
      <c r="J125" s="57">
        <f t="shared" si="19"/>
        <v>62</v>
      </c>
      <c r="K125" s="57">
        <f t="shared" si="20"/>
        <v>120</v>
      </c>
      <c r="L125" s="57">
        <f t="shared" si="14"/>
        <v>182</v>
      </c>
      <c r="M125" s="107">
        <f t="shared" si="15"/>
        <v>32.088565763384004</v>
      </c>
      <c r="N125" s="107">
        <f t="shared" si="13"/>
        <v>32.088565763384004</v>
      </c>
    </row>
    <row r="126" spans="1:14" ht="18" customHeight="1" outlineLevel="2">
      <c r="A126" s="31">
        <v>21</v>
      </c>
      <c r="B126" s="32" t="s">
        <v>88</v>
      </c>
      <c r="C126" s="33" t="s">
        <v>100</v>
      </c>
      <c r="D126" s="3">
        <v>93</v>
      </c>
      <c r="E126" s="3">
        <v>1271</v>
      </c>
      <c r="F126" s="3">
        <v>21</v>
      </c>
      <c r="G126" s="6">
        <f t="shared" si="8"/>
        <v>60.523809523809526</v>
      </c>
      <c r="H126" s="57">
        <f t="shared" si="17"/>
        <v>2058</v>
      </c>
      <c r="I126" s="57">
        <f t="shared" si="18"/>
        <v>2058</v>
      </c>
      <c r="J126" s="57">
        <f t="shared" si="19"/>
        <v>66</v>
      </c>
      <c r="K126" s="57">
        <f t="shared" si="20"/>
        <v>128</v>
      </c>
      <c r="L126" s="57">
        <f t="shared" si="14"/>
        <v>194</v>
      </c>
      <c r="M126" s="107">
        <f t="shared" si="15"/>
        <v>65.079365079365076</v>
      </c>
      <c r="N126" s="107">
        <f t="shared" si="13"/>
        <v>65.079365079365076</v>
      </c>
    </row>
    <row r="127" spans="1:14" ht="18" customHeight="1" outlineLevel="2">
      <c r="A127" s="31">
        <v>22</v>
      </c>
      <c r="B127" s="32" t="s">
        <v>88</v>
      </c>
      <c r="C127" s="33" t="s">
        <v>1275</v>
      </c>
      <c r="D127" s="3">
        <v>52</v>
      </c>
      <c r="E127" s="3">
        <v>606</v>
      </c>
      <c r="F127" s="3">
        <v>20</v>
      </c>
      <c r="G127" s="6">
        <f t="shared" si="8"/>
        <v>30.3</v>
      </c>
      <c r="H127" s="57">
        <f t="shared" si="17"/>
        <v>1030</v>
      </c>
      <c r="I127" s="57">
        <f t="shared" si="18"/>
        <v>1030</v>
      </c>
      <c r="J127" s="57">
        <f t="shared" si="19"/>
        <v>31</v>
      </c>
      <c r="K127" s="57">
        <f t="shared" si="20"/>
        <v>60</v>
      </c>
      <c r="L127" s="57">
        <f t="shared" si="14"/>
        <v>91</v>
      </c>
      <c r="M127" s="107">
        <f t="shared" si="15"/>
        <v>58.269230769230766</v>
      </c>
      <c r="N127" s="107">
        <f t="shared" si="13"/>
        <v>58.269230769230766</v>
      </c>
    </row>
    <row r="128" spans="1:14" ht="18" customHeight="1" outlineLevel="2">
      <c r="A128" s="31">
        <v>23</v>
      </c>
      <c r="B128" s="32" t="s">
        <v>88</v>
      </c>
      <c r="C128" s="33" t="s">
        <v>105</v>
      </c>
      <c r="D128" s="3">
        <v>121</v>
      </c>
      <c r="E128" s="3">
        <v>1718</v>
      </c>
      <c r="F128" s="3">
        <v>22</v>
      </c>
      <c r="G128" s="6">
        <f t="shared" si="8"/>
        <v>78.090909090909093</v>
      </c>
      <c r="H128" s="57">
        <f t="shared" si="17"/>
        <v>2655</v>
      </c>
      <c r="I128" s="57">
        <f t="shared" si="18"/>
        <v>2655</v>
      </c>
      <c r="J128" s="57">
        <f t="shared" si="19"/>
        <v>86</v>
      </c>
      <c r="K128" s="57">
        <f t="shared" si="20"/>
        <v>167</v>
      </c>
      <c r="L128" s="57">
        <f t="shared" si="14"/>
        <v>253</v>
      </c>
      <c r="M128" s="107">
        <f t="shared" si="15"/>
        <v>64.537941397445536</v>
      </c>
      <c r="N128" s="107">
        <f t="shared" si="13"/>
        <v>64.537941397445536</v>
      </c>
    </row>
    <row r="129" spans="1:14" ht="18" customHeight="1" outlineLevel="2">
      <c r="A129" s="31">
        <v>24</v>
      </c>
      <c r="B129" s="32" t="s">
        <v>88</v>
      </c>
      <c r="C129" s="33" t="s">
        <v>106</v>
      </c>
      <c r="D129" s="3">
        <v>75</v>
      </c>
      <c r="E129" s="3">
        <v>1200</v>
      </c>
      <c r="F129" s="3">
        <v>22</v>
      </c>
      <c r="G129" s="6">
        <f t="shared" si="8"/>
        <v>54.545454545454547</v>
      </c>
      <c r="H129" s="57">
        <f t="shared" si="17"/>
        <v>1855</v>
      </c>
      <c r="I129" s="57">
        <f t="shared" si="18"/>
        <v>1855</v>
      </c>
      <c r="J129" s="57">
        <f t="shared" si="19"/>
        <v>59</v>
      </c>
      <c r="K129" s="57">
        <f t="shared" si="20"/>
        <v>114</v>
      </c>
      <c r="L129" s="57">
        <f t="shared" si="14"/>
        <v>173</v>
      </c>
      <c r="M129" s="107">
        <f t="shared" si="15"/>
        <v>72.727272727272734</v>
      </c>
      <c r="N129" s="107">
        <f t="shared" si="13"/>
        <v>72.727272727272734</v>
      </c>
    </row>
    <row r="130" spans="1:14" ht="18" customHeight="1" outlineLevel="2">
      <c r="A130" s="31">
        <v>25</v>
      </c>
      <c r="B130" s="32" t="s">
        <v>88</v>
      </c>
      <c r="C130" s="33" t="s">
        <v>103</v>
      </c>
      <c r="D130" s="3">
        <v>210</v>
      </c>
      <c r="E130" s="3">
        <v>941</v>
      </c>
      <c r="F130" s="3">
        <v>6</v>
      </c>
      <c r="G130" s="6">
        <f t="shared" si="8"/>
        <v>156.83333333333334</v>
      </c>
      <c r="H130" s="57">
        <f t="shared" si="17"/>
        <v>5332</v>
      </c>
      <c r="I130" s="57">
        <f t="shared" si="18"/>
        <v>5332</v>
      </c>
      <c r="J130" s="57">
        <f t="shared" si="19"/>
        <v>177</v>
      </c>
      <c r="K130" s="57">
        <f t="shared" si="20"/>
        <v>344</v>
      </c>
      <c r="L130" s="57">
        <f t="shared" si="14"/>
        <v>521</v>
      </c>
      <c r="M130" s="107">
        <f t="shared" si="15"/>
        <v>74.682539682539684</v>
      </c>
      <c r="N130" s="107">
        <f t="shared" si="13"/>
        <v>74.682539682539684</v>
      </c>
    </row>
    <row r="131" spans="1:14" ht="18" customHeight="1" outlineLevel="2">
      <c r="A131" s="31">
        <v>26</v>
      </c>
      <c r="B131" s="32" t="s">
        <v>88</v>
      </c>
      <c r="C131" s="33" t="s">
        <v>104</v>
      </c>
      <c r="D131" s="3">
        <v>91</v>
      </c>
      <c r="E131" s="3">
        <v>40</v>
      </c>
      <c r="F131" s="3">
        <v>1</v>
      </c>
      <c r="G131" s="6">
        <f t="shared" si="8"/>
        <v>40</v>
      </c>
      <c r="H131" s="57">
        <f t="shared" si="17"/>
        <v>1360</v>
      </c>
      <c r="I131" s="57">
        <f t="shared" si="18"/>
        <v>1360</v>
      </c>
      <c r="J131" s="57">
        <f t="shared" si="19"/>
        <v>42</v>
      </c>
      <c r="K131" s="57">
        <f t="shared" si="20"/>
        <v>82</v>
      </c>
      <c r="L131" s="57">
        <f t="shared" si="14"/>
        <v>124</v>
      </c>
      <c r="M131" s="107">
        <f t="shared" si="15"/>
        <v>43.956043956043956</v>
      </c>
      <c r="N131" s="107">
        <f t="shared" si="13"/>
        <v>43.956043956043956</v>
      </c>
    </row>
    <row r="132" spans="1:14" ht="18" customHeight="1" outlineLevel="2">
      <c r="A132" s="31">
        <v>27</v>
      </c>
      <c r="B132" s="32" t="s">
        <v>88</v>
      </c>
      <c r="C132" s="33" t="s">
        <v>114</v>
      </c>
      <c r="D132" s="3">
        <v>106</v>
      </c>
      <c r="E132" s="3">
        <v>1099</v>
      </c>
      <c r="F132" s="3">
        <v>20</v>
      </c>
      <c r="G132" s="6">
        <f t="shared" si="8"/>
        <v>54.95</v>
      </c>
      <c r="H132" s="57">
        <f t="shared" si="17"/>
        <v>1868</v>
      </c>
      <c r="I132" s="57">
        <f t="shared" si="18"/>
        <v>1868</v>
      </c>
      <c r="J132" s="57">
        <f t="shared" si="19"/>
        <v>60</v>
      </c>
      <c r="K132" s="57">
        <f t="shared" si="20"/>
        <v>115</v>
      </c>
      <c r="L132" s="57">
        <f t="shared" si="14"/>
        <v>175</v>
      </c>
      <c r="M132" s="107">
        <f t="shared" si="15"/>
        <v>51.839622641509436</v>
      </c>
      <c r="N132" s="107">
        <f t="shared" si="13"/>
        <v>51.839622641509436</v>
      </c>
    </row>
    <row r="133" spans="1:14" ht="18" customHeight="1" outlineLevel="2">
      <c r="A133" s="31">
        <v>28</v>
      </c>
      <c r="B133" s="32" t="s">
        <v>88</v>
      </c>
      <c r="C133" s="33" t="s">
        <v>113</v>
      </c>
      <c r="D133" s="3">
        <v>163</v>
      </c>
      <c r="E133" s="3">
        <v>600</v>
      </c>
      <c r="F133" s="3">
        <v>16</v>
      </c>
      <c r="G133" s="6">
        <f t="shared" si="8"/>
        <v>37.5</v>
      </c>
      <c r="H133" s="57">
        <f t="shared" si="17"/>
        <v>1275</v>
      </c>
      <c r="I133" s="57">
        <f t="shared" si="18"/>
        <v>1275</v>
      </c>
      <c r="J133" s="57">
        <f t="shared" si="19"/>
        <v>39</v>
      </c>
      <c r="K133" s="57">
        <f t="shared" si="20"/>
        <v>76</v>
      </c>
      <c r="L133" s="57">
        <f t="shared" si="14"/>
        <v>115</v>
      </c>
      <c r="M133" s="107">
        <f t="shared" si="15"/>
        <v>23.006134969325153</v>
      </c>
      <c r="N133" s="107">
        <f t="shared" si="13"/>
        <v>23.006134969325153</v>
      </c>
    </row>
    <row r="134" spans="1:14" ht="18" customHeight="1" outlineLevel="2">
      <c r="A134" s="31">
        <v>29</v>
      </c>
      <c r="B134" s="32" t="s">
        <v>88</v>
      </c>
      <c r="C134" s="33" t="s">
        <v>1276</v>
      </c>
      <c r="D134" s="3">
        <v>39</v>
      </c>
      <c r="E134" s="3">
        <v>239</v>
      </c>
      <c r="F134" s="3">
        <v>14</v>
      </c>
      <c r="G134" s="6">
        <f t="shared" ref="G134:G198" si="21">E134/F134</f>
        <v>17.071428571428573</v>
      </c>
      <c r="H134" s="57">
        <f t="shared" si="17"/>
        <v>580</v>
      </c>
      <c r="I134" s="57">
        <f t="shared" si="18"/>
        <v>580</v>
      </c>
      <c r="J134" s="57">
        <f t="shared" si="19"/>
        <v>16</v>
      </c>
      <c r="K134" s="57">
        <f t="shared" si="20"/>
        <v>30</v>
      </c>
      <c r="L134" s="57">
        <f t="shared" si="14"/>
        <v>46</v>
      </c>
      <c r="M134" s="107">
        <f t="shared" si="15"/>
        <v>43.772893772893781</v>
      </c>
      <c r="N134" s="107">
        <f t="shared" si="13"/>
        <v>43.772893772893781</v>
      </c>
    </row>
    <row r="135" spans="1:14" ht="18" customHeight="1" outlineLevel="2">
      <c r="A135" s="31">
        <v>30</v>
      </c>
      <c r="B135" s="32" t="s">
        <v>88</v>
      </c>
      <c r="C135" s="34" t="s">
        <v>116</v>
      </c>
      <c r="D135" s="3">
        <v>161</v>
      </c>
      <c r="E135" s="3">
        <v>1230</v>
      </c>
      <c r="F135" s="3">
        <v>21</v>
      </c>
      <c r="G135" s="6">
        <f t="shared" si="21"/>
        <v>58.571428571428569</v>
      </c>
      <c r="H135" s="57">
        <f t="shared" si="17"/>
        <v>1991</v>
      </c>
      <c r="I135" s="57">
        <f t="shared" si="18"/>
        <v>1991</v>
      </c>
      <c r="J135" s="57">
        <f t="shared" si="19"/>
        <v>64</v>
      </c>
      <c r="K135" s="57">
        <f t="shared" si="20"/>
        <v>123</v>
      </c>
      <c r="L135" s="57">
        <f t="shared" si="14"/>
        <v>187</v>
      </c>
      <c r="M135" s="107">
        <f t="shared" si="15"/>
        <v>36.379769299023955</v>
      </c>
      <c r="N135" s="107">
        <f t="shared" ref="N135:N198" si="22">G135*100/D135</f>
        <v>36.379769299023955</v>
      </c>
    </row>
    <row r="136" spans="1:14" ht="18" customHeight="1" outlineLevel="2">
      <c r="A136" s="31">
        <v>31</v>
      </c>
      <c r="B136" s="32" t="s">
        <v>88</v>
      </c>
      <c r="C136" s="33" t="s">
        <v>115</v>
      </c>
      <c r="D136" s="3">
        <v>228</v>
      </c>
      <c r="E136" s="3">
        <v>2214</v>
      </c>
      <c r="F136" s="3">
        <v>21</v>
      </c>
      <c r="G136" s="6">
        <f t="shared" si="21"/>
        <v>105.42857142857143</v>
      </c>
      <c r="H136" s="57">
        <f t="shared" si="17"/>
        <v>3585</v>
      </c>
      <c r="I136" s="57">
        <f t="shared" si="18"/>
        <v>3585</v>
      </c>
      <c r="J136" s="57">
        <f t="shared" si="19"/>
        <v>118</v>
      </c>
      <c r="K136" s="57">
        <f t="shared" ref="K136:K179" si="23">ROUND(I136*0.066-7,0)</f>
        <v>230</v>
      </c>
      <c r="L136" s="57">
        <f t="shared" si="14"/>
        <v>348</v>
      </c>
      <c r="M136" s="107">
        <f t="shared" si="15"/>
        <v>46.2406015037594</v>
      </c>
      <c r="N136" s="107">
        <f t="shared" si="22"/>
        <v>46.2406015037594</v>
      </c>
    </row>
    <row r="137" spans="1:14" ht="18" customHeight="1" outlineLevel="2">
      <c r="A137" s="31">
        <v>32</v>
      </c>
      <c r="B137" s="32" t="s">
        <v>88</v>
      </c>
      <c r="C137" s="33" t="s">
        <v>111</v>
      </c>
      <c r="D137" s="3">
        <v>112</v>
      </c>
      <c r="E137" s="3">
        <v>1014</v>
      </c>
      <c r="F137" s="3">
        <v>21</v>
      </c>
      <c r="G137" s="6">
        <f t="shared" si="21"/>
        <v>48.285714285714285</v>
      </c>
      <c r="H137" s="57">
        <f t="shared" si="17"/>
        <v>1642</v>
      </c>
      <c r="I137" s="57">
        <f t="shared" si="18"/>
        <v>1642</v>
      </c>
      <c r="J137" s="57">
        <f t="shared" si="19"/>
        <v>52</v>
      </c>
      <c r="K137" s="57">
        <f t="shared" si="23"/>
        <v>101</v>
      </c>
      <c r="L137" s="57">
        <f>J137+K137</f>
        <v>153</v>
      </c>
      <c r="M137" s="107">
        <f>G137*100/D137</f>
        <v>43.112244897959179</v>
      </c>
      <c r="N137" s="107">
        <f>G137*100/D137</f>
        <v>43.112244897959179</v>
      </c>
    </row>
    <row r="138" spans="1:14" ht="18" customHeight="1" outlineLevel="2">
      <c r="A138" s="31">
        <v>33</v>
      </c>
      <c r="B138" s="32" t="s">
        <v>88</v>
      </c>
      <c r="C138" s="33" t="s">
        <v>109</v>
      </c>
      <c r="D138" s="3">
        <v>124</v>
      </c>
      <c r="E138" s="3">
        <v>1703</v>
      </c>
      <c r="F138" s="3">
        <v>21</v>
      </c>
      <c r="G138" s="6">
        <f t="shared" si="21"/>
        <v>81.095238095238102</v>
      </c>
      <c r="H138" s="57">
        <f t="shared" si="17"/>
        <v>2757</v>
      </c>
      <c r="I138" s="57">
        <f t="shared" si="18"/>
        <v>2757</v>
      </c>
      <c r="J138" s="57">
        <f t="shared" si="19"/>
        <v>90</v>
      </c>
      <c r="K138" s="57">
        <f t="shared" si="23"/>
        <v>175</v>
      </c>
      <c r="L138" s="57">
        <f>J138+K138</f>
        <v>265</v>
      </c>
      <c r="M138" s="107">
        <f>G138*100/D138</f>
        <v>65.399385560675881</v>
      </c>
      <c r="N138" s="107">
        <f>G138*100/D138</f>
        <v>65.399385560675881</v>
      </c>
    </row>
    <row r="139" spans="1:14" ht="18" customHeight="1" outlineLevel="2">
      <c r="A139" s="31">
        <v>34</v>
      </c>
      <c r="B139" s="32" t="s">
        <v>88</v>
      </c>
      <c r="C139" s="33" t="s">
        <v>110</v>
      </c>
      <c r="D139" s="3">
        <v>81</v>
      </c>
      <c r="E139" s="3">
        <v>616</v>
      </c>
      <c r="F139" s="3">
        <v>20</v>
      </c>
      <c r="G139" s="6">
        <f t="shared" si="21"/>
        <v>30.8</v>
      </c>
      <c r="H139" s="57">
        <f t="shared" si="17"/>
        <v>1047</v>
      </c>
      <c r="I139" s="57">
        <f t="shared" si="18"/>
        <v>1047</v>
      </c>
      <c r="J139" s="57">
        <f t="shared" si="19"/>
        <v>32</v>
      </c>
      <c r="K139" s="57">
        <f t="shared" si="23"/>
        <v>62</v>
      </c>
      <c r="L139" s="57">
        <f t="shared" si="14"/>
        <v>94</v>
      </c>
      <c r="M139" s="107">
        <f t="shared" si="15"/>
        <v>38.02469135802469</v>
      </c>
      <c r="N139" s="107">
        <f t="shared" si="22"/>
        <v>38.02469135802469</v>
      </c>
    </row>
    <row r="140" spans="1:14" ht="18" customHeight="1" outlineLevel="2">
      <c r="A140" s="31">
        <v>35</v>
      </c>
      <c r="B140" s="32" t="s">
        <v>88</v>
      </c>
      <c r="C140" s="33" t="s">
        <v>112</v>
      </c>
      <c r="D140" s="3">
        <v>250</v>
      </c>
      <c r="E140" s="3">
        <v>2453</v>
      </c>
      <c r="F140" s="3">
        <v>21</v>
      </c>
      <c r="G140" s="6">
        <f t="shared" si="21"/>
        <v>116.80952380952381</v>
      </c>
      <c r="H140" s="57">
        <f t="shared" si="17"/>
        <v>3972</v>
      </c>
      <c r="I140" s="57">
        <f t="shared" si="18"/>
        <v>3972</v>
      </c>
      <c r="J140" s="57">
        <f t="shared" si="19"/>
        <v>131</v>
      </c>
      <c r="K140" s="57">
        <f t="shared" si="23"/>
        <v>255</v>
      </c>
      <c r="L140" s="57">
        <f t="shared" si="14"/>
        <v>386</v>
      </c>
      <c r="M140" s="107">
        <f t="shared" si="15"/>
        <v>46.723809523809528</v>
      </c>
      <c r="N140" s="107">
        <f t="shared" si="22"/>
        <v>46.723809523809528</v>
      </c>
    </row>
    <row r="141" spans="1:14" ht="18" customHeight="1" outlineLevel="2">
      <c r="A141" s="31">
        <v>36</v>
      </c>
      <c r="B141" s="32" t="s">
        <v>88</v>
      </c>
      <c r="C141" s="33" t="s">
        <v>1277</v>
      </c>
      <c r="D141" s="3">
        <v>31</v>
      </c>
      <c r="E141" s="3">
        <v>445</v>
      </c>
      <c r="F141" s="3">
        <v>21</v>
      </c>
      <c r="G141" s="6">
        <f t="shared" si="21"/>
        <v>21.19047619047619</v>
      </c>
      <c r="H141" s="57">
        <f t="shared" si="17"/>
        <v>720</v>
      </c>
      <c r="I141" s="57">
        <f t="shared" si="18"/>
        <v>720</v>
      </c>
      <c r="J141" s="57">
        <f t="shared" si="19"/>
        <v>20</v>
      </c>
      <c r="K141" s="57">
        <f t="shared" si="23"/>
        <v>41</v>
      </c>
      <c r="L141" s="57">
        <f t="shared" si="14"/>
        <v>61</v>
      </c>
      <c r="M141" s="107">
        <f t="shared" si="15"/>
        <v>68.356374807987706</v>
      </c>
      <c r="N141" s="107">
        <f t="shared" si="22"/>
        <v>68.356374807987706</v>
      </c>
    </row>
    <row r="142" spans="1:14" ht="18" customHeight="1" outlineLevel="2">
      <c r="A142" s="31">
        <v>37</v>
      </c>
      <c r="B142" s="32" t="s">
        <v>88</v>
      </c>
      <c r="C142" s="33" t="s">
        <v>1278</v>
      </c>
      <c r="D142" s="3">
        <v>165</v>
      </c>
      <c r="E142" s="3">
        <v>1309</v>
      </c>
      <c r="F142" s="3">
        <v>20</v>
      </c>
      <c r="G142" s="6">
        <f t="shared" si="21"/>
        <v>65.45</v>
      </c>
      <c r="H142" s="57">
        <f t="shared" si="17"/>
        <v>2225</v>
      </c>
      <c r="I142" s="57">
        <f t="shared" si="18"/>
        <v>2225</v>
      </c>
      <c r="J142" s="57">
        <f t="shared" si="19"/>
        <v>72</v>
      </c>
      <c r="K142" s="57">
        <f t="shared" si="23"/>
        <v>140</v>
      </c>
      <c r="L142" s="57">
        <f t="shared" si="14"/>
        <v>212</v>
      </c>
      <c r="M142" s="107">
        <f t="shared" si="15"/>
        <v>39.666666666666664</v>
      </c>
      <c r="N142" s="107">
        <f t="shared" si="22"/>
        <v>39.666666666666664</v>
      </c>
    </row>
    <row r="143" spans="1:14" ht="18" customHeight="1" outlineLevel="2">
      <c r="A143" s="31">
        <v>38</v>
      </c>
      <c r="B143" s="32" t="s">
        <v>88</v>
      </c>
      <c r="C143" s="33" t="s">
        <v>1279</v>
      </c>
      <c r="D143" s="3">
        <v>60</v>
      </c>
      <c r="E143" s="3">
        <v>476</v>
      </c>
      <c r="F143" s="3">
        <v>17</v>
      </c>
      <c r="G143" s="6">
        <f t="shared" si="21"/>
        <v>28</v>
      </c>
      <c r="H143" s="57">
        <f t="shared" si="17"/>
        <v>952</v>
      </c>
      <c r="I143" s="57">
        <f t="shared" si="18"/>
        <v>952</v>
      </c>
      <c r="J143" s="57">
        <f t="shared" si="19"/>
        <v>28</v>
      </c>
      <c r="K143" s="57">
        <f t="shared" si="23"/>
        <v>56</v>
      </c>
      <c r="L143" s="57">
        <f t="shared" ref="L143:L207" si="24">J143+K143</f>
        <v>84</v>
      </c>
      <c r="M143" s="107">
        <f t="shared" ref="M143:M207" si="25">G143*100/D143</f>
        <v>46.666666666666664</v>
      </c>
      <c r="N143" s="107">
        <f t="shared" si="22"/>
        <v>46.666666666666664</v>
      </c>
    </row>
    <row r="144" spans="1:14" ht="18" customHeight="1" outlineLevel="2">
      <c r="A144" s="31">
        <v>39</v>
      </c>
      <c r="B144" s="32" t="s">
        <v>88</v>
      </c>
      <c r="C144" s="33" t="s">
        <v>126</v>
      </c>
      <c r="D144" s="3">
        <v>226</v>
      </c>
      <c r="E144" s="3">
        <v>2982</v>
      </c>
      <c r="F144" s="3">
        <v>21</v>
      </c>
      <c r="G144" s="6">
        <f t="shared" si="21"/>
        <v>142</v>
      </c>
      <c r="H144" s="57">
        <f t="shared" si="17"/>
        <v>4828</v>
      </c>
      <c r="I144" s="57">
        <f t="shared" si="18"/>
        <v>4828</v>
      </c>
      <c r="J144" s="57">
        <f t="shared" si="19"/>
        <v>160</v>
      </c>
      <c r="K144" s="57">
        <f t="shared" si="23"/>
        <v>312</v>
      </c>
      <c r="L144" s="57">
        <f t="shared" si="24"/>
        <v>472</v>
      </c>
      <c r="M144" s="107">
        <f t="shared" si="25"/>
        <v>62.831858407079643</v>
      </c>
      <c r="N144" s="107">
        <f t="shared" si="22"/>
        <v>62.831858407079643</v>
      </c>
    </row>
    <row r="145" spans="1:14" ht="18" customHeight="1" outlineLevel="2">
      <c r="A145" s="31">
        <v>40</v>
      </c>
      <c r="B145" s="32" t="s">
        <v>88</v>
      </c>
      <c r="C145" s="33" t="s">
        <v>1280</v>
      </c>
      <c r="D145" s="3">
        <v>58</v>
      </c>
      <c r="E145" s="3">
        <v>883</v>
      </c>
      <c r="F145" s="3">
        <v>22</v>
      </c>
      <c r="G145" s="6">
        <f t="shared" si="21"/>
        <v>40.136363636363633</v>
      </c>
      <c r="H145" s="57">
        <f t="shared" si="17"/>
        <v>1365</v>
      </c>
      <c r="I145" s="57">
        <f t="shared" si="18"/>
        <v>1365</v>
      </c>
      <c r="J145" s="57">
        <f t="shared" si="19"/>
        <v>42</v>
      </c>
      <c r="K145" s="57">
        <f t="shared" si="23"/>
        <v>83</v>
      </c>
      <c r="L145" s="57">
        <f t="shared" si="24"/>
        <v>125</v>
      </c>
      <c r="M145" s="107">
        <f t="shared" si="25"/>
        <v>69.200626959247643</v>
      </c>
      <c r="N145" s="107">
        <f t="shared" si="22"/>
        <v>69.200626959247643</v>
      </c>
    </row>
    <row r="146" spans="1:14" ht="18" customHeight="1" outlineLevel="2">
      <c r="A146" s="31">
        <v>41</v>
      </c>
      <c r="B146" s="32" t="s">
        <v>88</v>
      </c>
      <c r="C146" s="33" t="s">
        <v>1281</v>
      </c>
      <c r="D146" s="3">
        <v>117</v>
      </c>
      <c r="E146" s="3">
        <v>1133</v>
      </c>
      <c r="F146" s="3">
        <v>22</v>
      </c>
      <c r="G146" s="6">
        <f t="shared" si="21"/>
        <v>51.5</v>
      </c>
      <c r="H146" s="57">
        <f t="shared" si="17"/>
        <v>1751</v>
      </c>
      <c r="I146" s="57">
        <f t="shared" si="18"/>
        <v>1751</v>
      </c>
      <c r="J146" s="57">
        <f t="shared" si="19"/>
        <v>56</v>
      </c>
      <c r="K146" s="57">
        <f t="shared" si="23"/>
        <v>109</v>
      </c>
      <c r="L146" s="57">
        <f t="shared" si="24"/>
        <v>165</v>
      </c>
      <c r="M146" s="107">
        <f t="shared" si="25"/>
        <v>44.017094017094017</v>
      </c>
      <c r="N146" s="107">
        <f t="shared" si="22"/>
        <v>44.017094017094017</v>
      </c>
    </row>
    <row r="147" spans="1:14" ht="18" customHeight="1" outlineLevel="2">
      <c r="A147" s="31">
        <v>42</v>
      </c>
      <c r="B147" s="32" t="s">
        <v>88</v>
      </c>
      <c r="C147" s="34" t="s">
        <v>127</v>
      </c>
      <c r="D147" s="3">
        <v>97</v>
      </c>
      <c r="E147" s="3">
        <v>1157</v>
      </c>
      <c r="F147" s="3">
        <v>22</v>
      </c>
      <c r="G147" s="6">
        <f t="shared" si="21"/>
        <v>52.590909090909093</v>
      </c>
      <c r="H147" s="57">
        <f t="shared" si="17"/>
        <v>1788</v>
      </c>
      <c r="I147" s="57">
        <f t="shared" si="18"/>
        <v>1788</v>
      </c>
      <c r="J147" s="57">
        <f t="shared" si="19"/>
        <v>57</v>
      </c>
      <c r="K147" s="57">
        <f t="shared" si="23"/>
        <v>111</v>
      </c>
      <c r="L147" s="57">
        <f t="shared" si="24"/>
        <v>168</v>
      </c>
      <c r="M147" s="107">
        <f t="shared" si="25"/>
        <v>54.217432052483595</v>
      </c>
      <c r="N147" s="107">
        <f t="shared" si="22"/>
        <v>54.217432052483595</v>
      </c>
    </row>
    <row r="148" spans="1:14" ht="18" customHeight="1" outlineLevel="2">
      <c r="A148" s="31">
        <v>43</v>
      </c>
      <c r="B148" s="32" t="s">
        <v>88</v>
      </c>
      <c r="C148" s="33" t="s">
        <v>122</v>
      </c>
      <c r="D148" s="3">
        <v>124</v>
      </c>
      <c r="E148" s="3">
        <v>1000</v>
      </c>
      <c r="F148" s="3">
        <v>21</v>
      </c>
      <c r="G148" s="6">
        <f t="shared" si="21"/>
        <v>47.61904761904762</v>
      </c>
      <c r="H148" s="57">
        <f t="shared" si="17"/>
        <v>1619</v>
      </c>
      <c r="I148" s="57">
        <f t="shared" si="18"/>
        <v>1619</v>
      </c>
      <c r="J148" s="57">
        <f t="shared" si="19"/>
        <v>51</v>
      </c>
      <c r="K148" s="57">
        <f t="shared" si="23"/>
        <v>100</v>
      </c>
      <c r="L148" s="57">
        <f t="shared" si="24"/>
        <v>151</v>
      </c>
      <c r="M148" s="107">
        <f t="shared" si="25"/>
        <v>38.402457757296467</v>
      </c>
      <c r="N148" s="107">
        <f t="shared" si="22"/>
        <v>38.402457757296467</v>
      </c>
    </row>
    <row r="149" spans="1:14" ht="18" customHeight="1" outlineLevel="2">
      <c r="A149" s="31">
        <v>44</v>
      </c>
      <c r="B149" s="32" t="s">
        <v>88</v>
      </c>
      <c r="C149" s="33" t="s">
        <v>1282</v>
      </c>
      <c r="D149" s="3">
        <v>62</v>
      </c>
      <c r="E149" s="3">
        <v>754</v>
      </c>
      <c r="F149" s="3">
        <v>21</v>
      </c>
      <c r="G149" s="6">
        <f t="shared" si="21"/>
        <v>35.904761904761905</v>
      </c>
      <c r="H149" s="57">
        <f t="shared" si="17"/>
        <v>1221</v>
      </c>
      <c r="I149" s="57">
        <f t="shared" si="18"/>
        <v>1221</v>
      </c>
      <c r="J149" s="57">
        <f t="shared" si="19"/>
        <v>38</v>
      </c>
      <c r="K149" s="57">
        <f t="shared" si="23"/>
        <v>74</v>
      </c>
      <c r="L149" s="57">
        <f t="shared" si="24"/>
        <v>112</v>
      </c>
      <c r="M149" s="107">
        <f t="shared" si="25"/>
        <v>57.91090629800307</v>
      </c>
      <c r="N149" s="107">
        <f t="shared" si="22"/>
        <v>57.91090629800307</v>
      </c>
    </row>
    <row r="150" spans="1:14" ht="18" customHeight="1" outlineLevel="2">
      <c r="A150" s="31">
        <v>45</v>
      </c>
      <c r="B150" s="32" t="s">
        <v>88</v>
      </c>
      <c r="C150" s="33" t="s">
        <v>125</v>
      </c>
      <c r="D150" s="3">
        <v>120</v>
      </c>
      <c r="E150" s="3">
        <v>1027</v>
      </c>
      <c r="F150" s="3">
        <v>21</v>
      </c>
      <c r="G150" s="6">
        <f t="shared" si="21"/>
        <v>48.904761904761905</v>
      </c>
      <c r="H150" s="57">
        <f t="shared" si="17"/>
        <v>1663</v>
      </c>
      <c r="I150" s="57">
        <f t="shared" si="18"/>
        <v>1663</v>
      </c>
      <c r="J150" s="57">
        <f t="shared" si="19"/>
        <v>53</v>
      </c>
      <c r="K150" s="57">
        <f t="shared" si="23"/>
        <v>103</v>
      </c>
      <c r="L150" s="57">
        <f t="shared" si="24"/>
        <v>156</v>
      </c>
      <c r="M150" s="107">
        <f t="shared" si="25"/>
        <v>40.75396825396826</v>
      </c>
      <c r="N150" s="107">
        <f t="shared" si="22"/>
        <v>40.75396825396826</v>
      </c>
    </row>
    <row r="151" spans="1:14" ht="18" customHeight="1" outlineLevel="2">
      <c r="A151" s="31">
        <v>46</v>
      </c>
      <c r="B151" s="32" t="s">
        <v>88</v>
      </c>
      <c r="C151" s="33" t="s">
        <v>1283</v>
      </c>
      <c r="D151" s="3">
        <v>65</v>
      </c>
      <c r="E151" s="3">
        <v>30</v>
      </c>
      <c r="F151" s="3">
        <v>1</v>
      </c>
      <c r="G151" s="6">
        <f t="shared" si="21"/>
        <v>30</v>
      </c>
      <c r="H151" s="57">
        <f t="shared" si="17"/>
        <v>1020</v>
      </c>
      <c r="I151" s="57">
        <f t="shared" si="18"/>
        <v>1020</v>
      </c>
      <c r="J151" s="57">
        <f t="shared" si="19"/>
        <v>31</v>
      </c>
      <c r="K151" s="57">
        <f t="shared" si="23"/>
        <v>60</v>
      </c>
      <c r="L151" s="57">
        <f t="shared" si="24"/>
        <v>91</v>
      </c>
      <c r="M151" s="107">
        <f t="shared" si="25"/>
        <v>46.153846153846153</v>
      </c>
      <c r="N151" s="107">
        <f t="shared" si="22"/>
        <v>46.153846153846153</v>
      </c>
    </row>
    <row r="152" spans="1:14" ht="18" customHeight="1" outlineLevel="2">
      <c r="A152" s="31">
        <v>47</v>
      </c>
      <c r="B152" s="32" t="s">
        <v>88</v>
      </c>
      <c r="C152" s="33" t="s">
        <v>124</v>
      </c>
      <c r="D152" s="3">
        <v>159</v>
      </c>
      <c r="E152" s="3">
        <v>820</v>
      </c>
      <c r="F152" s="3">
        <v>12</v>
      </c>
      <c r="G152" s="6">
        <f t="shared" si="21"/>
        <v>68.333333333333329</v>
      </c>
      <c r="H152" s="57">
        <f t="shared" si="17"/>
        <v>2323</v>
      </c>
      <c r="I152" s="57">
        <f t="shared" si="18"/>
        <v>2323</v>
      </c>
      <c r="J152" s="57">
        <f t="shared" si="19"/>
        <v>75</v>
      </c>
      <c r="K152" s="57">
        <f t="shared" si="23"/>
        <v>146</v>
      </c>
      <c r="L152" s="57">
        <f t="shared" si="24"/>
        <v>221</v>
      </c>
      <c r="M152" s="107">
        <f t="shared" si="25"/>
        <v>42.976939203354299</v>
      </c>
      <c r="N152" s="107">
        <f t="shared" si="22"/>
        <v>42.976939203354299</v>
      </c>
    </row>
    <row r="153" spans="1:14" ht="18" customHeight="1" outlineLevel="2">
      <c r="A153" s="31">
        <v>48</v>
      </c>
      <c r="B153" s="32" t="s">
        <v>88</v>
      </c>
      <c r="C153" s="33" t="s">
        <v>123</v>
      </c>
      <c r="D153" s="3">
        <v>164</v>
      </c>
      <c r="E153" s="3">
        <v>627</v>
      </c>
      <c r="F153" s="3">
        <v>10</v>
      </c>
      <c r="G153" s="6">
        <f t="shared" si="21"/>
        <v>62.7</v>
      </c>
      <c r="H153" s="57">
        <f t="shared" si="17"/>
        <v>2132</v>
      </c>
      <c r="I153" s="57">
        <f t="shared" si="18"/>
        <v>2132</v>
      </c>
      <c r="J153" s="57">
        <f t="shared" si="19"/>
        <v>68</v>
      </c>
      <c r="K153" s="57">
        <f t="shared" si="23"/>
        <v>134</v>
      </c>
      <c r="L153" s="57">
        <f t="shared" si="24"/>
        <v>202</v>
      </c>
      <c r="M153" s="107">
        <f t="shared" si="25"/>
        <v>38.231707317073173</v>
      </c>
      <c r="N153" s="107">
        <f t="shared" si="22"/>
        <v>38.231707317073173</v>
      </c>
    </row>
    <row r="154" spans="1:14" ht="18" customHeight="1" outlineLevel="2">
      <c r="A154" s="31">
        <v>49</v>
      </c>
      <c r="B154" s="32" t="s">
        <v>88</v>
      </c>
      <c r="C154" s="33" t="s">
        <v>117</v>
      </c>
      <c r="D154" s="3">
        <v>115</v>
      </c>
      <c r="E154" s="115">
        <v>1357</v>
      </c>
      <c r="F154" s="3">
        <v>21</v>
      </c>
      <c r="G154" s="6">
        <f t="shared" si="21"/>
        <v>64.61904761904762</v>
      </c>
      <c r="H154" s="57">
        <f t="shared" si="17"/>
        <v>2197</v>
      </c>
      <c r="I154" s="57">
        <f t="shared" si="18"/>
        <v>2197</v>
      </c>
      <c r="J154" s="57">
        <f t="shared" si="19"/>
        <v>71</v>
      </c>
      <c r="K154" s="57">
        <f t="shared" si="23"/>
        <v>138</v>
      </c>
      <c r="L154" s="57">
        <f t="shared" si="24"/>
        <v>209</v>
      </c>
      <c r="M154" s="107">
        <f t="shared" si="25"/>
        <v>56.190476190476197</v>
      </c>
      <c r="N154" s="107">
        <f t="shared" si="22"/>
        <v>56.190476190476197</v>
      </c>
    </row>
    <row r="155" spans="1:14" ht="18" customHeight="1" outlineLevel="2">
      <c r="A155" s="31">
        <v>50</v>
      </c>
      <c r="B155" s="32" t="s">
        <v>88</v>
      </c>
      <c r="C155" s="33" t="s">
        <v>120</v>
      </c>
      <c r="D155" s="3">
        <v>159</v>
      </c>
      <c r="E155" s="3">
        <v>1194</v>
      </c>
      <c r="F155" s="3">
        <v>21</v>
      </c>
      <c r="G155" s="6">
        <f t="shared" si="21"/>
        <v>56.857142857142854</v>
      </c>
      <c r="H155" s="57">
        <f t="shared" si="17"/>
        <v>1933</v>
      </c>
      <c r="I155" s="57">
        <f t="shared" si="18"/>
        <v>1933</v>
      </c>
      <c r="J155" s="57">
        <f t="shared" si="19"/>
        <v>62</v>
      </c>
      <c r="K155" s="57">
        <f t="shared" si="23"/>
        <v>121</v>
      </c>
      <c r="L155" s="57">
        <f t="shared" si="24"/>
        <v>183</v>
      </c>
      <c r="M155" s="107">
        <f t="shared" si="25"/>
        <v>35.759209344115</v>
      </c>
      <c r="N155" s="107">
        <f t="shared" si="22"/>
        <v>35.759209344115</v>
      </c>
    </row>
    <row r="156" spans="1:14" ht="18" customHeight="1" outlineLevel="2">
      <c r="A156" s="31">
        <v>51</v>
      </c>
      <c r="B156" s="32" t="s">
        <v>88</v>
      </c>
      <c r="C156" s="33" t="s">
        <v>119</v>
      </c>
      <c r="D156" s="3">
        <v>116</v>
      </c>
      <c r="E156" s="3">
        <v>1456</v>
      </c>
      <c r="F156" s="3">
        <v>21</v>
      </c>
      <c r="G156" s="6">
        <f t="shared" si="21"/>
        <v>69.333333333333329</v>
      </c>
      <c r="H156" s="57">
        <f t="shared" si="17"/>
        <v>2357</v>
      </c>
      <c r="I156" s="57">
        <f t="shared" si="18"/>
        <v>2357</v>
      </c>
      <c r="J156" s="57">
        <f t="shared" si="19"/>
        <v>76</v>
      </c>
      <c r="K156" s="57">
        <f t="shared" si="23"/>
        <v>149</v>
      </c>
      <c r="L156" s="57">
        <f t="shared" si="24"/>
        <v>225</v>
      </c>
      <c r="M156" s="107">
        <f t="shared" si="25"/>
        <v>59.770114942528735</v>
      </c>
      <c r="N156" s="107">
        <f t="shared" si="22"/>
        <v>59.770114942528735</v>
      </c>
    </row>
    <row r="157" spans="1:14" ht="18" customHeight="1" outlineLevel="2">
      <c r="A157" s="31">
        <v>52</v>
      </c>
      <c r="B157" s="32" t="s">
        <v>88</v>
      </c>
      <c r="C157" s="33" t="s">
        <v>118</v>
      </c>
      <c r="D157" s="3">
        <v>175</v>
      </c>
      <c r="E157" s="3">
        <v>798</v>
      </c>
      <c r="F157" s="3">
        <v>16</v>
      </c>
      <c r="G157" s="6">
        <f t="shared" si="21"/>
        <v>49.875</v>
      </c>
      <c r="H157" s="57">
        <f t="shared" si="17"/>
        <v>1696</v>
      </c>
      <c r="I157" s="57">
        <f t="shared" si="18"/>
        <v>1696</v>
      </c>
      <c r="J157" s="57">
        <f t="shared" si="19"/>
        <v>54</v>
      </c>
      <c r="K157" s="57">
        <f t="shared" si="23"/>
        <v>105</v>
      </c>
      <c r="L157" s="57">
        <f t="shared" si="24"/>
        <v>159</v>
      </c>
      <c r="M157" s="107">
        <f t="shared" si="25"/>
        <v>28.5</v>
      </c>
      <c r="N157" s="107">
        <f t="shared" si="22"/>
        <v>28.5</v>
      </c>
    </row>
    <row r="158" spans="1:14" ht="18" customHeight="1" outlineLevel="2">
      <c r="A158" s="31">
        <v>53</v>
      </c>
      <c r="B158" s="32" t="s">
        <v>88</v>
      </c>
      <c r="C158" s="33" t="s">
        <v>121</v>
      </c>
      <c r="D158" s="3">
        <v>144</v>
      </c>
      <c r="E158" s="3">
        <v>1083</v>
      </c>
      <c r="F158" s="3">
        <v>20</v>
      </c>
      <c r="G158" s="6">
        <f t="shared" si="21"/>
        <v>54.15</v>
      </c>
      <c r="H158" s="57">
        <f t="shared" si="17"/>
        <v>1841</v>
      </c>
      <c r="I158" s="57">
        <f t="shared" si="18"/>
        <v>1841</v>
      </c>
      <c r="J158" s="57">
        <f t="shared" si="19"/>
        <v>59</v>
      </c>
      <c r="K158" s="57">
        <f t="shared" si="23"/>
        <v>115</v>
      </c>
      <c r="L158" s="57">
        <f t="shared" si="24"/>
        <v>174</v>
      </c>
      <c r="M158" s="107">
        <f t="shared" si="25"/>
        <v>37.604166666666664</v>
      </c>
      <c r="N158" s="107">
        <f t="shared" si="22"/>
        <v>37.604166666666664</v>
      </c>
    </row>
    <row r="159" spans="1:14" ht="18" customHeight="1" outlineLevel="2">
      <c r="A159" s="31">
        <v>54</v>
      </c>
      <c r="B159" s="32" t="s">
        <v>88</v>
      </c>
      <c r="C159" s="33" t="s">
        <v>1284</v>
      </c>
      <c r="D159" s="3">
        <v>72</v>
      </c>
      <c r="E159" s="3">
        <v>411</v>
      </c>
      <c r="F159" s="3">
        <v>19</v>
      </c>
      <c r="G159" s="6">
        <f t="shared" si="21"/>
        <v>21.631578947368421</v>
      </c>
      <c r="H159" s="57">
        <f t="shared" si="17"/>
        <v>735</v>
      </c>
      <c r="I159" s="57">
        <f t="shared" si="18"/>
        <v>735</v>
      </c>
      <c r="J159" s="57">
        <f t="shared" si="19"/>
        <v>21</v>
      </c>
      <c r="K159" s="57">
        <f t="shared" si="23"/>
        <v>42</v>
      </c>
      <c r="L159" s="57">
        <f t="shared" si="24"/>
        <v>63</v>
      </c>
      <c r="M159" s="107">
        <f t="shared" si="25"/>
        <v>30.043859649122808</v>
      </c>
      <c r="N159" s="107">
        <f t="shared" si="22"/>
        <v>30.043859649122808</v>
      </c>
    </row>
    <row r="160" spans="1:14" ht="18" customHeight="1" outlineLevel="2">
      <c r="A160" s="31">
        <v>55</v>
      </c>
      <c r="B160" s="32" t="s">
        <v>88</v>
      </c>
      <c r="C160" s="33" t="s">
        <v>138</v>
      </c>
      <c r="D160" s="3">
        <v>209</v>
      </c>
      <c r="E160" s="3">
        <v>1197</v>
      </c>
      <c r="F160" s="3">
        <v>21</v>
      </c>
      <c r="G160" s="6">
        <f t="shared" si="21"/>
        <v>57</v>
      </c>
      <c r="H160" s="57">
        <f t="shared" si="17"/>
        <v>1938</v>
      </c>
      <c r="I160" s="57">
        <f t="shared" si="18"/>
        <v>1938</v>
      </c>
      <c r="J160" s="57">
        <f t="shared" si="19"/>
        <v>62</v>
      </c>
      <c r="K160" s="57">
        <f t="shared" si="23"/>
        <v>121</v>
      </c>
      <c r="L160" s="57">
        <f t="shared" si="24"/>
        <v>183</v>
      </c>
      <c r="M160" s="107">
        <f t="shared" si="25"/>
        <v>27.272727272727273</v>
      </c>
      <c r="N160" s="107">
        <f t="shared" si="22"/>
        <v>27.272727272727273</v>
      </c>
    </row>
    <row r="161" spans="1:14" s="25" customFormat="1" ht="18" customHeight="1" outlineLevel="2">
      <c r="A161" s="31">
        <v>56</v>
      </c>
      <c r="B161" s="42" t="s">
        <v>88</v>
      </c>
      <c r="C161" s="34" t="s">
        <v>140</v>
      </c>
      <c r="D161" s="9">
        <v>109</v>
      </c>
      <c r="E161" s="3">
        <v>1183</v>
      </c>
      <c r="F161" s="9">
        <v>21</v>
      </c>
      <c r="G161" s="6">
        <f t="shared" si="21"/>
        <v>56.333333333333336</v>
      </c>
      <c r="H161" s="57">
        <f t="shared" si="17"/>
        <v>1915</v>
      </c>
      <c r="I161" s="57">
        <f t="shared" si="18"/>
        <v>1915</v>
      </c>
      <c r="J161" s="57">
        <f t="shared" si="19"/>
        <v>61</v>
      </c>
      <c r="K161" s="57">
        <f t="shared" si="23"/>
        <v>119</v>
      </c>
      <c r="L161" s="110">
        <f t="shared" si="24"/>
        <v>180</v>
      </c>
      <c r="M161" s="111">
        <f t="shared" si="25"/>
        <v>51.681957186544345</v>
      </c>
      <c r="N161" s="111">
        <f t="shared" si="22"/>
        <v>51.681957186544345</v>
      </c>
    </row>
    <row r="162" spans="1:14" ht="18" customHeight="1" outlineLevel="2">
      <c r="A162" s="31">
        <v>57</v>
      </c>
      <c r="B162" s="32" t="s">
        <v>88</v>
      </c>
      <c r="C162" s="33" t="s">
        <v>139</v>
      </c>
      <c r="D162" s="3">
        <v>132</v>
      </c>
      <c r="E162" s="9">
        <v>1355</v>
      </c>
      <c r="F162" s="3">
        <v>21</v>
      </c>
      <c r="G162" s="6">
        <f t="shared" si="21"/>
        <v>64.523809523809518</v>
      </c>
      <c r="H162" s="57">
        <f t="shared" si="17"/>
        <v>2194</v>
      </c>
      <c r="I162" s="57">
        <f t="shared" si="18"/>
        <v>2194</v>
      </c>
      <c r="J162" s="57">
        <f t="shared" si="19"/>
        <v>71</v>
      </c>
      <c r="K162" s="57">
        <f t="shared" si="23"/>
        <v>138</v>
      </c>
      <c r="L162" s="57">
        <f t="shared" si="24"/>
        <v>209</v>
      </c>
      <c r="M162" s="107">
        <f t="shared" si="25"/>
        <v>48.881673881673883</v>
      </c>
      <c r="N162" s="107">
        <f t="shared" si="22"/>
        <v>48.881673881673883</v>
      </c>
    </row>
    <row r="163" spans="1:14" ht="18" customHeight="1" outlineLevel="2">
      <c r="A163" s="31">
        <v>58</v>
      </c>
      <c r="B163" s="32" t="s">
        <v>88</v>
      </c>
      <c r="C163" s="33" t="s">
        <v>141</v>
      </c>
      <c r="D163" s="3">
        <v>134</v>
      </c>
      <c r="E163" s="3">
        <v>1790</v>
      </c>
      <c r="F163" s="3">
        <v>21</v>
      </c>
      <c r="G163" s="6">
        <f t="shared" si="21"/>
        <v>85.238095238095241</v>
      </c>
      <c r="H163" s="57">
        <f t="shared" si="17"/>
        <v>2898</v>
      </c>
      <c r="I163" s="57">
        <f t="shared" si="18"/>
        <v>2898</v>
      </c>
      <c r="J163" s="57">
        <f t="shared" si="19"/>
        <v>95</v>
      </c>
      <c r="K163" s="57">
        <f t="shared" si="23"/>
        <v>184</v>
      </c>
      <c r="L163" s="57">
        <f t="shared" si="24"/>
        <v>279</v>
      </c>
      <c r="M163" s="107">
        <f t="shared" si="25"/>
        <v>63.610518834399436</v>
      </c>
      <c r="N163" s="107">
        <f t="shared" si="22"/>
        <v>63.610518834399436</v>
      </c>
    </row>
    <row r="164" spans="1:14" ht="18" customHeight="1" outlineLevel="2">
      <c r="A164" s="31">
        <v>59</v>
      </c>
      <c r="B164" s="32" t="s">
        <v>88</v>
      </c>
      <c r="C164" s="33" t="s">
        <v>142</v>
      </c>
      <c r="D164" s="3">
        <v>72</v>
      </c>
      <c r="E164" s="3">
        <v>1012</v>
      </c>
      <c r="F164" s="3">
        <v>21</v>
      </c>
      <c r="G164" s="6">
        <f t="shared" si="21"/>
        <v>48.19047619047619</v>
      </c>
      <c r="H164" s="57">
        <f t="shared" si="17"/>
        <v>1638</v>
      </c>
      <c r="I164" s="57">
        <f t="shared" si="18"/>
        <v>1638</v>
      </c>
      <c r="J164" s="57">
        <f t="shared" si="19"/>
        <v>52</v>
      </c>
      <c r="K164" s="57">
        <f t="shared" si="23"/>
        <v>101</v>
      </c>
      <c r="L164" s="57">
        <f t="shared" si="24"/>
        <v>153</v>
      </c>
      <c r="M164" s="107">
        <f t="shared" si="25"/>
        <v>66.931216931216937</v>
      </c>
      <c r="N164" s="107">
        <f t="shared" si="22"/>
        <v>66.931216931216937</v>
      </c>
    </row>
    <row r="165" spans="1:14" ht="18" customHeight="1" outlineLevel="2">
      <c r="A165" s="31">
        <v>60</v>
      </c>
      <c r="B165" s="32" t="s">
        <v>88</v>
      </c>
      <c r="C165" s="33" t="s">
        <v>1285</v>
      </c>
      <c r="D165" s="3">
        <v>177</v>
      </c>
      <c r="E165" s="3">
        <v>2341</v>
      </c>
      <c r="F165" s="3">
        <v>22</v>
      </c>
      <c r="G165" s="6">
        <f t="shared" si="21"/>
        <v>106.40909090909091</v>
      </c>
      <c r="H165" s="57">
        <f t="shared" si="17"/>
        <v>3618</v>
      </c>
      <c r="I165" s="57">
        <f t="shared" si="18"/>
        <v>3618</v>
      </c>
      <c r="J165" s="57">
        <f t="shared" si="19"/>
        <v>119</v>
      </c>
      <c r="K165" s="57">
        <f t="shared" si="23"/>
        <v>232</v>
      </c>
      <c r="L165" s="57">
        <f t="shared" si="24"/>
        <v>351</v>
      </c>
      <c r="M165" s="107">
        <f t="shared" si="25"/>
        <v>60.118130457113502</v>
      </c>
      <c r="N165" s="107">
        <f t="shared" si="22"/>
        <v>60.118130457113502</v>
      </c>
    </row>
    <row r="166" spans="1:14" ht="18" customHeight="1" outlineLevel="2">
      <c r="A166" s="31">
        <v>61</v>
      </c>
      <c r="B166" s="32" t="s">
        <v>88</v>
      </c>
      <c r="C166" s="33" t="s">
        <v>130</v>
      </c>
      <c r="D166" s="3">
        <v>141</v>
      </c>
      <c r="E166" s="3">
        <v>1787</v>
      </c>
      <c r="F166" s="3">
        <v>22</v>
      </c>
      <c r="G166" s="6">
        <f t="shared" si="21"/>
        <v>81.227272727272734</v>
      </c>
      <c r="H166" s="57">
        <f t="shared" si="17"/>
        <v>2762</v>
      </c>
      <c r="I166" s="57">
        <f t="shared" si="18"/>
        <v>2762</v>
      </c>
      <c r="J166" s="57">
        <f t="shared" si="19"/>
        <v>90</v>
      </c>
      <c r="K166" s="57">
        <f t="shared" si="23"/>
        <v>175</v>
      </c>
      <c r="L166" s="57">
        <f t="shared" si="24"/>
        <v>265</v>
      </c>
      <c r="M166" s="107">
        <f t="shared" si="25"/>
        <v>57.6079948420374</v>
      </c>
      <c r="N166" s="107">
        <f t="shared" si="22"/>
        <v>57.6079948420374</v>
      </c>
    </row>
    <row r="167" spans="1:14" ht="18" customHeight="1" outlineLevel="2">
      <c r="A167" s="31">
        <v>62</v>
      </c>
      <c r="B167" s="32" t="s">
        <v>88</v>
      </c>
      <c r="C167" s="33" t="s">
        <v>129</v>
      </c>
      <c r="D167" s="3">
        <v>149</v>
      </c>
      <c r="E167" s="3">
        <v>1843</v>
      </c>
      <c r="F167" s="3">
        <v>22</v>
      </c>
      <c r="G167" s="6">
        <f t="shared" si="21"/>
        <v>83.772727272727266</v>
      </c>
      <c r="H167" s="57">
        <f t="shared" si="17"/>
        <v>2848</v>
      </c>
      <c r="I167" s="57">
        <f t="shared" si="18"/>
        <v>2848</v>
      </c>
      <c r="J167" s="57">
        <f t="shared" si="19"/>
        <v>93</v>
      </c>
      <c r="K167" s="57">
        <f t="shared" si="23"/>
        <v>181</v>
      </c>
      <c r="L167" s="57">
        <f t="shared" si="24"/>
        <v>274</v>
      </c>
      <c r="M167" s="107">
        <f t="shared" si="25"/>
        <v>56.223306894447823</v>
      </c>
      <c r="N167" s="107">
        <f t="shared" si="22"/>
        <v>56.223306894447823</v>
      </c>
    </row>
    <row r="168" spans="1:14" ht="18" customHeight="1" outlineLevel="2">
      <c r="A168" s="31">
        <v>63</v>
      </c>
      <c r="B168" s="32" t="s">
        <v>88</v>
      </c>
      <c r="C168" s="33" t="s">
        <v>1286</v>
      </c>
      <c r="D168" s="3">
        <v>49</v>
      </c>
      <c r="E168" s="3">
        <v>641</v>
      </c>
      <c r="F168" s="3">
        <v>22</v>
      </c>
      <c r="G168" s="6">
        <f t="shared" si="21"/>
        <v>29.136363636363637</v>
      </c>
      <c r="H168" s="57">
        <f t="shared" si="17"/>
        <v>991</v>
      </c>
      <c r="I168" s="57">
        <f t="shared" si="18"/>
        <v>991</v>
      </c>
      <c r="J168" s="57">
        <f t="shared" si="19"/>
        <v>30</v>
      </c>
      <c r="K168" s="57">
        <f t="shared" si="23"/>
        <v>58</v>
      </c>
      <c r="L168" s="57">
        <f t="shared" si="24"/>
        <v>88</v>
      </c>
      <c r="M168" s="107">
        <f t="shared" si="25"/>
        <v>59.461966604823743</v>
      </c>
      <c r="N168" s="107">
        <f t="shared" si="22"/>
        <v>59.461966604823743</v>
      </c>
    </row>
    <row r="169" spans="1:14" ht="18" customHeight="1" outlineLevel="2">
      <c r="A169" s="31">
        <v>64</v>
      </c>
      <c r="B169" s="32" t="s">
        <v>88</v>
      </c>
      <c r="C169" s="33" t="s">
        <v>135</v>
      </c>
      <c r="D169" s="3">
        <v>191</v>
      </c>
      <c r="E169" s="3">
        <v>1619</v>
      </c>
      <c r="F169" s="3">
        <v>22</v>
      </c>
      <c r="G169" s="6">
        <f t="shared" si="21"/>
        <v>73.590909090909093</v>
      </c>
      <c r="H169" s="57">
        <f t="shared" si="17"/>
        <v>2502</v>
      </c>
      <c r="I169" s="57">
        <f t="shared" si="18"/>
        <v>2502</v>
      </c>
      <c r="J169" s="57">
        <f t="shared" si="19"/>
        <v>81</v>
      </c>
      <c r="K169" s="57">
        <f t="shared" si="23"/>
        <v>158</v>
      </c>
      <c r="L169" s="57">
        <f t="shared" si="24"/>
        <v>239</v>
      </c>
      <c r="M169" s="107">
        <f t="shared" si="25"/>
        <v>38.529271775345073</v>
      </c>
      <c r="N169" s="107">
        <f t="shared" si="22"/>
        <v>38.529271775345073</v>
      </c>
    </row>
    <row r="170" spans="1:14" ht="18" customHeight="1" outlineLevel="2">
      <c r="A170" s="31">
        <v>65</v>
      </c>
      <c r="B170" s="32" t="s">
        <v>88</v>
      </c>
      <c r="C170" s="33" t="s">
        <v>132</v>
      </c>
      <c r="D170" s="3">
        <v>156</v>
      </c>
      <c r="E170" s="3">
        <v>1206</v>
      </c>
      <c r="F170" s="3">
        <v>21</v>
      </c>
      <c r="G170" s="6">
        <f t="shared" si="21"/>
        <v>57.428571428571431</v>
      </c>
      <c r="H170" s="57">
        <f t="shared" si="17"/>
        <v>1953</v>
      </c>
      <c r="I170" s="57">
        <f t="shared" si="18"/>
        <v>1953</v>
      </c>
      <c r="J170" s="57">
        <f t="shared" si="19"/>
        <v>62</v>
      </c>
      <c r="K170" s="57">
        <f t="shared" si="23"/>
        <v>122</v>
      </c>
      <c r="L170" s="57">
        <f t="shared" si="24"/>
        <v>184</v>
      </c>
      <c r="M170" s="107">
        <f t="shared" si="25"/>
        <v>36.813186813186817</v>
      </c>
      <c r="N170" s="107">
        <f t="shared" si="22"/>
        <v>36.813186813186817</v>
      </c>
    </row>
    <row r="171" spans="1:14" ht="18" customHeight="1" outlineLevel="2">
      <c r="A171" s="31">
        <v>66</v>
      </c>
      <c r="B171" s="32" t="s">
        <v>88</v>
      </c>
      <c r="C171" s="33" t="s">
        <v>131</v>
      </c>
      <c r="D171" s="3">
        <v>355</v>
      </c>
      <c r="E171" s="3">
        <v>3848</v>
      </c>
      <c r="F171" s="3">
        <v>22</v>
      </c>
      <c r="G171" s="6">
        <f t="shared" si="21"/>
        <v>174.90909090909091</v>
      </c>
      <c r="H171" s="57">
        <f t="shared" ref="H171:H179" si="26">ROUND(G171*34,0)</f>
        <v>5947</v>
      </c>
      <c r="I171" s="57">
        <f t="shared" ref="I171:I179" si="27">ROUND(G171*34,0)</f>
        <v>5947</v>
      </c>
      <c r="J171" s="57">
        <f t="shared" ref="J171" si="28">ROUND(H171*0.034-4,0)</f>
        <v>198</v>
      </c>
      <c r="K171" s="57">
        <f t="shared" si="23"/>
        <v>386</v>
      </c>
      <c r="L171" s="57">
        <f t="shared" si="24"/>
        <v>584</v>
      </c>
      <c r="M171" s="107">
        <f t="shared" si="25"/>
        <v>49.270166453265048</v>
      </c>
      <c r="N171" s="107">
        <f t="shared" si="22"/>
        <v>49.270166453265048</v>
      </c>
    </row>
    <row r="172" spans="1:14" ht="18" customHeight="1" outlineLevel="2">
      <c r="A172" s="31">
        <v>67</v>
      </c>
      <c r="B172" s="32" t="s">
        <v>88</v>
      </c>
      <c r="C172" s="33" t="s">
        <v>1287</v>
      </c>
      <c r="D172" s="3">
        <v>63</v>
      </c>
      <c r="E172" s="3">
        <v>757</v>
      </c>
      <c r="F172" s="3">
        <v>18</v>
      </c>
      <c r="G172" s="6">
        <f t="shared" si="21"/>
        <v>42.055555555555557</v>
      </c>
      <c r="H172" s="57">
        <f t="shared" si="26"/>
        <v>1430</v>
      </c>
      <c r="I172" s="57">
        <f t="shared" si="27"/>
        <v>1430</v>
      </c>
      <c r="J172" s="57">
        <f t="shared" ref="J172:J179" si="29">ROUND(H172*0.034-3,0)</f>
        <v>46</v>
      </c>
      <c r="K172" s="57">
        <f t="shared" si="23"/>
        <v>87</v>
      </c>
      <c r="L172" s="57">
        <f t="shared" si="24"/>
        <v>133</v>
      </c>
      <c r="M172" s="107">
        <f t="shared" si="25"/>
        <v>66.754850088183417</v>
      </c>
      <c r="N172" s="107">
        <f t="shared" si="22"/>
        <v>66.754850088183417</v>
      </c>
    </row>
    <row r="173" spans="1:14" ht="18" customHeight="1" outlineLevel="2">
      <c r="A173" s="31">
        <v>68</v>
      </c>
      <c r="B173" s="32" t="s">
        <v>88</v>
      </c>
      <c r="C173" s="33" t="s">
        <v>1288</v>
      </c>
      <c r="D173" s="3">
        <v>84</v>
      </c>
      <c r="E173" s="3">
        <v>561</v>
      </c>
      <c r="F173" s="3">
        <v>12</v>
      </c>
      <c r="G173" s="6">
        <f t="shared" si="21"/>
        <v>46.75</v>
      </c>
      <c r="H173" s="57">
        <f t="shared" si="26"/>
        <v>1590</v>
      </c>
      <c r="I173" s="57">
        <f t="shared" si="27"/>
        <v>1590</v>
      </c>
      <c r="J173" s="57">
        <f t="shared" si="29"/>
        <v>51</v>
      </c>
      <c r="K173" s="57">
        <f t="shared" si="23"/>
        <v>98</v>
      </c>
      <c r="L173" s="57">
        <f t="shared" si="24"/>
        <v>149</v>
      </c>
      <c r="M173" s="107">
        <f t="shared" si="25"/>
        <v>55.654761904761905</v>
      </c>
      <c r="N173" s="107">
        <f t="shared" si="22"/>
        <v>55.654761904761905</v>
      </c>
    </row>
    <row r="174" spans="1:14" ht="18" customHeight="1" outlineLevel="2">
      <c r="A174" s="31">
        <v>69</v>
      </c>
      <c r="B174" s="32" t="s">
        <v>88</v>
      </c>
      <c r="C174" s="33" t="s">
        <v>134</v>
      </c>
      <c r="D174" s="3">
        <v>130</v>
      </c>
      <c r="E174" s="3">
        <v>1144</v>
      </c>
      <c r="F174" s="3">
        <v>22</v>
      </c>
      <c r="G174" s="6">
        <f t="shared" si="21"/>
        <v>52</v>
      </c>
      <c r="H174" s="57">
        <f t="shared" si="26"/>
        <v>1768</v>
      </c>
      <c r="I174" s="57">
        <f t="shared" si="27"/>
        <v>1768</v>
      </c>
      <c r="J174" s="57">
        <f t="shared" si="29"/>
        <v>57</v>
      </c>
      <c r="K174" s="57">
        <f t="shared" si="23"/>
        <v>110</v>
      </c>
      <c r="L174" s="57">
        <f t="shared" si="24"/>
        <v>167</v>
      </c>
      <c r="M174" s="107">
        <f t="shared" si="25"/>
        <v>40</v>
      </c>
      <c r="N174" s="107">
        <f t="shared" si="22"/>
        <v>40</v>
      </c>
    </row>
    <row r="175" spans="1:14" ht="18" customHeight="1" outlineLevel="2">
      <c r="A175" s="31">
        <v>70</v>
      </c>
      <c r="B175" s="32" t="s">
        <v>88</v>
      </c>
      <c r="C175" s="33" t="s">
        <v>133</v>
      </c>
      <c r="D175" s="3">
        <v>122</v>
      </c>
      <c r="E175" s="3">
        <v>700</v>
      </c>
      <c r="F175" s="3">
        <v>11</v>
      </c>
      <c r="G175" s="6">
        <f t="shared" si="21"/>
        <v>63.636363636363633</v>
      </c>
      <c r="H175" s="57">
        <f t="shared" si="26"/>
        <v>2164</v>
      </c>
      <c r="I175" s="57">
        <f t="shared" si="27"/>
        <v>2164</v>
      </c>
      <c r="J175" s="57">
        <f t="shared" si="29"/>
        <v>71</v>
      </c>
      <c r="K175" s="57">
        <f t="shared" si="23"/>
        <v>136</v>
      </c>
      <c r="L175" s="57">
        <f t="shared" si="24"/>
        <v>207</v>
      </c>
      <c r="M175" s="107">
        <f t="shared" si="25"/>
        <v>52.16095380029806</v>
      </c>
      <c r="N175" s="107">
        <f t="shared" si="22"/>
        <v>52.16095380029806</v>
      </c>
    </row>
    <row r="176" spans="1:14" ht="18" customHeight="1" outlineLevel="2">
      <c r="A176" s="31">
        <v>71</v>
      </c>
      <c r="B176" s="32" t="s">
        <v>88</v>
      </c>
      <c r="C176" s="33" t="s">
        <v>136</v>
      </c>
      <c r="D176" s="3">
        <v>207</v>
      </c>
      <c r="E176" s="3">
        <v>1169</v>
      </c>
      <c r="F176" s="3">
        <v>21</v>
      </c>
      <c r="G176" s="6">
        <f t="shared" si="21"/>
        <v>55.666666666666664</v>
      </c>
      <c r="H176" s="57">
        <f t="shared" si="26"/>
        <v>1893</v>
      </c>
      <c r="I176" s="57">
        <f t="shared" si="27"/>
        <v>1893</v>
      </c>
      <c r="J176" s="57">
        <f t="shared" si="29"/>
        <v>61</v>
      </c>
      <c r="K176" s="57">
        <f t="shared" si="23"/>
        <v>118</v>
      </c>
      <c r="L176" s="57">
        <f t="shared" si="24"/>
        <v>179</v>
      </c>
      <c r="M176" s="107">
        <f t="shared" si="25"/>
        <v>26.892109500805152</v>
      </c>
      <c r="N176" s="107">
        <f t="shared" si="22"/>
        <v>26.892109500805152</v>
      </c>
    </row>
    <row r="177" spans="1:14" ht="18" customHeight="1" outlineLevel="2">
      <c r="A177" s="31">
        <v>72</v>
      </c>
      <c r="B177" s="32" t="s">
        <v>88</v>
      </c>
      <c r="C177" s="33" t="s">
        <v>137</v>
      </c>
      <c r="D177" s="3">
        <v>428</v>
      </c>
      <c r="E177" s="3">
        <v>4770</v>
      </c>
      <c r="F177" s="3">
        <v>22</v>
      </c>
      <c r="G177" s="6">
        <f t="shared" si="21"/>
        <v>216.81818181818181</v>
      </c>
      <c r="H177" s="57">
        <f t="shared" si="26"/>
        <v>7372</v>
      </c>
      <c r="I177" s="57">
        <f t="shared" si="27"/>
        <v>7372</v>
      </c>
      <c r="J177" s="57">
        <f t="shared" si="29"/>
        <v>248</v>
      </c>
      <c r="K177" s="57">
        <f t="shared" si="23"/>
        <v>480</v>
      </c>
      <c r="L177" s="57">
        <f t="shared" si="24"/>
        <v>728</v>
      </c>
      <c r="M177" s="107">
        <f t="shared" si="25"/>
        <v>50.658453695836869</v>
      </c>
      <c r="N177" s="107">
        <f t="shared" si="22"/>
        <v>50.658453695836869</v>
      </c>
    </row>
    <row r="178" spans="1:14" ht="18" customHeight="1" outlineLevel="2">
      <c r="A178" s="31">
        <v>73</v>
      </c>
      <c r="B178" s="32" t="s">
        <v>88</v>
      </c>
      <c r="C178" s="33" t="s">
        <v>128</v>
      </c>
      <c r="D178" s="3">
        <v>279</v>
      </c>
      <c r="E178" s="3">
        <v>3406</v>
      </c>
      <c r="F178" s="3">
        <v>22</v>
      </c>
      <c r="G178" s="6">
        <f t="shared" si="21"/>
        <v>154.81818181818181</v>
      </c>
      <c r="H178" s="57">
        <f t="shared" si="26"/>
        <v>5264</v>
      </c>
      <c r="I178" s="57">
        <f t="shared" si="27"/>
        <v>5264</v>
      </c>
      <c r="J178" s="57">
        <f t="shared" si="29"/>
        <v>176</v>
      </c>
      <c r="K178" s="57">
        <f t="shared" si="23"/>
        <v>340</v>
      </c>
      <c r="L178" s="57">
        <f t="shared" si="24"/>
        <v>516</v>
      </c>
      <c r="M178" s="107">
        <f t="shared" si="25"/>
        <v>55.490387748452264</v>
      </c>
      <c r="N178" s="107">
        <f t="shared" si="22"/>
        <v>55.490387748452264</v>
      </c>
    </row>
    <row r="179" spans="1:14" ht="18" customHeight="1" outlineLevel="2">
      <c r="A179" s="31">
        <v>74</v>
      </c>
      <c r="B179" s="32" t="s">
        <v>88</v>
      </c>
      <c r="C179" s="33" t="s">
        <v>1289</v>
      </c>
      <c r="D179" s="3">
        <v>126</v>
      </c>
      <c r="E179" s="3">
        <v>1536</v>
      </c>
      <c r="F179" s="3">
        <v>17</v>
      </c>
      <c r="G179" s="6">
        <f t="shared" si="21"/>
        <v>90.352941176470594</v>
      </c>
      <c r="H179" s="57">
        <f t="shared" si="26"/>
        <v>3072</v>
      </c>
      <c r="I179" s="57">
        <f t="shared" si="27"/>
        <v>3072</v>
      </c>
      <c r="J179" s="57">
        <f t="shared" si="29"/>
        <v>101</v>
      </c>
      <c r="K179" s="57">
        <f t="shared" si="23"/>
        <v>196</v>
      </c>
      <c r="L179" s="57">
        <f t="shared" si="24"/>
        <v>297</v>
      </c>
      <c r="M179" s="107">
        <f t="shared" si="25"/>
        <v>71.708683473389357</v>
      </c>
      <c r="N179" s="107">
        <f t="shared" si="22"/>
        <v>71.708683473389357</v>
      </c>
    </row>
    <row r="180" spans="1:14" ht="18" customHeight="1" outlineLevel="1">
      <c r="A180" s="31"/>
      <c r="B180" s="48" t="s">
        <v>143</v>
      </c>
      <c r="C180" s="33"/>
      <c r="D180" s="3"/>
      <c r="E180" s="3"/>
      <c r="F180" s="3"/>
      <c r="G180" s="6">
        <f>SUBTOTAL(9,G106:G179)</f>
        <v>4951.6826999539862</v>
      </c>
      <c r="H180" s="57"/>
      <c r="I180" s="57"/>
      <c r="J180" s="57">
        <f>SUBTOTAL(9,J106:J179)</f>
        <v>5442</v>
      </c>
      <c r="K180" s="57">
        <f>SUBTOTAL(9,K106:K179)</f>
        <v>10563</v>
      </c>
      <c r="L180" s="57">
        <f>SUBTOTAL(9,L106:L179)</f>
        <v>16005</v>
      </c>
      <c r="M180" s="107"/>
      <c r="N180" s="107"/>
    </row>
    <row r="181" spans="1:14" ht="18" customHeight="1" outlineLevel="2">
      <c r="A181" s="28">
        <v>1</v>
      </c>
      <c r="B181" s="29" t="s">
        <v>144</v>
      </c>
      <c r="C181" s="14" t="s">
        <v>145</v>
      </c>
      <c r="D181" s="3">
        <v>107</v>
      </c>
      <c r="E181" s="3">
        <v>560</v>
      </c>
      <c r="F181" s="3">
        <v>16</v>
      </c>
      <c r="G181" s="6">
        <f t="shared" si="21"/>
        <v>35</v>
      </c>
      <c r="H181" s="57">
        <f>ROUND(G181*36,0)</f>
        <v>1260</v>
      </c>
      <c r="I181" s="57">
        <f>ROUND(G181*36,0)</f>
        <v>1260</v>
      </c>
      <c r="J181" s="57">
        <f>ROUND(H181*0.034-1,0)</f>
        <v>42</v>
      </c>
      <c r="K181" s="57">
        <f>ROUND(I181*0.066-4,0)</f>
        <v>79</v>
      </c>
      <c r="L181" s="57">
        <f t="shared" si="24"/>
        <v>121</v>
      </c>
      <c r="M181" s="107">
        <f t="shared" si="25"/>
        <v>32.710280373831779</v>
      </c>
      <c r="N181" s="107">
        <f t="shared" si="22"/>
        <v>32.710280373831779</v>
      </c>
    </row>
    <row r="182" spans="1:14" ht="18" customHeight="1" outlineLevel="2">
      <c r="A182" s="28">
        <v>2</v>
      </c>
      <c r="B182" s="29" t="s">
        <v>144</v>
      </c>
      <c r="C182" s="14" t="s">
        <v>146</v>
      </c>
      <c r="D182" s="3">
        <v>84</v>
      </c>
      <c r="E182" s="3">
        <v>640</v>
      </c>
      <c r="F182" s="3">
        <v>21</v>
      </c>
      <c r="G182" s="6">
        <f t="shared" si="21"/>
        <v>30.476190476190474</v>
      </c>
      <c r="H182" s="57">
        <f t="shared" ref="H182:H245" si="30">ROUND(G182*36,0)</f>
        <v>1097</v>
      </c>
      <c r="I182" s="57">
        <f t="shared" ref="I182:I245" si="31">ROUND(G182*36,0)</f>
        <v>1097</v>
      </c>
      <c r="J182" s="57">
        <f t="shared" ref="J182:J203" si="32">ROUND(H182*0.034-1,0)</f>
        <v>36</v>
      </c>
      <c r="K182" s="57">
        <f t="shared" ref="K182:K216" si="33">ROUND(I182*0.066-4,0)</f>
        <v>68</v>
      </c>
      <c r="L182" s="57">
        <f t="shared" si="24"/>
        <v>104</v>
      </c>
      <c r="M182" s="107">
        <f t="shared" si="25"/>
        <v>36.281179138321988</v>
      </c>
      <c r="N182" s="107">
        <f t="shared" si="22"/>
        <v>36.281179138321988</v>
      </c>
    </row>
    <row r="183" spans="1:14" ht="18" customHeight="1" outlineLevel="2">
      <c r="A183" s="28">
        <v>3</v>
      </c>
      <c r="B183" s="29" t="s">
        <v>144</v>
      </c>
      <c r="C183" s="14" t="s">
        <v>147</v>
      </c>
      <c r="D183" s="3">
        <v>201</v>
      </c>
      <c r="E183" s="3">
        <v>1130</v>
      </c>
      <c r="F183" s="3">
        <v>21</v>
      </c>
      <c r="G183" s="6">
        <f t="shared" si="21"/>
        <v>53.80952380952381</v>
      </c>
      <c r="H183" s="57">
        <f t="shared" si="30"/>
        <v>1937</v>
      </c>
      <c r="I183" s="57">
        <f t="shared" si="31"/>
        <v>1937</v>
      </c>
      <c r="J183" s="57">
        <f t="shared" si="32"/>
        <v>65</v>
      </c>
      <c r="K183" s="57">
        <f t="shared" si="33"/>
        <v>124</v>
      </c>
      <c r="L183" s="57">
        <f t="shared" si="24"/>
        <v>189</v>
      </c>
      <c r="M183" s="107">
        <f t="shared" si="25"/>
        <v>26.770907367922291</v>
      </c>
      <c r="N183" s="107">
        <f t="shared" si="22"/>
        <v>26.770907367922291</v>
      </c>
    </row>
    <row r="184" spans="1:14" ht="18" customHeight="1" outlineLevel="2">
      <c r="A184" s="28">
        <v>4</v>
      </c>
      <c r="B184" s="29" t="s">
        <v>144</v>
      </c>
      <c r="C184" s="14" t="s">
        <v>148</v>
      </c>
      <c r="D184" s="3">
        <v>119</v>
      </c>
      <c r="E184" s="3">
        <v>594</v>
      </c>
      <c r="F184" s="3">
        <v>12</v>
      </c>
      <c r="G184" s="6">
        <f t="shared" si="21"/>
        <v>49.5</v>
      </c>
      <c r="H184" s="57">
        <f t="shared" si="30"/>
        <v>1782</v>
      </c>
      <c r="I184" s="57">
        <f t="shared" si="31"/>
        <v>1782</v>
      </c>
      <c r="J184" s="57">
        <f t="shared" si="32"/>
        <v>60</v>
      </c>
      <c r="K184" s="57">
        <f t="shared" si="33"/>
        <v>114</v>
      </c>
      <c r="L184" s="57">
        <f t="shared" si="24"/>
        <v>174</v>
      </c>
      <c r="M184" s="107">
        <f t="shared" si="25"/>
        <v>41.596638655462186</v>
      </c>
      <c r="N184" s="107">
        <f t="shared" si="22"/>
        <v>41.596638655462186</v>
      </c>
    </row>
    <row r="185" spans="1:14" ht="18" customHeight="1" outlineLevel="2">
      <c r="A185" s="28">
        <v>5</v>
      </c>
      <c r="B185" s="29" t="s">
        <v>144</v>
      </c>
      <c r="C185" s="14" t="s">
        <v>149</v>
      </c>
      <c r="D185" s="3">
        <v>127</v>
      </c>
      <c r="E185" s="3">
        <v>880</v>
      </c>
      <c r="F185" s="3">
        <v>16</v>
      </c>
      <c r="G185" s="6">
        <f t="shared" si="21"/>
        <v>55</v>
      </c>
      <c r="H185" s="57">
        <f t="shared" si="30"/>
        <v>1980</v>
      </c>
      <c r="I185" s="57">
        <f t="shared" si="31"/>
        <v>1980</v>
      </c>
      <c r="J185" s="57">
        <f t="shared" si="32"/>
        <v>66</v>
      </c>
      <c r="K185" s="57">
        <f t="shared" si="33"/>
        <v>127</v>
      </c>
      <c r="L185" s="57">
        <f t="shared" si="24"/>
        <v>193</v>
      </c>
      <c r="M185" s="107">
        <f t="shared" si="25"/>
        <v>43.30708661417323</v>
      </c>
      <c r="N185" s="107">
        <f t="shared" si="22"/>
        <v>43.30708661417323</v>
      </c>
    </row>
    <row r="186" spans="1:14" ht="18" customHeight="1" outlineLevel="2">
      <c r="A186" s="28">
        <v>6</v>
      </c>
      <c r="B186" s="29" t="s">
        <v>144</v>
      </c>
      <c r="C186" s="14" t="s">
        <v>1290</v>
      </c>
      <c r="D186" s="3">
        <v>159</v>
      </c>
      <c r="E186" s="3">
        <v>869</v>
      </c>
      <c r="F186" s="3">
        <v>19</v>
      </c>
      <c r="G186" s="6">
        <f t="shared" si="21"/>
        <v>45.736842105263158</v>
      </c>
      <c r="H186" s="57">
        <f t="shared" si="30"/>
        <v>1647</v>
      </c>
      <c r="I186" s="57">
        <f t="shared" si="31"/>
        <v>1647</v>
      </c>
      <c r="J186" s="57">
        <f t="shared" si="32"/>
        <v>55</v>
      </c>
      <c r="K186" s="57">
        <f t="shared" si="33"/>
        <v>105</v>
      </c>
      <c r="L186" s="57">
        <f t="shared" si="24"/>
        <v>160</v>
      </c>
      <c r="M186" s="107">
        <f t="shared" si="25"/>
        <v>28.765309500165507</v>
      </c>
      <c r="N186" s="107">
        <f t="shared" si="22"/>
        <v>28.765309500165507</v>
      </c>
    </row>
    <row r="187" spans="1:14" ht="18" customHeight="1" outlineLevel="2">
      <c r="A187" s="28">
        <v>7</v>
      </c>
      <c r="B187" s="29" t="s">
        <v>144</v>
      </c>
      <c r="C187" s="14" t="s">
        <v>1291</v>
      </c>
      <c r="D187" s="3">
        <v>46</v>
      </c>
      <c r="E187" s="3">
        <v>397</v>
      </c>
      <c r="F187" s="3">
        <v>21</v>
      </c>
      <c r="G187" s="6">
        <f t="shared" si="21"/>
        <v>18.904761904761905</v>
      </c>
      <c r="H187" s="57">
        <f t="shared" si="30"/>
        <v>681</v>
      </c>
      <c r="I187" s="57">
        <f t="shared" si="31"/>
        <v>681</v>
      </c>
      <c r="J187" s="57">
        <f t="shared" si="32"/>
        <v>22</v>
      </c>
      <c r="K187" s="57">
        <f t="shared" si="33"/>
        <v>41</v>
      </c>
      <c r="L187" s="57">
        <f t="shared" si="24"/>
        <v>63</v>
      </c>
      <c r="M187" s="107">
        <f t="shared" si="25"/>
        <v>41.097308488612839</v>
      </c>
      <c r="N187" s="107">
        <f t="shared" si="22"/>
        <v>41.097308488612839</v>
      </c>
    </row>
    <row r="188" spans="1:14" ht="18" customHeight="1" outlineLevel="2">
      <c r="A188" s="28">
        <v>8</v>
      </c>
      <c r="B188" s="29" t="s">
        <v>144</v>
      </c>
      <c r="C188" s="14" t="s">
        <v>150</v>
      </c>
      <c r="D188" s="3">
        <v>126</v>
      </c>
      <c r="E188" s="3">
        <v>1285</v>
      </c>
      <c r="F188" s="3">
        <v>20</v>
      </c>
      <c r="G188" s="6">
        <f t="shared" si="21"/>
        <v>64.25</v>
      </c>
      <c r="H188" s="57">
        <f t="shared" si="30"/>
        <v>2313</v>
      </c>
      <c r="I188" s="57">
        <f t="shared" si="31"/>
        <v>2313</v>
      </c>
      <c r="J188" s="57">
        <f t="shared" si="32"/>
        <v>78</v>
      </c>
      <c r="K188" s="57">
        <f t="shared" si="33"/>
        <v>149</v>
      </c>
      <c r="L188" s="57">
        <f t="shared" si="24"/>
        <v>227</v>
      </c>
      <c r="M188" s="107">
        <f t="shared" si="25"/>
        <v>50.992063492063494</v>
      </c>
      <c r="N188" s="107">
        <f t="shared" si="22"/>
        <v>50.992063492063494</v>
      </c>
    </row>
    <row r="189" spans="1:14" ht="18" customHeight="1" outlineLevel="2">
      <c r="A189" s="28">
        <v>9</v>
      </c>
      <c r="B189" s="29" t="s">
        <v>144</v>
      </c>
      <c r="C189" s="14" t="s">
        <v>151</v>
      </c>
      <c r="D189" s="3">
        <v>107</v>
      </c>
      <c r="E189" s="3">
        <v>575</v>
      </c>
      <c r="F189" s="3">
        <v>8</v>
      </c>
      <c r="G189" s="6">
        <f t="shared" si="21"/>
        <v>71.875</v>
      </c>
      <c r="H189" s="57">
        <f t="shared" si="30"/>
        <v>2588</v>
      </c>
      <c r="I189" s="57">
        <f t="shared" si="31"/>
        <v>2588</v>
      </c>
      <c r="J189" s="57">
        <f t="shared" si="32"/>
        <v>87</v>
      </c>
      <c r="K189" s="57">
        <f t="shared" si="33"/>
        <v>167</v>
      </c>
      <c r="L189" s="57">
        <f t="shared" si="24"/>
        <v>254</v>
      </c>
      <c r="M189" s="107">
        <f t="shared" si="25"/>
        <v>67.172897196261687</v>
      </c>
      <c r="N189" s="107">
        <f t="shared" si="22"/>
        <v>67.172897196261687</v>
      </c>
    </row>
    <row r="190" spans="1:14" ht="18" customHeight="1" outlineLevel="2">
      <c r="A190" s="28">
        <v>10</v>
      </c>
      <c r="B190" s="29" t="s">
        <v>144</v>
      </c>
      <c r="C190" s="14" t="s">
        <v>152</v>
      </c>
      <c r="D190" s="3">
        <v>102</v>
      </c>
      <c r="E190" s="3">
        <v>964</v>
      </c>
      <c r="F190" s="3">
        <v>22</v>
      </c>
      <c r="G190" s="6">
        <f t="shared" si="21"/>
        <v>43.81818181818182</v>
      </c>
      <c r="H190" s="57">
        <f t="shared" si="30"/>
        <v>1577</v>
      </c>
      <c r="I190" s="57">
        <f t="shared" si="31"/>
        <v>1577</v>
      </c>
      <c r="J190" s="57">
        <f t="shared" si="32"/>
        <v>53</v>
      </c>
      <c r="K190" s="57">
        <f t="shared" si="33"/>
        <v>100</v>
      </c>
      <c r="L190" s="57">
        <f t="shared" si="24"/>
        <v>153</v>
      </c>
      <c r="M190" s="107">
        <f t="shared" si="25"/>
        <v>42.959001782531196</v>
      </c>
      <c r="N190" s="107">
        <f t="shared" si="22"/>
        <v>42.959001782531196</v>
      </c>
    </row>
    <row r="191" spans="1:14" ht="18" customHeight="1" outlineLevel="2">
      <c r="A191" s="28">
        <v>11</v>
      </c>
      <c r="B191" s="29" t="s">
        <v>144</v>
      </c>
      <c r="C191" s="14" t="s">
        <v>153</v>
      </c>
      <c r="D191" s="3">
        <v>174</v>
      </c>
      <c r="E191" s="3">
        <v>1253</v>
      </c>
      <c r="F191" s="3">
        <v>15</v>
      </c>
      <c r="G191" s="6">
        <f t="shared" si="21"/>
        <v>83.533333333333331</v>
      </c>
      <c r="H191" s="57">
        <f t="shared" si="30"/>
        <v>3007</v>
      </c>
      <c r="I191" s="57">
        <f t="shared" si="31"/>
        <v>3007</v>
      </c>
      <c r="J191" s="57">
        <f t="shared" si="32"/>
        <v>101</v>
      </c>
      <c r="K191" s="57">
        <f t="shared" si="33"/>
        <v>194</v>
      </c>
      <c r="L191" s="57">
        <f t="shared" si="24"/>
        <v>295</v>
      </c>
      <c r="M191" s="107">
        <f t="shared" si="25"/>
        <v>48.007662835249043</v>
      </c>
      <c r="N191" s="107">
        <f t="shared" si="22"/>
        <v>48.007662835249043</v>
      </c>
    </row>
    <row r="192" spans="1:14" ht="18" customHeight="1" outlineLevel="2">
      <c r="A192" s="28">
        <v>12</v>
      </c>
      <c r="B192" s="29" t="s">
        <v>144</v>
      </c>
      <c r="C192" s="14" t="s">
        <v>154</v>
      </c>
      <c r="D192" s="3">
        <v>186</v>
      </c>
      <c r="E192" s="3">
        <v>1679</v>
      </c>
      <c r="F192" s="3">
        <v>22</v>
      </c>
      <c r="G192" s="6">
        <f t="shared" si="21"/>
        <v>76.318181818181813</v>
      </c>
      <c r="H192" s="57">
        <f t="shared" si="30"/>
        <v>2747</v>
      </c>
      <c r="I192" s="57">
        <f t="shared" si="31"/>
        <v>2747</v>
      </c>
      <c r="J192" s="57">
        <f t="shared" si="32"/>
        <v>92</v>
      </c>
      <c r="K192" s="57">
        <f t="shared" si="33"/>
        <v>177</v>
      </c>
      <c r="L192" s="57">
        <f t="shared" si="24"/>
        <v>269</v>
      </c>
      <c r="M192" s="107">
        <f t="shared" si="25"/>
        <v>41.031280547409573</v>
      </c>
      <c r="N192" s="107">
        <f t="shared" si="22"/>
        <v>41.031280547409573</v>
      </c>
    </row>
    <row r="193" spans="1:14" ht="18" customHeight="1" outlineLevel="2">
      <c r="A193" s="28">
        <v>13</v>
      </c>
      <c r="B193" s="29" t="s">
        <v>144</v>
      </c>
      <c r="C193" s="14" t="s">
        <v>155</v>
      </c>
      <c r="D193" s="3">
        <v>51</v>
      </c>
      <c r="E193" s="3">
        <v>372</v>
      </c>
      <c r="F193" s="3">
        <v>18</v>
      </c>
      <c r="G193" s="6">
        <f t="shared" si="21"/>
        <v>20.666666666666668</v>
      </c>
      <c r="H193" s="57">
        <f t="shared" si="30"/>
        <v>744</v>
      </c>
      <c r="I193" s="57">
        <f t="shared" si="31"/>
        <v>744</v>
      </c>
      <c r="J193" s="57">
        <f t="shared" si="32"/>
        <v>24</v>
      </c>
      <c r="K193" s="57">
        <f t="shared" si="33"/>
        <v>45</v>
      </c>
      <c r="L193" s="57">
        <f t="shared" si="24"/>
        <v>69</v>
      </c>
      <c r="M193" s="107">
        <f t="shared" si="25"/>
        <v>40.522875816993469</v>
      </c>
      <c r="N193" s="107">
        <f t="shared" si="22"/>
        <v>40.522875816993469</v>
      </c>
    </row>
    <row r="194" spans="1:14" ht="18" customHeight="1" outlineLevel="2">
      <c r="A194" s="28">
        <v>14</v>
      </c>
      <c r="B194" s="29" t="s">
        <v>144</v>
      </c>
      <c r="C194" s="14" t="s">
        <v>156</v>
      </c>
      <c r="D194" s="3">
        <v>30</v>
      </c>
      <c r="E194" s="3">
        <v>242</v>
      </c>
      <c r="F194" s="3">
        <v>15</v>
      </c>
      <c r="G194" s="6">
        <f t="shared" si="21"/>
        <v>16.133333333333333</v>
      </c>
      <c r="H194" s="57">
        <f t="shared" si="30"/>
        <v>581</v>
      </c>
      <c r="I194" s="57">
        <f t="shared" si="31"/>
        <v>581</v>
      </c>
      <c r="J194" s="57">
        <f t="shared" si="32"/>
        <v>19</v>
      </c>
      <c r="K194" s="57">
        <f t="shared" si="33"/>
        <v>34</v>
      </c>
      <c r="L194" s="57">
        <f t="shared" si="24"/>
        <v>53</v>
      </c>
      <c r="M194" s="107">
        <f t="shared" si="25"/>
        <v>53.777777777777779</v>
      </c>
      <c r="N194" s="107">
        <f t="shared" si="22"/>
        <v>53.777777777777779</v>
      </c>
    </row>
    <row r="195" spans="1:14" ht="18" customHeight="1" outlineLevel="2">
      <c r="A195" s="28">
        <v>15</v>
      </c>
      <c r="B195" s="29" t="s">
        <v>144</v>
      </c>
      <c r="C195" s="14" t="s">
        <v>1292</v>
      </c>
      <c r="D195" s="3">
        <v>46</v>
      </c>
      <c r="E195" s="3">
        <v>401</v>
      </c>
      <c r="F195" s="3">
        <v>16</v>
      </c>
      <c r="G195" s="6">
        <f t="shared" si="21"/>
        <v>25.0625</v>
      </c>
      <c r="H195" s="57">
        <f t="shared" si="30"/>
        <v>902</v>
      </c>
      <c r="I195" s="57">
        <f t="shared" si="31"/>
        <v>902</v>
      </c>
      <c r="J195" s="57">
        <f t="shared" si="32"/>
        <v>30</v>
      </c>
      <c r="K195" s="57">
        <f t="shared" si="33"/>
        <v>56</v>
      </c>
      <c r="L195" s="57">
        <f t="shared" si="24"/>
        <v>86</v>
      </c>
      <c r="M195" s="107">
        <f t="shared" si="25"/>
        <v>54.483695652173914</v>
      </c>
      <c r="N195" s="107">
        <f t="shared" si="22"/>
        <v>54.483695652173914</v>
      </c>
    </row>
    <row r="196" spans="1:14" ht="18" customHeight="1" outlineLevel="2">
      <c r="A196" s="28">
        <v>16</v>
      </c>
      <c r="B196" s="29" t="s">
        <v>144</v>
      </c>
      <c r="C196" s="14" t="s">
        <v>157</v>
      </c>
      <c r="D196" s="3">
        <v>38</v>
      </c>
      <c r="E196" s="3">
        <v>485</v>
      </c>
      <c r="F196" s="3">
        <v>21</v>
      </c>
      <c r="G196" s="6">
        <f t="shared" si="21"/>
        <v>23.095238095238095</v>
      </c>
      <c r="H196" s="57">
        <f t="shared" si="30"/>
        <v>831</v>
      </c>
      <c r="I196" s="57">
        <f t="shared" si="31"/>
        <v>831</v>
      </c>
      <c r="J196" s="57">
        <f t="shared" si="32"/>
        <v>27</v>
      </c>
      <c r="K196" s="57">
        <f t="shared" si="33"/>
        <v>51</v>
      </c>
      <c r="L196" s="57">
        <f t="shared" si="24"/>
        <v>78</v>
      </c>
      <c r="M196" s="107">
        <f t="shared" si="25"/>
        <v>60.77694235588973</v>
      </c>
      <c r="N196" s="107">
        <f t="shared" si="22"/>
        <v>60.77694235588973</v>
      </c>
    </row>
    <row r="197" spans="1:14" ht="18" customHeight="1" outlineLevel="2">
      <c r="A197" s="28">
        <v>17</v>
      </c>
      <c r="B197" s="29" t="s">
        <v>144</v>
      </c>
      <c r="C197" s="14" t="s">
        <v>158</v>
      </c>
      <c r="D197" s="3">
        <v>216</v>
      </c>
      <c r="E197" s="3">
        <v>2110</v>
      </c>
      <c r="F197" s="3">
        <v>21</v>
      </c>
      <c r="G197" s="6">
        <f t="shared" si="21"/>
        <v>100.47619047619048</v>
      </c>
      <c r="H197" s="57">
        <f t="shared" si="30"/>
        <v>3617</v>
      </c>
      <c r="I197" s="57">
        <f t="shared" si="31"/>
        <v>3617</v>
      </c>
      <c r="J197" s="57">
        <f t="shared" si="32"/>
        <v>122</v>
      </c>
      <c r="K197" s="57">
        <f t="shared" si="33"/>
        <v>235</v>
      </c>
      <c r="L197" s="57">
        <f t="shared" si="24"/>
        <v>357</v>
      </c>
      <c r="M197" s="107">
        <f t="shared" si="25"/>
        <v>46.516754850088184</v>
      </c>
      <c r="N197" s="107">
        <f t="shared" si="22"/>
        <v>46.516754850088184</v>
      </c>
    </row>
    <row r="198" spans="1:14" ht="18" customHeight="1" outlineLevel="2">
      <c r="A198" s="28">
        <v>18</v>
      </c>
      <c r="B198" s="29" t="s">
        <v>144</v>
      </c>
      <c r="C198" s="14" t="s">
        <v>159</v>
      </c>
      <c r="D198" s="3">
        <v>59</v>
      </c>
      <c r="E198" s="3">
        <v>813</v>
      </c>
      <c r="F198" s="3">
        <v>21</v>
      </c>
      <c r="G198" s="6">
        <f t="shared" si="21"/>
        <v>38.714285714285715</v>
      </c>
      <c r="H198" s="57">
        <f t="shared" si="30"/>
        <v>1394</v>
      </c>
      <c r="I198" s="57">
        <f t="shared" si="31"/>
        <v>1394</v>
      </c>
      <c r="J198" s="57">
        <f t="shared" si="32"/>
        <v>46</v>
      </c>
      <c r="K198" s="57">
        <f t="shared" si="33"/>
        <v>88</v>
      </c>
      <c r="L198" s="57">
        <f t="shared" si="24"/>
        <v>134</v>
      </c>
      <c r="M198" s="107">
        <f t="shared" si="25"/>
        <v>65.617433414043589</v>
      </c>
      <c r="N198" s="107">
        <f t="shared" si="22"/>
        <v>65.617433414043589</v>
      </c>
    </row>
    <row r="199" spans="1:14" ht="18" customHeight="1" outlineLevel="2">
      <c r="A199" s="28">
        <v>19</v>
      </c>
      <c r="B199" s="29" t="s">
        <v>144</v>
      </c>
      <c r="C199" s="14" t="s">
        <v>160</v>
      </c>
      <c r="D199" s="3">
        <v>70</v>
      </c>
      <c r="E199" s="3">
        <v>25</v>
      </c>
      <c r="F199" s="3">
        <v>1</v>
      </c>
      <c r="G199" s="6">
        <f t="shared" ref="G199:G267" si="34">E199/F199</f>
        <v>25</v>
      </c>
      <c r="H199" s="57">
        <f t="shared" si="30"/>
        <v>900</v>
      </c>
      <c r="I199" s="57">
        <f t="shared" si="31"/>
        <v>900</v>
      </c>
      <c r="J199" s="57">
        <f t="shared" si="32"/>
        <v>30</v>
      </c>
      <c r="K199" s="57">
        <f t="shared" si="33"/>
        <v>55</v>
      </c>
      <c r="L199" s="57">
        <f t="shared" si="24"/>
        <v>85</v>
      </c>
      <c r="M199" s="107">
        <f t="shared" si="25"/>
        <v>35.714285714285715</v>
      </c>
      <c r="N199" s="107">
        <f t="shared" ref="N199:N266" si="35">G199*100/D199</f>
        <v>35.714285714285715</v>
      </c>
    </row>
    <row r="200" spans="1:14" ht="18" customHeight="1" outlineLevel="2">
      <c r="A200" s="28">
        <v>20</v>
      </c>
      <c r="B200" s="29" t="s">
        <v>144</v>
      </c>
      <c r="C200" s="14" t="s">
        <v>161</v>
      </c>
      <c r="D200" s="3">
        <v>84</v>
      </c>
      <c r="E200" s="3">
        <v>683</v>
      </c>
      <c r="F200" s="3">
        <v>16</v>
      </c>
      <c r="G200" s="6">
        <f t="shared" si="34"/>
        <v>42.6875</v>
      </c>
      <c r="H200" s="57">
        <f t="shared" si="30"/>
        <v>1537</v>
      </c>
      <c r="I200" s="57">
        <f t="shared" si="31"/>
        <v>1537</v>
      </c>
      <c r="J200" s="57">
        <f t="shared" si="32"/>
        <v>51</v>
      </c>
      <c r="K200" s="57">
        <f t="shared" si="33"/>
        <v>97</v>
      </c>
      <c r="L200" s="57">
        <f t="shared" si="24"/>
        <v>148</v>
      </c>
      <c r="M200" s="107">
        <f t="shared" si="25"/>
        <v>50.81845238095238</v>
      </c>
      <c r="N200" s="107">
        <f t="shared" si="35"/>
        <v>50.81845238095238</v>
      </c>
    </row>
    <row r="201" spans="1:14" ht="18" customHeight="1" outlineLevel="2">
      <c r="A201" s="28">
        <v>21</v>
      </c>
      <c r="B201" s="29" t="s">
        <v>144</v>
      </c>
      <c r="C201" s="14" t="s">
        <v>162</v>
      </c>
      <c r="D201" s="3">
        <v>97</v>
      </c>
      <c r="E201" s="3">
        <v>40</v>
      </c>
      <c r="F201" s="3">
        <v>1</v>
      </c>
      <c r="G201" s="6">
        <f t="shared" si="34"/>
        <v>40</v>
      </c>
      <c r="H201" s="57">
        <f t="shared" si="30"/>
        <v>1440</v>
      </c>
      <c r="I201" s="57">
        <f t="shared" si="31"/>
        <v>1440</v>
      </c>
      <c r="J201" s="57">
        <f t="shared" si="32"/>
        <v>48</v>
      </c>
      <c r="K201" s="57">
        <f t="shared" si="33"/>
        <v>91</v>
      </c>
      <c r="L201" s="57">
        <f t="shared" si="24"/>
        <v>139</v>
      </c>
      <c r="M201" s="107">
        <f t="shared" si="25"/>
        <v>41.237113402061858</v>
      </c>
      <c r="N201" s="107">
        <f t="shared" si="35"/>
        <v>41.237113402061858</v>
      </c>
    </row>
    <row r="202" spans="1:14" ht="18" customHeight="1" outlineLevel="2">
      <c r="A202" s="28">
        <v>22</v>
      </c>
      <c r="B202" s="29" t="s">
        <v>144</v>
      </c>
      <c r="C202" s="14" t="s">
        <v>163</v>
      </c>
      <c r="D202" s="3">
        <v>68</v>
      </c>
      <c r="E202" s="3">
        <v>665</v>
      </c>
      <c r="F202" s="3">
        <v>20</v>
      </c>
      <c r="G202" s="6">
        <f t="shared" si="34"/>
        <v>33.25</v>
      </c>
      <c r="H202" s="57">
        <f t="shared" si="30"/>
        <v>1197</v>
      </c>
      <c r="I202" s="57">
        <f t="shared" si="31"/>
        <v>1197</v>
      </c>
      <c r="J202" s="57">
        <f t="shared" si="32"/>
        <v>40</v>
      </c>
      <c r="K202" s="57">
        <f t="shared" si="33"/>
        <v>75</v>
      </c>
      <c r="L202" s="57">
        <f t="shared" si="24"/>
        <v>115</v>
      </c>
      <c r="M202" s="107">
        <f t="shared" si="25"/>
        <v>48.897058823529413</v>
      </c>
      <c r="N202" s="107">
        <f t="shared" si="35"/>
        <v>48.897058823529413</v>
      </c>
    </row>
    <row r="203" spans="1:14" ht="18" customHeight="1" outlineLevel="2">
      <c r="A203" s="28">
        <v>23</v>
      </c>
      <c r="B203" s="29" t="s">
        <v>144</v>
      </c>
      <c r="C203" s="14" t="s">
        <v>164</v>
      </c>
      <c r="D203" s="3">
        <v>70</v>
      </c>
      <c r="E203" s="3">
        <v>761</v>
      </c>
      <c r="F203" s="3">
        <v>21</v>
      </c>
      <c r="G203" s="6">
        <f t="shared" si="34"/>
        <v>36.238095238095241</v>
      </c>
      <c r="H203" s="57">
        <f t="shared" si="30"/>
        <v>1305</v>
      </c>
      <c r="I203" s="57">
        <f t="shared" si="31"/>
        <v>1305</v>
      </c>
      <c r="J203" s="57">
        <f t="shared" si="32"/>
        <v>43</v>
      </c>
      <c r="K203" s="57">
        <f t="shared" si="33"/>
        <v>82</v>
      </c>
      <c r="L203" s="57">
        <f t="shared" si="24"/>
        <v>125</v>
      </c>
      <c r="M203" s="107">
        <f t="shared" si="25"/>
        <v>51.7687074829932</v>
      </c>
      <c r="N203" s="107">
        <f t="shared" si="35"/>
        <v>51.7687074829932</v>
      </c>
    </row>
    <row r="204" spans="1:14" ht="18" customHeight="1" outlineLevel="2">
      <c r="A204" s="28">
        <v>24</v>
      </c>
      <c r="B204" s="29" t="s">
        <v>144</v>
      </c>
      <c r="C204" s="14" t="s">
        <v>165</v>
      </c>
      <c r="D204" s="3">
        <v>95</v>
      </c>
      <c r="E204" s="3">
        <v>789</v>
      </c>
      <c r="F204" s="3">
        <v>17</v>
      </c>
      <c r="G204" s="6">
        <f t="shared" si="34"/>
        <v>46.411764705882355</v>
      </c>
      <c r="H204" s="57">
        <f t="shared" si="30"/>
        <v>1671</v>
      </c>
      <c r="I204" s="57">
        <f t="shared" si="31"/>
        <v>1671</v>
      </c>
      <c r="J204" s="57">
        <f t="shared" ref="J204:J245" si="36">ROUND(H204*0.034-2,0)</f>
        <v>55</v>
      </c>
      <c r="K204" s="57">
        <f t="shared" si="33"/>
        <v>106</v>
      </c>
      <c r="L204" s="57">
        <f t="shared" si="24"/>
        <v>161</v>
      </c>
      <c r="M204" s="107">
        <f t="shared" si="25"/>
        <v>48.854489164086687</v>
      </c>
      <c r="N204" s="107">
        <f t="shared" si="35"/>
        <v>48.854489164086687</v>
      </c>
    </row>
    <row r="205" spans="1:14" ht="18" customHeight="1" outlineLevel="2">
      <c r="A205" s="28">
        <v>25</v>
      </c>
      <c r="B205" s="29" t="s">
        <v>144</v>
      </c>
      <c r="C205" s="14" t="s">
        <v>166</v>
      </c>
      <c r="D205" s="3">
        <v>87</v>
      </c>
      <c r="E205" s="3">
        <v>35</v>
      </c>
      <c r="F205" s="3">
        <v>1</v>
      </c>
      <c r="G205" s="6">
        <f t="shared" si="34"/>
        <v>35</v>
      </c>
      <c r="H205" s="57">
        <f t="shared" si="30"/>
        <v>1260</v>
      </c>
      <c r="I205" s="57">
        <f t="shared" si="31"/>
        <v>1260</v>
      </c>
      <c r="J205" s="57">
        <f t="shared" si="36"/>
        <v>41</v>
      </c>
      <c r="K205" s="57">
        <f t="shared" si="33"/>
        <v>79</v>
      </c>
      <c r="L205" s="57">
        <f t="shared" si="24"/>
        <v>120</v>
      </c>
      <c r="M205" s="107">
        <f t="shared" si="25"/>
        <v>40.229885057471265</v>
      </c>
      <c r="N205" s="107">
        <f t="shared" si="35"/>
        <v>40.229885057471265</v>
      </c>
    </row>
    <row r="206" spans="1:14" ht="18" customHeight="1" outlineLevel="2">
      <c r="A206" s="28">
        <v>26</v>
      </c>
      <c r="B206" s="29" t="s">
        <v>144</v>
      </c>
      <c r="C206" s="14" t="s">
        <v>167</v>
      </c>
      <c r="D206" s="3">
        <v>107</v>
      </c>
      <c r="E206" s="3">
        <v>824</v>
      </c>
      <c r="F206" s="3">
        <v>21</v>
      </c>
      <c r="G206" s="6">
        <f t="shared" si="34"/>
        <v>39.238095238095241</v>
      </c>
      <c r="H206" s="57">
        <f t="shared" si="30"/>
        <v>1413</v>
      </c>
      <c r="I206" s="57">
        <f t="shared" si="31"/>
        <v>1413</v>
      </c>
      <c r="J206" s="57">
        <f t="shared" si="36"/>
        <v>46</v>
      </c>
      <c r="K206" s="57">
        <f t="shared" si="33"/>
        <v>89</v>
      </c>
      <c r="L206" s="57">
        <f t="shared" si="24"/>
        <v>135</v>
      </c>
      <c r="M206" s="107">
        <f t="shared" si="25"/>
        <v>36.671117044948822</v>
      </c>
      <c r="N206" s="107">
        <f t="shared" si="35"/>
        <v>36.671117044948822</v>
      </c>
    </row>
    <row r="207" spans="1:14" ht="18" customHeight="1" outlineLevel="2">
      <c r="A207" s="28">
        <v>27</v>
      </c>
      <c r="B207" s="29" t="s">
        <v>144</v>
      </c>
      <c r="C207" s="14" t="s">
        <v>168</v>
      </c>
      <c r="D207" s="3">
        <v>112</v>
      </c>
      <c r="E207" s="3">
        <v>413</v>
      </c>
      <c r="F207" s="3">
        <v>6</v>
      </c>
      <c r="G207" s="6">
        <f t="shared" si="34"/>
        <v>68.833333333333329</v>
      </c>
      <c r="H207" s="57">
        <f t="shared" si="30"/>
        <v>2478</v>
      </c>
      <c r="I207" s="57">
        <f t="shared" si="31"/>
        <v>2478</v>
      </c>
      <c r="J207" s="57">
        <f t="shared" si="36"/>
        <v>82</v>
      </c>
      <c r="K207" s="57">
        <f t="shared" si="33"/>
        <v>160</v>
      </c>
      <c r="L207" s="57">
        <f t="shared" si="24"/>
        <v>242</v>
      </c>
      <c r="M207" s="107">
        <f t="shared" si="25"/>
        <v>61.458333333333329</v>
      </c>
      <c r="N207" s="107">
        <f t="shared" si="35"/>
        <v>61.458333333333329</v>
      </c>
    </row>
    <row r="208" spans="1:14" ht="18" customHeight="1" outlineLevel="2">
      <c r="A208" s="28">
        <v>28</v>
      </c>
      <c r="B208" s="29" t="s">
        <v>144</v>
      </c>
      <c r="C208" s="14" t="s">
        <v>169</v>
      </c>
      <c r="D208" s="3">
        <v>156</v>
      </c>
      <c r="E208" s="3">
        <v>701</v>
      </c>
      <c r="F208" s="3">
        <v>20</v>
      </c>
      <c r="G208" s="6">
        <f t="shared" si="34"/>
        <v>35.049999999999997</v>
      </c>
      <c r="H208" s="57">
        <f t="shared" si="30"/>
        <v>1262</v>
      </c>
      <c r="I208" s="57">
        <f t="shared" si="31"/>
        <v>1262</v>
      </c>
      <c r="J208" s="57">
        <f t="shared" si="36"/>
        <v>41</v>
      </c>
      <c r="K208" s="57">
        <f t="shared" si="33"/>
        <v>79</v>
      </c>
      <c r="L208" s="57">
        <f t="shared" ref="L208:L276" si="37">J208+K208</f>
        <v>120</v>
      </c>
      <c r="M208" s="107">
        <f t="shared" ref="M208:M276" si="38">G208*100/D208</f>
        <v>22.467948717948715</v>
      </c>
      <c r="N208" s="107">
        <f t="shared" si="35"/>
        <v>22.467948717948715</v>
      </c>
    </row>
    <row r="209" spans="1:14" ht="18" customHeight="1" outlineLevel="2">
      <c r="A209" s="28">
        <v>29</v>
      </c>
      <c r="B209" s="29" t="s">
        <v>144</v>
      </c>
      <c r="C209" s="14" t="s">
        <v>170</v>
      </c>
      <c r="D209" s="3">
        <v>120</v>
      </c>
      <c r="E209" s="3">
        <v>50</v>
      </c>
      <c r="F209" s="3">
        <v>1</v>
      </c>
      <c r="G209" s="6">
        <f t="shared" si="34"/>
        <v>50</v>
      </c>
      <c r="H209" s="57">
        <f t="shared" si="30"/>
        <v>1800</v>
      </c>
      <c r="I209" s="57">
        <f t="shared" si="31"/>
        <v>1800</v>
      </c>
      <c r="J209" s="57">
        <f t="shared" si="36"/>
        <v>59</v>
      </c>
      <c r="K209" s="57">
        <f t="shared" si="33"/>
        <v>115</v>
      </c>
      <c r="L209" s="57">
        <f t="shared" si="37"/>
        <v>174</v>
      </c>
      <c r="M209" s="107">
        <f t="shared" si="38"/>
        <v>41.666666666666664</v>
      </c>
      <c r="N209" s="107">
        <f t="shared" si="35"/>
        <v>41.666666666666664</v>
      </c>
    </row>
    <row r="210" spans="1:14" ht="18" customHeight="1" outlineLevel="2">
      <c r="A210" s="28">
        <v>30</v>
      </c>
      <c r="B210" s="29" t="s">
        <v>144</v>
      </c>
      <c r="C210" s="14" t="s">
        <v>171</v>
      </c>
      <c r="D210" s="3">
        <v>109</v>
      </c>
      <c r="E210" s="3">
        <v>1273</v>
      </c>
      <c r="F210" s="3">
        <v>20</v>
      </c>
      <c r="G210" s="6">
        <f t="shared" si="34"/>
        <v>63.65</v>
      </c>
      <c r="H210" s="57">
        <f t="shared" si="30"/>
        <v>2291</v>
      </c>
      <c r="I210" s="57">
        <f t="shared" si="31"/>
        <v>2291</v>
      </c>
      <c r="J210" s="57">
        <f t="shared" si="36"/>
        <v>76</v>
      </c>
      <c r="K210" s="57">
        <f t="shared" si="33"/>
        <v>147</v>
      </c>
      <c r="L210" s="57">
        <f t="shared" si="37"/>
        <v>223</v>
      </c>
      <c r="M210" s="107">
        <f t="shared" si="38"/>
        <v>58.394495412844037</v>
      </c>
      <c r="N210" s="107">
        <f t="shared" si="35"/>
        <v>58.394495412844037</v>
      </c>
    </row>
    <row r="211" spans="1:14" ht="18" customHeight="1" outlineLevel="2">
      <c r="A211" s="28">
        <v>31</v>
      </c>
      <c r="B211" s="29" t="s">
        <v>144</v>
      </c>
      <c r="C211" s="14" t="s">
        <v>172</v>
      </c>
      <c r="D211" s="3">
        <v>109</v>
      </c>
      <c r="E211" s="3">
        <v>713</v>
      </c>
      <c r="F211" s="3">
        <v>19</v>
      </c>
      <c r="G211" s="6">
        <f t="shared" si="34"/>
        <v>37.526315789473685</v>
      </c>
      <c r="H211" s="57">
        <f t="shared" si="30"/>
        <v>1351</v>
      </c>
      <c r="I211" s="57">
        <f t="shared" si="31"/>
        <v>1351</v>
      </c>
      <c r="J211" s="57">
        <f t="shared" si="36"/>
        <v>44</v>
      </c>
      <c r="K211" s="57">
        <f t="shared" si="33"/>
        <v>85</v>
      </c>
      <c r="L211" s="57">
        <f t="shared" si="37"/>
        <v>129</v>
      </c>
      <c r="M211" s="107">
        <f t="shared" si="38"/>
        <v>34.427812650893287</v>
      </c>
      <c r="N211" s="107">
        <f t="shared" si="35"/>
        <v>34.427812650893287</v>
      </c>
    </row>
    <row r="212" spans="1:14" ht="18" customHeight="1" outlineLevel="2">
      <c r="A212" s="28">
        <v>32</v>
      </c>
      <c r="B212" s="29" t="s">
        <v>144</v>
      </c>
      <c r="C212" s="14" t="s">
        <v>173</v>
      </c>
      <c r="D212" s="3">
        <v>99</v>
      </c>
      <c r="E212" s="3">
        <v>1055</v>
      </c>
      <c r="F212" s="3">
        <v>22</v>
      </c>
      <c r="G212" s="6">
        <f t="shared" si="34"/>
        <v>47.954545454545453</v>
      </c>
      <c r="H212" s="57">
        <f t="shared" si="30"/>
        <v>1726</v>
      </c>
      <c r="I212" s="57">
        <f t="shared" si="31"/>
        <v>1726</v>
      </c>
      <c r="J212" s="57">
        <f t="shared" si="36"/>
        <v>57</v>
      </c>
      <c r="K212" s="57">
        <f t="shared" si="33"/>
        <v>110</v>
      </c>
      <c r="L212" s="57">
        <f t="shared" si="37"/>
        <v>167</v>
      </c>
      <c r="M212" s="107">
        <f t="shared" si="38"/>
        <v>48.438934802571161</v>
      </c>
      <c r="N212" s="107">
        <f t="shared" si="35"/>
        <v>48.438934802571161</v>
      </c>
    </row>
    <row r="213" spans="1:14" ht="18" customHeight="1" outlineLevel="2">
      <c r="A213" s="28">
        <v>33</v>
      </c>
      <c r="B213" s="29" t="s">
        <v>144</v>
      </c>
      <c r="C213" s="14" t="s">
        <v>174</v>
      </c>
      <c r="D213" s="3">
        <v>142</v>
      </c>
      <c r="E213" s="3">
        <v>1359</v>
      </c>
      <c r="F213" s="3">
        <v>17</v>
      </c>
      <c r="G213" s="6">
        <f t="shared" si="34"/>
        <v>79.941176470588232</v>
      </c>
      <c r="H213" s="57">
        <f t="shared" si="30"/>
        <v>2878</v>
      </c>
      <c r="I213" s="57">
        <f t="shared" si="31"/>
        <v>2878</v>
      </c>
      <c r="J213" s="57">
        <f t="shared" si="36"/>
        <v>96</v>
      </c>
      <c r="K213" s="57">
        <f t="shared" si="33"/>
        <v>186</v>
      </c>
      <c r="L213" s="57">
        <f t="shared" si="37"/>
        <v>282</v>
      </c>
      <c r="M213" s="107">
        <f t="shared" si="38"/>
        <v>56.296603148301571</v>
      </c>
      <c r="N213" s="107">
        <f t="shared" si="35"/>
        <v>56.296603148301571</v>
      </c>
    </row>
    <row r="214" spans="1:14" ht="18" customHeight="1" outlineLevel="2">
      <c r="A214" s="28">
        <v>34</v>
      </c>
      <c r="B214" s="29" t="s">
        <v>144</v>
      </c>
      <c r="C214" s="14" t="s">
        <v>1293</v>
      </c>
      <c r="D214" s="3">
        <v>46</v>
      </c>
      <c r="E214" s="3">
        <v>433</v>
      </c>
      <c r="F214" s="3">
        <v>21</v>
      </c>
      <c r="G214" s="6">
        <f t="shared" si="34"/>
        <v>20.61904761904762</v>
      </c>
      <c r="H214" s="57">
        <f t="shared" si="30"/>
        <v>742</v>
      </c>
      <c r="I214" s="57">
        <f t="shared" si="31"/>
        <v>742</v>
      </c>
      <c r="J214" s="57">
        <f t="shared" si="36"/>
        <v>23</v>
      </c>
      <c r="K214" s="57">
        <f t="shared" si="33"/>
        <v>45</v>
      </c>
      <c r="L214" s="57">
        <f t="shared" si="37"/>
        <v>68</v>
      </c>
      <c r="M214" s="107">
        <f t="shared" si="38"/>
        <v>44.824016563146998</v>
      </c>
      <c r="N214" s="107">
        <f t="shared" si="35"/>
        <v>44.824016563146998</v>
      </c>
    </row>
    <row r="215" spans="1:14" ht="18" customHeight="1" outlineLevel="2">
      <c r="A215" s="28">
        <v>35</v>
      </c>
      <c r="B215" s="29" t="s">
        <v>144</v>
      </c>
      <c r="C215" s="14" t="s">
        <v>1294</v>
      </c>
      <c r="D215" s="3">
        <v>63</v>
      </c>
      <c r="E215" s="3">
        <v>708</v>
      </c>
      <c r="F215" s="3">
        <v>22</v>
      </c>
      <c r="G215" s="6">
        <f t="shared" si="34"/>
        <v>32.18181818181818</v>
      </c>
      <c r="H215" s="57">
        <f t="shared" si="30"/>
        <v>1159</v>
      </c>
      <c r="I215" s="57">
        <f t="shared" si="31"/>
        <v>1159</v>
      </c>
      <c r="J215" s="57">
        <f t="shared" si="36"/>
        <v>37</v>
      </c>
      <c r="K215" s="57">
        <f t="shared" si="33"/>
        <v>72</v>
      </c>
      <c r="L215" s="57">
        <f t="shared" si="37"/>
        <v>109</v>
      </c>
      <c r="M215" s="107">
        <f t="shared" si="38"/>
        <v>51.082251082251076</v>
      </c>
      <c r="N215" s="107">
        <f t="shared" si="35"/>
        <v>51.082251082251076</v>
      </c>
    </row>
    <row r="216" spans="1:14" ht="18" customHeight="1" outlineLevel="2">
      <c r="A216" s="28">
        <v>36</v>
      </c>
      <c r="B216" s="29" t="s">
        <v>144</v>
      </c>
      <c r="C216" s="14" t="s">
        <v>175</v>
      </c>
      <c r="D216" s="3">
        <v>67</v>
      </c>
      <c r="E216" s="3">
        <v>964</v>
      </c>
      <c r="F216" s="3">
        <v>21</v>
      </c>
      <c r="G216" s="6">
        <f t="shared" si="34"/>
        <v>45.904761904761905</v>
      </c>
      <c r="H216" s="57">
        <f t="shared" si="30"/>
        <v>1653</v>
      </c>
      <c r="I216" s="57">
        <f t="shared" si="31"/>
        <v>1653</v>
      </c>
      <c r="J216" s="57">
        <f t="shared" si="36"/>
        <v>54</v>
      </c>
      <c r="K216" s="57">
        <f t="shared" si="33"/>
        <v>105</v>
      </c>
      <c r="L216" s="57">
        <f t="shared" si="37"/>
        <v>159</v>
      </c>
      <c r="M216" s="107">
        <f t="shared" si="38"/>
        <v>68.514570007107324</v>
      </c>
      <c r="N216" s="107">
        <f t="shared" si="35"/>
        <v>68.514570007107324</v>
      </c>
    </row>
    <row r="217" spans="1:14" ht="18" customHeight="1" outlineLevel="2">
      <c r="A217" s="28">
        <v>37</v>
      </c>
      <c r="B217" s="29" t="s">
        <v>144</v>
      </c>
      <c r="C217" s="14" t="s">
        <v>176</v>
      </c>
      <c r="D217" s="3">
        <v>112</v>
      </c>
      <c r="E217" s="3">
        <v>1030</v>
      </c>
      <c r="F217" s="3">
        <v>21</v>
      </c>
      <c r="G217" s="6">
        <f t="shared" si="34"/>
        <v>49.047619047619051</v>
      </c>
      <c r="H217" s="57">
        <f t="shared" si="30"/>
        <v>1766</v>
      </c>
      <c r="I217" s="57">
        <f t="shared" si="31"/>
        <v>1766</v>
      </c>
      <c r="J217" s="57">
        <f t="shared" si="36"/>
        <v>58</v>
      </c>
      <c r="K217" s="57">
        <f t="shared" ref="K217:K245" si="39">ROUND(I217*0.066-3,0)</f>
        <v>114</v>
      </c>
      <c r="L217" s="57">
        <f t="shared" si="37"/>
        <v>172</v>
      </c>
      <c r="M217" s="107">
        <f t="shared" si="38"/>
        <v>43.792517006802726</v>
      </c>
      <c r="N217" s="107">
        <f t="shared" si="35"/>
        <v>43.792517006802726</v>
      </c>
    </row>
    <row r="218" spans="1:14" ht="18" customHeight="1" outlineLevel="2">
      <c r="A218" s="28">
        <v>38</v>
      </c>
      <c r="B218" s="29" t="s">
        <v>144</v>
      </c>
      <c r="C218" s="2" t="s">
        <v>177</v>
      </c>
      <c r="D218" s="3">
        <v>82</v>
      </c>
      <c r="E218" s="3">
        <v>550</v>
      </c>
      <c r="F218" s="3">
        <v>21</v>
      </c>
      <c r="G218" s="6">
        <f t="shared" si="34"/>
        <v>26.19047619047619</v>
      </c>
      <c r="H218" s="57">
        <f t="shared" si="30"/>
        <v>943</v>
      </c>
      <c r="I218" s="57">
        <f t="shared" si="31"/>
        <v>943</v>
      </c>
      <c r="J218" s="57">
        <f t="shared" si="36"/>
        <v>30</v>
      </c>
      <c r="K218" s="57">
        <f t="shared" si="39"/>
        <v>59</v>
      </c>
      <c r="L218" s="57">
        <f t="shared" si="37"/>
        <v>89</v>
      </c>
      <c r="M218" s="107">
        <f t="shared" si="38"/>
        <v>31.939605110336814</v>
      </c>
      <c r="N218" s="107">
        <f t="shared" si="35"/>
        <v>31.939605110336814</v>
      </c>
    </row>
    <row r="219" spans="1:14" ht="18" customHeight="1" outlineLevel="2">
      <c r="A219" s="28">
        <v>39</v>
      </c>
      <c r="B219" s="29" t="s">
        <v>144</v>
      </c>
      <c r="C219" s="14" t="s">
        <v>1295</v>
      </c>
      <c r="D219" s="3">
        <v>139</v>
      </c>
      <c r="E219" s="3">
        <v>1335</v>
      </c>
      <c r="F219" s="3">
        <v>19</v>
      </c>
      <c r="G219" s="6">
        <f t="shared" si="34"/>
        <v>70.263157894736835</v>
      </c>
      <c r="H219" s="57">
        <f t="shared" si="30"/>
        <v>2529</v>
      </c>
      <c r="I219" s="57">
        <f t="shared" si="31"/>
        <v>2529</v>
      </c>
      <c r="J219" s="57">
        <f t="shared" si="36"/>
        <v>84</v>
      </c>
      <c r="K219" s="57">
        <f t="shared" si="39"/>
        <v>164</v>
      </c>
      <c r="L219" s="57">
        <f t="shared" si="37"/>
        <v>248</v>
      </c>
      <c r="M219" s="107">
        <f t="shared" si="38"/>
        <v>50.549034456645202</v>
      </c>
      <c r="N219" s="107">
        <f t="shared" si="35"/>
        <v>50.549034456645202</v>
      </c>
    </row>
    <row r="220" spans="1:14" ht="18" customHeight="1" outlineLevel="2">
      <c r="A220" s="28">
        <v>40</v>
      </c>
      <c r="B220" s="29" t="s">
        <v>144</v>
      </c>
      <c r="C220" s="14" t="s">
        <v>178</v>
      </c>
      <c r="D220" s="3">
        <v>208</v>
      </c>
      <c r="E220" s="3">
        <v>824</v>
      </c>
      <c r="F220" s="3">
        <v>22</v>
      </c>
      <c r="G220" s="6">
        <f t="shared" si="34"/>
        <v>37.454545454545453</v>
      </c>
      <c r="H220" s="57">
        <f t="shared" si="30"/>
        <v>1348</v>
      </c>
      <c r="I220" s="57">
        <f t="shared" si="31"/>
        <v>1348</v>
      </c>
      <c r="J220" s="57">
        <f t="shared" si="36"/>
        <v>44</v>
      </c>
      <c r="K220" s="57">
        <f t="shared" si="39"/>
        <v>86</v>
      </c>
      <c r="L220" s="57">
        <f t="shared" si="37"/>
        <v>130</v>
      </c>
      <c r="M220" s="107">
        <f t="shared" si="38"/>
        <v>18.006993006993007</v>
      </c>
      <c r="N220" s="107">
        <f t="shared" si="35"/>
        <v>18.006993006993007</v>
      </c>
    </row>
    <row r="221" spans="1:14" ht="18" customHeight="1" outlineLevel="2">
      <c r="A221" s="28">
        <v>41</v>
      </c>
      <c r="B221" s="29" t="s">
        <v>144</v>
      </c>
      <c r="C221" s="14" t="s">
        <v>1296</v>
      </c>
      <c r="D221" s="3">
        <v>145</v>
      </c>
      <c r="E221" s="3">
        <v>707</v>
      </c>
      <c r="F221" s="3">
        <v>21</v>
      </c>
      <c r="G221" s="6">
        <f t="shared" si="34"/>
        <v>33.666666666666664</v>
      </c>
      <c r="H221" s="57">
        <f t="shared" si="30"/>
        <v>1212</v>
      </c>
      <c r="I221" s="57">
        <f t="shared" si="31"/>
        <v>1212</v>
      </c>
      <c r="J221" s="57">
        <f t="shared" si="36"/>
        <v>39</v>
      </c>
      <c r="K221" s="57">
        <f t="shared" si="39"/>
        <v>77</v>
      </c>
      <c r="L221" s="57">
        <f t="shared" si="37"/>
        <v>116</v>
      </c>
      <c r="M221" s="107">
        <f t="shared" si="38"/>
        <v>23.2183908045977</v>
      </c>
      <c r="N221" s="107">
        <f t="shared" si="35"/>
        <v>23.2183908045977</v>
      </c>
    </row>
    <row r="222" spans="1:14" ht="18" customHeight="1" outlineLevel="2">
      <c r="A222" s="28">
        <v>42</v>
      </c>
      <c r="B222" s="29" t="s">
        <v>144</v>
      </c>
      <c r="C222" s="14" t="s">
        <v>179</v>
      </c>
      <c r="D222" s="3">
        <v>83</v>
      </c>
      <c r="E222" s="3">
        <v>683</v>
      </c>
      <c r="F222" s="3">
        <v>21</v>
      </c>
      <c r="G222" s="6">
        <f t="shared" si="34"/>
        <v>32.523809523809526</v>
      </c>
      <c r="H222" s="57">
        <f t="shared" si="30"/>
        <v>1171</v>
      </c>
      <c r="I222" s="57">
        <f t="shared" si="31"/>
        <v>1171</v>
      </c>
      <c r="J222" s="57">
        <f t="shared" si="36"/>
        <v>38</v>
      </c>
      <c r="K222" s="57">
        <f t="shared" si="39"/>
        <v>74</v>
      </c>
      <c r="L222" s="57">
        <f t="shared" si="37"/>
        <v>112</v>
      </c>
      <c r="M222" s="107">
        <f t="shared" si="38"/>
        <v>39.185312679288586</v>
      </c>
      <c r="N222" s="107">
        <f t="shared" si="35"/>
        <v>39.185312679288586</v>
      </c>
    </row>
    <row r="223" spans="1:14" ht="18" customHeight="1" outlineLevel="2">
      <c r="A223" s="28">
        <v>43</v>
      </c>
      <c r="B223" s="29" t="s">
        <v>144</v>
      </c>
      <c r="C223" s="14" t="s">
        <v>180</v>
      </c>
      <c r="D223" s="3">
        <v>102</v>
      </c>
      <c r="E223" s="3">
        <v>942</v>
      </c>
      <c r="F223" s="3">
        <v>22</v>
      </c>
      <c r="G223" s="6">
        <f t="shared" si="34"/>
        <v>42.81818181818182</v>
      </c>
      <c r="H223" s="57">
        <f t="shared" si="30"/>
        <v>1541</v>
      </c>
      <c r="I223" s="57">
        <f t="shared" si="31"/>
        <v>1541</v>
      </c>
      <c r="J223" s="57">
        <f t="shared" si="36"/>
        <v>50</v>
      </c>
      <c r="K223" s="57">
        <f t="shared" si="39"/>
        <v>99</v>
      </c>
      <c r="L223" s="57">
        <f t="shared" si="37"/>
        <v>149</v>
      </c>
      <c r="M223" s="107">
        <f t="shared" si="38"/>
        <v>41.978609625668447</v>
      </c>
      <c r="N223" s="107">
        <f t="shared" si="35"/>
        <v>41.978609625668447</v>
      </c>
    </row>
    <row r="224" spans="1:14" ht="18" customHeight="1" outlineLevel="2">
      <c r="A224" s="28">
        <v>44</v>
      </c>
      <c r="B224" s="30" t="s">
        <v>144</v>
      </c>
      <c r="C224" s="18" t="s">
        <v>181</v>
      </c>
      <c r="D224" s="3">
        <v>165</v>
      </c>
      <c r="E224" s="3">
        <v>1217</v>
      </c>
      <c r="F224" s="3">
        <v>15</v>
      </c>
      <c r="G224" s="6">
        <f t="shared" si="34"/>
        <v>81.13333333333334</v>
      </c>
      <c r="H224" s="57">
        <f t="shared" si="30"/>
        <v>2921</v>
      </c>
      <c r="I224" s="57">
        <f t="shared" si="31"/>
        <v>2921</v>
      </c>
      <c r="J224" s="57">
        <f t="shared" si="36"/>
        <v>97</v>
      </c>
      <c r="K224" s="57">
        <f t="shared" si="39"/>
        <v>190</v>
      </c>
      <c r="L224" s="57">
        <f t="shared" si="37"/>
        <v>287</v>
      </c>
      <c r="M224" s="107">
        <f t="shared" si="38"/>
        <v>49.171717171717177</v>
      </c>
      <c r="N224" s="107">
        <f t="shared" si="35"/>
        <v>49.171717171717177</v>
      </c>
    </row>
    <row r="225" spans="1:14" ht="18" customHeight="1" outlineLevel="2">
      <c r="A225" s="28">
        <v>45</v>
      </c>
      <c r="B225" s="29" t="s">
        <v>144</v>
      </c>
      <c r="C225" s="14" t="s">
        <v>182</v>
      </c>
      <c r="D225" s="3">
        <v>124</v>
      </c>
      <c r="E225" s="3">
        <v>717</v>
      </c>
      <c r="F225" s="3">
        <v>12</v>
      </c>
      <c r="G225" s="6">
        <f t="shared" si="34"/>
        <v>59.75</v>
      </c>
      <c r="H225" s="57">
        <f t="shared" si="30"/>
        <v>2151</v>
      </c>
      <c r="I225" s="57">
        <f t="shared" si="31"/>
        <v>2151</v>
      </c>
      <c r="J225" s="57">
        <f t="shared" si="36"/>
        <v>71</v>
      </c>
      <c r="K225" s="57">
        <f t="shared" si="39"/>
        <v>139</v>
      </c>
      <c r="L225" s="57">
        <f t="shared" si="37"/>
        <v>210</v>
      </c>
      <c r="M225" s="107">
        <f t="shared" si="38"/>
        <v>48.185483870967744</v>
      </c>
      <c r="N225" s="107">
        <f t="shared" si="35"/>
        <v>48.185483870967744</v>
      </c>
    </row>
    <row r="226" spans="1:14" ht="18" customHeight="1" outlineLevel="2">
      <c r="A226" s="28">
        <v>46</v>
      </c>
      <c r="B226" s="29" t="s">
        <v>144</v>
      </c>
      <c r="C226" s="14" t="s">
        <v>183</v>
      </c>
      <c r="D226" s="3">
        <v>95</v>
      </c>
      <c r="E226" s="3">
        <v>693</v>
      </c>
      <c r="F226" s="3">
        <v>22</v>
      </c>
      <c r="G226" s="6">
        <f t="shared" si="34"/>
        <v>31.5</v>
      </c>
      <c r="H226" s="57">
        <f t="shared" si="30"/>
        <v>1134</v>
      </c>
      <c r="I226" s="57">
        <f t="shared" si="31"/>
        <v>1134</v>
      </c>
      <c r="J226" s="57">
        <f t="shared" si="36"/>
        <v>37</v>
      </c>
      <c r="K226" s="57">
        <f t="shared" si="39"/>
        <v>72</v>
      </c>
      <c r="L226" s="57">
        <f t="shared" si="37"/>
        <v>109</v>
      </c>
      <c r="M226" s="107">
        <f t="shared" si="38"/>
        <v>33.157894736842103</v>
      </c>
      <c r="N226" s="107">
        <f t="shared" si="35"/>
        <v>33.157894736842103</v>
      </c>
    </row>
    <row r="227" spans="1:14" ht="18" customHeight="1" outlineLevel="2">
      <c r="A227" s="28">
        <v>47</v>
      </c>
      <c r="B227" s="29" t="s">
        <v>144</v>
      </c>
      <c r="C227" s="14" t="s">
        <v>184</v>
      </c>
      <c r="D227" s="3">
        <v>150</v>
      </c>
      <c r="E227" s="3">
        <v>1570</v>
      </c>
      <c r="F227" s="3">
        <v>22</v>
      </c>
      <c r="G227" s="6">
        <f t="shared" si="34"/>
        <v>71.36363636363636</v>
      </c>
      <c r="H227" s="57">
        <f t="shared" si="30"/>
        <v>2569</v>
      </c>
      <c r="I227" s="57">
        <f t="shared" si="31"/>
        <v>2569</v>
      </c>
      <c r="J227" s="57">
        <f t="shared" si="36"/>
        <v>85</v>
      </c>
      <c r="K227" s="57">
        <f t="shared" si="39"/>
        <v>167</v>
      </c>
      <c r="L227" s="57">
        <f t="shared" si="37"/>
        <v>252</v>
      </c>
      <c r="M227" s="107">
        <f t="shared" si="38"/>
        <v>47.575757575757571</v>
      </c>
      <c r="N227" s="107">
        <f t="shared" si="35"/>
        <v>47.575757575757571</v>
      </c>
    </row>
    <row r="228" spans="1:14" s="25" customFormat="1" ht="18" customHeight="1" outlineLevel="2">
      <c r="A228" s="28">
        <v>48</v>
      </c>
      <c r="B228" s="30" t="s">
        <v>144</v>
      </c>
      <c r="C228" s="18" t="s">
        <v>185</v>
      </c>
      <c r="D228" s="9">
        <v>102</v>
      </c>
      <c r="E228" s="9">
        <v>643</v>
      </c>
      <c r="F228" s="9">
        <v>12</v>
      </c>
      <c r="G228" s="6">
        <f t="shared" si="34"/>
        <v>53.583333333333336</v>
      </c>
      <c r="H228" s="57">
        <f t="shared" si="30"/>
        <v>1929</v>
      </c>
      <c r="I228" s="57">
        <f t="shared" si="31"/>
        <v>1929</v>
      </c>
      <c r="J228" s="57">
        <f t="shared" si="36"/>
        <v>64</v>
      </c>
      <c r="K228" s="57">
        <f t="shared" si="39"/>
        <v>124</v>
      </c>
      <c r="L228" s="110">
        <f t="shared" si="37"/>
        <v>188</v>
      </c>
      <c r="M228" s="111">
        <f t="shared" si="38"/>
        <v>52.532679738562095</v>
      </c>
      <c r="N228" s="111">
        <f t="shared" si="35"/>
        <v>52.532679738562095</v>
      </c>
    </row>
    <row r="229" spans="1:14" ht="18" customHeight="1" outlineLevel="2">
      <c r="A229" s="28">
        <v>49</v>
      </c>
      <c r="B229" s="29" t="s">
        <v>144</v>
      </c>
      <c r="C229" s="14" t="s">
        <v>1297</v>
      </c>
      <c r="D229" s="3">
        <v>163</v>
      </c>
      <c r="E229" s="3">
        <v>883</v>
      </c>
      <c r="F229" s="3">
        <v>21</v>
      </c>
      <c r="G229" s="6">
        <f t="shared" si="34"/>
        <v>42.047619047619051</v>
      </c>
      <c r="H229" s="57">
        <f t="shared" si="30"/>
        <v>1514</v>
      </c>
      <c r="I229" s="57">
        <f t="shared" si="31"/>
        <v>1514</v>
      </c>
      <c r="J229" s="57">
        <f t="shared" si="36"/>
        <v>49</v>
      </c>
      <c r="K229" s="57">
        <f t="shared" si="39"/>
        <v>97</v>
      </c>
      <c r="L229" s="57">
        <f t="shared" si="37"/>
        <v>146</v>
      </c>
      <c r="M229" s="107">
        <f t="shared" si="38"/>
        <v>25.796085305287765</v>
      </c>
      <c r="N229" s="107">
        <f t="shared" si="35"/>
        <v>25.796085305287765</v>
      </c>
    </row>
    <row r="230" spans="1:14" ht="18" customHeight="1" outlineLevel="2">
      <c r="A230" s="28">
        <v>50</v>
      </c>
      <c r="B230" s="29" t="s">
        <v>144</v>
      </c>
      <c r="C230" s="14" t="s">
        <v>187</v>
      </c>
      <c r="D230" s="3">
        <v>196</v>
      </c>
      <c r="E230" s="3">
        <v>2217</v>
      </c>
      <c r="F230" s="3">
        <v>20</v>
      </c>
      <c r="G230" s="6">
        <f t="shared" si="34"/>
        <v>110.85</v>
      </c>
      <c r="H230" s="57">
        <f t="shared" si="30"/>
        <v>3991</v>
      </c>
      <c r="I230" s="57">
        <f t="shared" si="31"/>
        <v>3991</v>
      </c>
      <c r="J230" s="57">
        <f t="shared" si="36"/>
        <v>134</v>
      </c>
      <c r="K230" s="57">
        <f t="shared" si="39"/>
        <v>260</v>
      </c>
      <c r="L230" s="57">
        <f t="shared" si="37"/>
        <v>394</v>
      </c>
      <c r="M230" s="107">
        <f t="shared" si="38"/>
        <v>56.556122448979593</v>
      </c>
      <c r="N230" s="107">
        <f t="shared" si="35"/>
        <v>56.556122448979593</v>
      </c>
    </row>
    <row r="231" spans="1:14" ht="18" customHeight="1" outlineLevel="2">
      <c r="A231" s="28">
        <v>51</v>
      </c>
      <c r="B231" s="29" t="s">
        <v>144</v>
      </c>
      <c r="C231" s="14" t="s">
        <v>188</v>
      </c>
      <c r="D231" s="3">
        <v>61</v>
      </c>
      <c r="E231" s="3">
        <v>538</v>
      </c>
      <c r="F231" s="3">
        <v>15</v>
      </c>
      <c r="G231" s="6">
        <f t="shared" si="34"/>
        <v>35.866666666666667</v>
      </c>
      <c r="H231" s="57">
        <f t="shared" si="30"/>
        <v>1291</v>
      </c>
      <c r="I231" s="57">
        <f t="shared" si="31"/>
        <v>1291</v>
      </c>
      <c r="J231" s="57">
        <f t="shared" si="36"/>
        <v>42</v>
      </c>
      <c r="K231" s="57">
        <f t="shared" si="39"/>
        <v>82</v>
      </c>
      <c r="L231" s="57">
        <f t="shared" si="37"/>
        <v>124</v>
      </c>
      <c r="M231" s="107">
        <f t="shared" si="38"/>
        <v>58.797814207650269</v>
      </c>
      <c r="N231" s="107">
        <f t="shared" si="35"/>
        <v>58.797814207650269</v>
      </c>
    </row>
    <row r="232" spans="1:14" ht="18" customHeight="1" outlineLevel="2">
      <c r="A232" s="28">
        <v>52</v>
      </c>
      <c r="B232" s="29" t="s">
        <v>144</v>
      </c>
      <c r="C232" s="14" t="s">
        <v>189</v>
      </c>
      <c r="D232" s="3">
        <v>115</v>
      </c>
      <c r="E232" s="3">
        <v>974</v>
      </c>
      <c r="F232" s="3">
        <v>21</v>
      </c>
      <c r="G232" s="6">
        <f t="shared" si="34"/>
        <v>46.38095238095238</v>
      </c>
      <c r="H232" s="57">
        <f t="shared" si="30"/>
        <v>1670</v>
      </c>
      <c r="I232" s="57">
        <f t="shared" si="31"/>
        <v>1670</v>
      </c>
      <c r="J232" s="57">
        <f t="shared" si="36"/>
        <v>55</v>
      </c>
      <c r="K232" s="57">
        <f t="shared" si="39"/>
        <v>107</v>
      </c>
      <c r="L232" s="57">
        <f t="shared" si="37"/>
        <v>162</v>
      </c>
      <c r="M232" s="107">
        <f t="shared" si="38"/>
        <v>40.331262939958584</v>
      </c>
      <c r="N232" s="107">
        <f t="shared" si="35"/>
        <v>40.331262939958584</v>
      </c>
    </row>
    <row r="233" spans="1:14" ht="18" customHeight="1" outlineLevel="2">
      <c r="A233" s="28">
        <v>53</v>
      </c>
      <c r="B233" s="29" t="s">
        <v>144</v>
      </c>
      <c r="C233" s="14" t="s">
        <v>190</v>
      </c>
      <c r="D233" s="3">
        <v>152</v>
      </c>
      <c r="E233" s="3">
        <v>60</v>
      </c>
      <c r="F233" s="3">
        <v>1</v>
      </c>
      <c r="G233" s="6">
        <f t="shared" si="34"/>
        <v>60</v>
      </c>
      <c r="H233" s="57">
        <f t="shared" si="30"/>
        <v>2160</v>
      </c>
      <c r="I233" s="57">
        <f t="shared" si="31"/>
        <v>2160</v>
      </c>
      <c r="J233" s="57">
        <f t="shared" si="36"/>
        <v>71</v>
      </c>
      <c r="K233" s="57">
        <f t="shared" si="39"/>
        <v>140</v>
      </c>
      <c r="L233" s="57">
        <f t="shared" si="37"/>
        <v>211</v>
      </c>
      <c r="M233" s="107">
        <f t="shared" si="38"/>
        <v>39.473684210526315</v>
      </c>
      <c r="N233" s="107">
        <f t="shared" si="35"/>
        <v>39.473684210526315</v>
      </c>
    </row>
    <row r="234" spans="1:14" ht="18" customHeight="1" outlineLevel="2">
      <c r="A234" s="28">
        <v>54</v>
      </c>
      <c r="B234" s="29" t="s">
        <v>144</v>
      </c>
      <c r="C234" s="2" t="s">
        <v>191</v>
      </c>
      <c r="D234" s="3">
        <v>244</v>
      </c>
      <c r="E234" s="3">
        <v>2199</v>
      </c>
      <c r="F234" s="3">
        <v>14</v>
      </c>
      <c r="G234" s="6">
        <f t="shared" si="34"/>
        <v>157.07142857142858</v>
      </c>
      <c r="H234" s="57">
        <f t="shared" si="30"/>
        <v>5655</v>
      </c>
      <c r="I234" s="57">
        <f t="shared" si="31"/>
        <v>5655</v>
      </c>
      <c r="J234" s="57">
        <f t="shared" si="36"/>
        <v>190</v>
      </c>
      <c r="K234" s="57">
        <f t="shared" si="39"/>
        <v>370</v>
      </c>
      <c r="L234" s="57">
        <f t="shared" si="37"/>
        <v>560</v>
      </c>
      <c r="M234" s="107">
        <f t="shared" si="38"/>
        <v>64.373536299765817</v>
      </c>
      <c r="N234" s="107">
        <f t="shared" si="35"/>
        <v>64.373536299765817</v>
      </c>
    </row>
    <row r="235" spans="1:14" ht="18" customHeight="1" outlineLevel="2">
      <c r="A235" s="28">
        <v>55</v>
      </c>
      <c r="B235" s="29" t="s">
        <v>144</v>
      </c>
      <c r="C235" s="14" t="s">
        <v>192</v>
      </c>
      <c r="D235" s="3">
        <v>72</v>
      </c>
      <c r="E235" s="3">
        <v>30</v>
      </c>
      <c r="F235" s="3">
        <v>1</v>
      </c>
      <c r="G235" s="6">
        <f t="shared" si="34"/>
        <v>30</v>
      </c>
      <c r="H235" s="57">
        <f t="shared" si="30"/>
        <v>1080</v>
      </c>
      <c r="I235" s="57">
        <f t="shared" si="31"/>
        <v>1080</v>
      </c>
      <c r="J235" s="57">
        <f t="shared" si="36"/>
        <v>35</v>
      </c>
      <c r="K235" s="57">
        <f t="shared" si="39"/>
        <v>68</v>
      </c>
      <c r="L235" s="57">
        <f t="shared" si="37"/>
        <v>103</v>
      </c>
      <c r="M235" s="107">
        <f t="shared" si="38"/>
        <v>41.666666666666664</v>
      </c>
      <c r="N235" s="107">
        <f t="shared" si="35"/>
        <v>41.666666666666664</v>
      </c>
    </row>
    <row r="236" spans="1:14" ht="18" customHeight="1" outlineLevel="2">
      <c r="A236" s="28">
        <v>56</v>
      </c>
      <c r="B236" s="29" t="s">
        <v>144</v>
      </c>
      <c r="C236" s="14" t="s">
        <v>193</v>
      </c>
      <c r="D236" s="3">
        <v>63</v>
      </c>
      <c r="E236" s="3">
        <v>25</v>
      </c>
      <c r="F236" s="3">
        <v>1</v>
      </c>
      <c r="G236" s="6">
        <f t="shared" si="34"/>
        <v>25</v>
      </c>
      <c r="H236" s="57">
        <f t="shared" si="30"/>
        <v>900</v>
      </c>
      <c r="I236" s="57">
        <f t="shared" si="31"/>
        <v>900</v>
      </c>
      <c r="J236" s="57">
        <f t="shared" si="36"/>
        <v>29</v>
      </c>
      <c r="K236" s="57">
        <f t="shared" si="39"/>
        <v>56</v>
      </c>
      <c r="L236" s="57">
        <f t="shared" si="37"/>
        <v>85</v>
      </c>
      <c r="M236" s="107">
        <f t="shared" si="38"/>
        <v>39.682539682539684</v>
      </c>
      <c r="N236" s="107">
        <f t="shared" si="35"/>
        <v>39.682539682539684</v>
      </c>
    </row>
    <row r="237" spans="1:14" ht="18" customHeight="1" outlineLevel="2">
      <c r="A237" s="28">
        <v>57</v>
      </c>
      <c r="B237" s="29" t="s">
        <v>144</v>
      </c>
      <c r="C237" s="14" t="s">
        <v>27</v>
      </c>
      <c r="D237" s="3">
        <v>111</v>
      </c>
      <c r="E237" s="3">
        <v>940</v>
      </c>
      <c r="F237" s="3">
        <v>19</v>
      </c>
      <c r="G237" s="6">
        <f t="shared" si="34"/>
        <v>49.473684210526315</v>
      </c>
      <c r="H237" s="57">
        <f t="shared" si="30"/>
        <v>1781</v>
      </c>
      <c r="I237" s="57">
        <f t="shared" si="31"/>
        <v>1781</v>
      </c>
      <c r="J237" s="57">
        <f t="shared" si="36"/>
        <v>59</v>
      </c>
      <c r="K237" s="57">
        <f t="shared" si="39"/>
        <v>115</v>
      </c>
      <c r="L237" s="57">
        <f t="shared" si="37"/>
        <v>174</v>
      </c>
      <c r="M237" s="107">
        <f t="shared" si="38"/>
        <v>44.570886676149833</v>
      </c>
      <c r="N237" s="107">
        <f t="shared" si="35"/>
        <v>44.570886676149833</v>
      </c>
    </row>
    <row r="238" spans="1:14" ht="18" customHeight="1" outlineLevel="2">
      <c r="A238" s="28">
        <v>58</v>
      </c>
      <c r="B238" s="29" t="s">
        <v>144</v>
      </c>
      <c r="C238" s="14" t="s">
        <v>194</v>
      </c>
      <c r="D238" s="3">
        <v>138</v>
      </c>
      <c r="E238" s="3">
        <v>992</v>
      </c>
      <c r="F238" s="3">
        <v>13</v>
      </c>
      <c r="G238" s="6">
        <f t="shared" si="34"/>
        <v>76.307692307692307</v>
      </c>
      <c r="H238" s="57">
        <f t="shared" si="30"/>
        <v>2747</v>
      </c>
      <c r="I238" s="57">
        <f t="shared" si="31"/>
        <v>2747</v>
      </c>
      <c r="J238" s="57">
        <f t="shared" si="36"/>
        <v>91</v>
      </c>
      <c r="K238" s="57">
        <f t="shared" si="39"/>
        <v>178</v>
      </c>
      <c r="L238" s="57">
        <f t="shared" si="37"/>
        <v>269</v>
      </c>
      <c r="M238" s="107">
        <f t="shared" si="38"/>
        <v>55.295429208472683</v>
      </c>
      <c r="N238" s="107">
        <f t="shared" si="35"/>
        <v>55.295429208472683</v>
      </c>
    </row>
    <row r="239" spans="1:14" ht="18" customHeight="1" outlineLevel="2">
      <c r="A239" s="28">
        <v>59</v>
      </c>
      <c r="B239" s="29" t="s">
        <v>144</v>
      </c>
      <c r="C239" s="14" t="s">
        <v>195</v>
      </c>
      <c r="D239" s="3">
        <v>130</v>
      </c>
      <c r="E239" s="3">
        <v>698</v>
      </c>
      <c r="F239" s="3">
        <v>11</v>
      </c>
      <c r="G239" s="6">
        <f t="shared" si="34"/>
        <v>63.454545454545453</v>
      </c>
      <c r="H239" s="57">
        <f t="shared" si="30"/>
        <v>2284</v>
      </c>
      <c r="I239" s="57">
        <f t="shared" si="31"/>
        <v>2284</v>
      </c>
      <c r="J239" s="57">
        <f t="shared" si="36"/>
        <v>76</v>
      </c>
      <c r="K239" s="57">
        <f t="shared" si="39"/>
        <v>148</v>
      </c>
      <c r="L239" s="57">
        <f t="shared" si="37"/>
        <v>224</v>
      </c>
      <c r="M239" s="107">
        <f t="shared" si="38"/>
        <v>48.811188811188806</v>
      </c>
      <c r="N239" s="107">
        <f t="shared" si="35"/>
        <v>48.811188811188806</v>
      </c>
    </row>
    <row r="240" spans="1:14" ht="18" customHeight="1" outlineLevel="2">
      <c r="A240" s="28">
        <v>60</v>
      </c>
      <c r="B240" s="29" t="s">
        <v>144</v>
      </c>
      <c r="C240" s="14" t="s">
        <v>196</v>
      </c>
      <c r="D240" s="3">
        <v>169</v>
      </c>
      <c r="E240" s="3">
        <v>1105</v>
      </c>
      <c r="F240" s="3">
        <v>14</v>
      </c>
      <c r="G240" s="6">
        <f t="shared" si="34"/>
        <v>78.928571428571431</v>
      </c>
      <c r="H240" s="57">
        <f t="shared" si="30"/>
        <v>2841</v>
      </c>
      <c r="I240" s="57">
        <f t="shared" si="31"/>
        <v>2841</v>
      </c>
      <c r="J240" s="57">
        <f t="shared" si="36"/>
        <v>95</v>
      </c>
      <c r="K240" s="57">
        <f t="shared" si="39"/>
        <v>185</v>
      </c>
      <c r="L240" s="57">
        <f t="shared" si="37"/>
        <v>280</v>
      </c>
      <c r="M240" s="107">
        <f t="shared" si="38"/>
        <v>46.703296703296708</v>
      </c>
      <c r="N240" s="107">
        <f t="shared" si="35"/>
        <v>46.703296703296708</v>
      </c>
    </row>
    <row r="241" spans="1:14" ht="18" customHeight="1" outlineLevel="2">
      <c r="A241" s="28">
        <v>61</v>
      </c>
      <c r="B241" s="29" t="s">
        <v>144</v>
      </c>
      <c r="C241" s="2" t="s">
        <v>197</v>
      </c>
      <c r="D241" s="3">
        <v>224</v>
      </c>
      <c r="E241" s="3">
        <v>90</v>
      </c>
      <c r="F241" s="3">
        <v>1</v>
      </c>
      <c r="G241" s="6">
        <f t="shared" si="34"/>
        <v>90</v>
      </c>
      <c r="H241" s="57">
        <f t="shared" si="30"/>
        <v>3240</v>
      </c>
      <c r="I241" s="57">
        <f t="shared" si="31"/>
        <v>3240</v>
      </c>
      <c r="J241" s="57">
        <f t="shared" si="36"/>
        <v>108</v>
      </c>
      <c r="K241" s="57">
        <f t="shared" si="39"/>
        <v>211</v>
      </c>
      <c r="L241" s="57">
        <f t="shared" si="37"/>
        <v>319</v>
      </c>
      <c r="M241" s="107">
        <f t="shared" si="38"/>
        <v>40.178571428571431</v>
      </c>
      <c r="N241" s="107">
        <f t="shared" si="35"/>
        <v>40.178571428571431</v>
      </c>
    </row>
    <row r="242" spans="1:14" ht="18" customHeight="1" outlineLevel="2">
      <c r="A242" s="28">
        <v>62</v>
      </c>
      <c r="B242" s="30" t="s">
        <v>144</v>
      </c>
      <c r="C242" s="18" t="s">
        <v>198</v>
      </c>
      <c r="D242" s="3">
        <v>144</v>
      </c>
      <c r="E242" s="3">
        <v>245</v>
      </c>
      <c r="F242" s="3">
        <v>4</v>
      </c>
      <c r="G242" s="6">
        <f t="shared" si="34"/>
        <v>61.25</v>
      </c>
      <c r="H242" s="57">
        <f t="shared" si="30"/>
        <v>2205</v>
      </c>
      <c r="I242" s="57">
        <f t="shared" si="31"/>
        <v>2205</v>
      </c>
      <c r="J242" s="57">
        <f t="shared" si="36"/>
        <v>73</v>
      </c>
      <c r="K242" s="57">
        <f t="shared" si="39"/>
        <v>143</v>
      </c>
      <c r="L242" s="57">
        <f t="shared" si="37"/>
        <v>216</v>
      </c>
      <c r="M242" s="107">
        <f t="shared" si="38"/>
        <v>42.534722222222221</v>
      </c>
      <c r="N242" s="107">
        <f t="shared" si="35"/>
        <v>42.534722222222221</v>
      </c>
    </row>
    <row r="243" spans="1:14" ht="18" customHeight="1" outlineLevel="2">
      <c r="A243" s="28">
        <v>63</v>
      </c>
      <c r="B243" s="30" t="s">
        <v>144</v>
      </c>
      <c r="C243" s="18" t="s">
        <v>199</v>
      </c>
      <c r="D243" s="3">
        <v>68</v>
      </c>
      <c r="E243" s="3">
        <v>30</v>
      </c>
      <c r="F243" s="3">
        <v>1</v>
      </c>
      <c r="G243" s="6">
        <f t="shared" si="34"/>
        <v>30</v>
      </c>
      <c r="H243" s="57">
        <f t="shared" si="30"/>
        <v>1080</v>
      </c>
      <c r="I243" s="57">
        <f t="shared" si="31"/>
        <v>1080</v>
      </c>
      <c r="J243" s="57">
        <f t="shared" si="36"/>
        <v>35</v>
      </c>
      <c r="K243" s="57">
        <f t="shared" si="39"/>
        <v>68</v>
      </c>
      <c r="L243" s="57">
        <f t="shared" si="37"/>
        <v>103</v>
      </c>
      <c r="M243" s="107">
        <f t="shared" si="38"/>
        <v>44.117647058823529</v>
      </c>
      <c r="N243" s="107">
        <f t="shared" si="35"/>
        <v>44.117647058823529</v>
      </c>
    </row>
    <row r="244" spans="1:14" ht="18" customHeight="1" outlineLevel="2">
      <c r="A244" s="28">
        <v>64</v>
      </c>
      <c r="B244" s="29" t="s">
        <v>144</v>
      </c>
      <c r="C244" s="14" t="s">
        <v>200</v>
      </c>
      <c r="D244" s="3">
        <v>156</v>
      </c>
      <c r="E244" s="3">
        <v>1626</v>
      </c>
      <c r="F244" s="3">
        <v>21</v>
      </c>
      <c r="G244" s="6">
        <f t="shared" si="34"/>
        <v>77.428571428571431</v>
      </c>
      <c r="H244" s="57">
        <f t="shared" si="30"/>
        <v>2787</v>
      </c>
      <c r="I244" s="57">
        <f t="shared" si="31"/>
        <v>2787</v>
      </c>
      <c r="J244" s="57">
        <f t="shared" si="36"/>
        <v>93</v>
      </c>
      <c r="K244" s="57">
        <f t="shared" si="39"/>
        <v>181</v>
      </c>
      <c r="L244" s="57">
        <f t="shared" si="37"/>
        <v>274</v>
      </c>
      <c r="M244" s="107">
        <f t="shared" si="38"/>
        <v>49.633699633699635</v>
      </c>
      <c r="N244" s="107">
        <f t="shared" si="35"/>
        <v>49.633699633699635</v>
      </c>
    </row>
    <row r="245" spans="1:14" ht="18" customHeight="1" outlineLevel="2">
      <c r="A245" s="28">
        <v>65</v>
      </c>
      <c r="B245" s="29" t="s">
        <v>144</v>
      </c>
      <c r="C245" s="14" t="s">
        <v>201</v>
      </c>
      <c r="D245" s="3">
        <v>96</v>
      </c>
      <c r="E245" s="3">
        <v>919</v>
      </c>
      <c r="F245" s="3">
        <v>21</v>
      </c>
      <c r="G245" s="6">
        <f t="shared" si="34"/>
        <v>43.761904761904759</v>
      </c>
      <c r="H245" s="57">
        <f t="shared" si="30"/>
        <v>1575</v>
      </c>
      <c r="I245" s="57">
        <f t="shared" si="31"/>
        <v>1575</v>
      </c>
      <c r="J245" s="57">
        <f t="shared" si="36"/>
        <v>52</v>
      </c>
      <c r="K245" s="57">
        <f t="shared" si="39"/>
        <v>101</v>
      </c>
      <c r="L245" s="57">
        <f t="shared" si="37"/>
        <v>153</v>
      </c>
      <c r="M245" s="107">
        <f t="shared" si="38"/>
        <v>45.585317460317462</v>
      </c>
      <c r="N245" s="107">
        <f t="shared" si="35"/>
        <v>45.585317460317462</v>
      </c>
    </row>
    <row r="246" spans="1:14" ht="18" customHeight="1" outlineLevel="2">
      <c r="A246" s="28">
        <v>66</v>
      </c>
      <c r="B246" s="29" t="s">
        <v>144</v>
      </c>
      <c r="C246" s="14" t="s">
        <v>202</v>
      </c>
      <c r="D246" s="3">
        <v>105</v>
      </c>
      <c r="E246" s="3">
        <v>40</v>
      </c>
      <c r="F246" s="3">
        <v>1</v>
      </c>
      <c r="G246" s="6">
        <f t="shared" si="34"/>
        <v>40</v>
      </c>
      <c r="H246" s="57">
        <f t="shared" ref="H246:H260" si="40">ROUND(G246*36,0)</f>
        <v>1440</v>
      </c>
      <c r="I246" s="57">
        <f t="shared" ref="I246:I260" si="41">ROUND(G246*36,0)</f>
        <v>1440</v>
      </c>
      <c r="J246" s="57">
        <f t="shared" ref="J246:J260" si="42">ROUND(H246*0.034-2,0)</f>
        <v>47</v>
      </c>
      <c r="K246" s="57">
        <f t="shared" ref="K246:K260" si="43">ROUND(I246*0.066-3,0)</f>
        <v>92</v>
      </c>
      <c r="L246" s="57">
        <f t="shared" si="37"/>
        <v>139</v>
      </c>
      <c r="M246" s="107">
        <f t="shared" si="38"/>
        <v>38.095238095238095</v>
      </c>
      <c r="N246" s="107">
        <f t="shared" si="35"/>
        <v>38.095238095238095</v>
      </c>
    </row>
    <row r="247" spans="1:14" ht="18" customHeight="1" outlineLevel="2">
      <c r="A247" s="28">
        <v>67</v>
      </c>
      <c r="B247" s="29" t="s">
        <v>144</v>
      </c>
      <c r="C247" s="14" t="s">
        <v>203</v>
      </c>
      <c r="D247" s="3">
        <v>172</v>
      </c>
      <c r="E247" s="3">
        <v>1994</v>
      </c>
      <c r="F247" s="3">
        <v>22</v>
      </c>
      <c r="G247" s="6">
        <f t="shared" si="34"/>
        <v>90.63636363636364</v>
      </c>
      <c r="H247" s="57">
        <f t="shared" si="40"/>
        <v>3263</v>
      </c>
      <c r="I247" s="57">
        <f t="shared" si="41"/>
        <v>3263</v>
      </c>
      <c r="J247" s="57">
        <f t="shared" si="42"/>
        <v>109</v>
      </c>
      <c r="K247" s="57">
        <f t="shared" si="43"/>
        <v>212</v>
      </c>
      <c r="L247" s="57">
        <f t="shared" si="37"/>
        <v>321</v>
      </c>
      <c r="M247" s="107">
        <f t="shared" si="38"/>
        <v>52.695560253699789</v>
      </c>
      <c r="N247" s="107">
        <f t="shared" si="35"/>
        <v>52.695560253699789</v>
      </c>
    </row>
    <row r="248" spans="1:14" ht="18" customHeight="1" outlineLevel="2">
      <c r="A248" s="28">
        <v>68</v>
      </c>
      <c r="B248" s="29" t="s">
        <v>144</v>
      </c>
      <c r="C248" s="14" t="s">
        <v>204</v>
      </c>
      <c r="D248" s="3">
        <v>96</v>
      </c>
      <c r="E248" s="3">
        <v>259</v>
      </c>
      <c r="F248" s="3">
        <v>11</v>
      </c>
      <c r="G248" s="6">
        <f t="shared" si="34"/>
        <v>23.545454545454547</v>
      </c>
      <c r="H248" s="57">
        <f t="shared" si="40"/>
        <v>848</v>
      </c>
      <c r="I248" s="57">
        <f t="shared" si="41"/>
        <v>848</v>
      </c>
      <c r="J248" s="57">
        <f t="shared" si="42"/>
        <v>27</v>
      </c>
      <c r="K248" s="57">
        <f t="shared" si="43"/>
        <v>53</v>
      </c>
      <c r="L248" s="57">
        <f t="shared" si="37"/>
        <v>80</v>
      </c>
      <c r="M248" s="107">
        <f t="shared" si="38"/>
        <v>24.526515151515152</v>
      </c>
      <c r="N248" s="107">
        <f t="shared" si="35"/>
        <v>24.526515151515152</v>
      </c>
    </row>
    <row r="249" spans="1:14" ht="18" customHeight="1" outlineLevel="2">
      <c r="A249" s="28">
        <v>69</v>
      </c>
      <c r="B249" s="29" t="s">
        <v>144</v>
      </c>
      <c r="C249" s="14" t="s">
        <v>205</v>
      </c>
      <c r="D249" s="3">
        <v>195</v>
      </c>
      <c r="E249" s="3">
        <v>80</v>
      </c>
      <c r="F249" s="3">
        <v>1</v>
      </c>
      <c r="G249" s="6">
        <f t="shared" si="34"/>
        <v>80</v>
      </c>
      <c r="H249" s="57">
        <f t="shared" si="40"/>
        <v>2880</v>
      </c>
      <c r="I249" s="57">
        <f t="shared" si="41"/>
        <v>2880</v>
      </c>
      <c r="J249" s="57">
        <f t="shared" si="42"/>
        <v>96</v>
      </c>
      <c r="K249" s="57">
        <f t="shared" si="43"/>
        <v>187</v>
      </c>
      <c r="L249" s="57">
        <f t="shared" si="37"/>
        <v>283</v>
      </c>
      <c r="M249" s="107">
        <f t="shared" si="38"/>
        <v>41.025641025641029</v>
      </c>
      <c r="N249" s="107">
        <f t="shared" si="35"/>
        <v>41.025641025641029</v>
      </c>
    </row>
    <row r="250" spans="1:14" ht="18" customHeight="1" outlineLevel="2">
      <c r="A250" s="28">
        <v>70</v>
      </c>
      <c r="B250" s="29" t="s">
        <v>144</v>
      </c>
      <c r="C250" s="14" t="s">
        <v>206</v>
      </c>
      <c r="D250" s="3">
        <v>67</v>
      </c>
      <c r="E250" s="3">
        <v>446</v>
      </c>
      <c r="F250" s="3">
        <v>11</v>
      </c>
      <c r="G250" s="6">
        <f t="shared" si="34"/>
        <v>40.545454545454547</v>
      </c>
      <c r="H250" s="57">
        <f t="shared" si="40"/>
        <v>1460</v>
      </c>
      <c r="I250" s="57">
        <f t="shared" si="41"/>
        <v>1460</v>
      </c>
      <c r="J250" s="57">
        <f t="shared" si="42"/>
        <v>48</v>
      </c>
      <c r="K250" s="57">
        <f t="shared" si="43"/>
        <v>93</v>
      </c>
      <c r="L250" s="57">
        <f t="shared" si="37"/>
        <v>141</v>
      </c>
      <c r="M250" s="107">
        <f t="shared" si="38"/>
        <v>60.515603799185889</v>
      </c>
      <c r="N250" s="107">
        <f t="shared" si="35"/>
        <v>60.515603799185889</v>
      </c>
    </row>
    <row r="251" spans="1:14" ht="18" customHeight="1" outlineLevel="2">
      <c r="A251" s="28">
        <v>71</v>
      </c>
      <c r="B251" s="29" t="s">
        <v>144</v>
      </c>
      <c r="C251" s="14" t="s">
        <v>207</v>
      </c>
      <c r="D251" s="3">
        <v>120</v>
      </c>
      <c r="E251" s="3">
        <v>1658</v>
      </c>
      <c r="F251" s="3">
        <v>21</v>
      </c>
      <c r="G251" s="6">
        <f t="shared" si="34"/>
        <v>78.952380952380949</v>
      </c>
      <c r="H251" s="57">
        <f t="shared" si="40"/>
        <v>2842</v>
      </c>
      <c r="I251" s="57">
        <f t="shared" si="41"/>
        <v>2842</v>
      </c>
      <c r="J251" s="57">
        <f t="shared" si="42"/>
        <v>95</v>
      </c>
      <c r="K251" s="57">
        <f t="shared" si="43"/>
        <v>185</v>
      </c>
      <c r="L251" s="57">
        <f t="shared" si="37"/>
        <v>280</v>
      </c>
      <c r="M251" s="107">
        <f t="shared" si="38"/>
        <v>65.793650793650784</v>
      </c>
      <c r="N251" s="107">
        <f t="shared" si="35"/>
        <v>65.793650793650784</v>
      </c>
    </row>
    <row r="252" spans="1:14" ht="18" customHeight="1" outlineLevel="2">
      <c r="A252" s="28">
        <v>72</v>
      </c>
      <c r="B252" s="29" t="s">
        <v>144</v>
      </c>
      <c r="C252" s="14" t="s">
        <v>209</v>
      </c>
      <c r="D252" s="3">
        <v>36</v>
      </c>
      <c r="E252" s="3">
        <v>257</v>
      </c>
      <c r="F252" s="3">
        <v>12</v>
      </c>
      <c r="G252" s="6">
        <f t="shared" si="34"/>
        <v>21.416666666666668</v>
      </c>
      <c r="H252" s="57">
        <f t="shared" si="40"/>
        <v>771</v>
      </c>
      <c r="I252" s="57">
        <f t="shared" si="41"/>
        <v>771</v>
      </c>
      <c r="J252" s="57">
        <f t="shared" si="42"/>
        <v>24</v>
      </c>
      <c r="K252" s="57">
        <f t="shared" si="43"/>
        <v>48</v>
      </c>
      <c r="L252" s="57">
        <f t="shared" si="37"/>
        <v>72</v>
      </c>
      <c r="M252" s="107">
        <f t="shared" si="38"/>
        <v>59.490740740740748</v>
      </c>
      <c r="N252" s="107">
        <f t="shared" si="35"/>
        <v>59.490740740740748</v>
      </c>
    </row>
    <row r="253" spans="1:14" ht="18" customHeight="1" outlineLevel="2">
      <c r="A253" s="28">
        <v>73</v>
      </c>
      <c r="B253" s="29" t="s">
        <v>144</v>
      </c>
      <c r="C253" s="14" t="s">
        <v>210</v>
      </c>
      <c r="D253" s="3">
        <v>99</v>
      </c>
      <c r="E253" s="3">
        <v>1488</v>
      </c>
      <c r="F253" s="3">
        <v>23</v>
      </c>
      <c r="G253" s="6">
        <f t="shared" si="34"/>
        <v>64.695652173913047</v>
      </c>
      <c r="H253" s="57">
        <f t="shared" si="40"/>
        <v>2329</v>
      </c>
      <c r="I253" s="57">
        <f t="shared" si="41"/>
        <v>2329</v>
      </c>
      <c r="J253" s="57">
        <f t="shared" si="42"/>
        <v>77</v>
      </c>
      <c r="K253" s="57">
        <f t="shared" si="43"/>
        <v>151</v>
      </c>
      <c r="L253" s="57">
        <f t="shared" si="37"/>
        <v>228</v>
      </c>
      <c r="M253" s="107">
        <f t="shared" si="38"/>
        <v>65.349143610013186</v>
      </c>
      <c r="N253" s="107">
        <f t="shared" si="35"/>
        <v>65.349143610013186</v>
      </c>
    </row>
    <row r="254" spans="1:14" ht="18" customHeight="1" outlineLevel="2">
      <c r="A254" s="28">
        <v>74</v>
      </c>
      <c r="B254" s="29" t="s">
        <v>144</v>
      </c>
      <c r="C254" s="14" t="s">
        <v>208</v>
      </c>
      <c r="D254" s="3">
        <v>12</v>
      </c>
      <c r="E254" s="3">
        <v>6</v>
      </c>
      <c r="F254" s="3">
        <v>1</v>
      </c>
      <c r="G254" s="6">
        <f t="shared" si="34"/>
        <v>6</v>
      </c>
      <c r="H254" s="57">
        <f t="shared" si="40"/>
        <v>216</v>
      </c>
      <c r="I254" s="57">
        <f t="shared" si="41"/>
        <v>216</v>
      </c>
      <c r="J254" s="57">
        <f t="shared" si="42"/>
        <v>5</v>
      </c>
      <c r="K254" s="57">
        <f t="shared" si="43"/>
        <v>11</v>
      </c>
      <c r="L254" s="57">
        <f t="shared" si="37"/>
        <v>16</v>
      </c>
      <c r="M254" s="107">
        <f t="shared" si="38"/>
        <v>50</v>
      </c>
      <c r="N254" s="107">
        <f t="shared" si="35"/>
        <v>50</v>
      </c>
    </row>
    <row r="255" spans="1:14" ht="18" customHeight="1" outlineLevel="2">
      <c r="A255" s="28">
        <v>75</v>
      </c>
      <c r="B255" s="29" t="s">
        <v>144</v>
      </c>
      <c r="C255" s="35" t="s">
        <v>1566</v>
      </c>
      <c r="D255" s="3">
        <v>36</v>
      </c>
      <c r="E255" s="3">
        <v>443</v>
      </c>
      <c r="F255" s="3">
        <v>22</v>
      </c>
      <c r="G255" s="6">
        <f t="shared" si="34"/>
        <v>20.136363636363637</v>
      </c>
      <c r="H255" s="57">
        <f t="shared" si="40"/>
        <v>725</v>
      </c>
      <c r="I255" s="57">
        <f t="shared" si="41"/>
        <v>725</v>
      </c>
      <c r="J255" s="57">
        <f t="shared" si="42"/>
        <v>23</v>
      </c>
      <c r="K255" s="57">
        <f t="shared" si="43"/>
        <v>45</v>
      </c>
      <c r="L255" s="57">
        <f t="shared" si="37"/>
        <v>68</v>
      </c>
      <c r="M255" s="107">
        <f t="shared" si="38"/>
        <v>55.93434343434344</v>
      </c>
      <c r="N255" s="107">
        <f t="shared" si="35"/>
        <v>55.93434343434344</v>
      </c>
    </row>
    <row r="256" spans="1:14" ht="18" customHeight="1" outlineLevel="2">
      <c r="A256" s="28">
        <v>76</v>
      </c>
      <c r="B256" s="29" t="s">
        <v>144</v>
      </c>
      <c r="C256" s="35" t="s">
        <v>1567</v>
      </c>
      <c r="D256" s="3">
        <v>42</v>
      </c>
      <c r="E256" s="3">
        <v>721</v>
      </c>
      <c r="F256" s="3">
        <v>21</v>
      </c>
      <c r="G256" s="6">
        <f t="shared" si="34"/>
        <v>34.333333333333336</v>
      </c>
      <c r="H256" s="57">
        <f t="shared" si="40"/>
        <v>1236</v>
      </c>
      <c r="I256" s="57">
        <f t="shared" si="41"/>
        <v>1236</v>
      </c>
      <c r="J256" s="57">
        <f t="shared" si="42"/>
        <v>40</v>
      </c>
      <c r="K256" s="57">
        <f t="shared" si="43"/>
        <v>79</v>
      </c>
      <c r="L256" s="57">
        <f t="shared" si="37"/>
        <v>119</v>
      </c>
      <c r="M256" s="107">
        <f t="shared" si="38"/>
        <v>81.746031746031747</v>
      </c>
      <c r="N256" s="107">
        <f t="shared" si="35"/>
        <v>81.746031746031747</v>
      </c>
    </row>
    <row r="257" spans="1:16" ht="18" customHeight="1" outlineLevel="2">
      <c r="A257" s="28">
        <v>77</v>
      </c>
      <c r="B257" s="29" t="s">
        <v>144</v>
      </c>
      <c r="C257" s="35" t="s">
        <v>1568</v>
      </c>
      <c r="D257" s="3">
        <v>24</v>
      </c>
      <c r="E257" s="3">
        <v>168</v>
      </c>
      <c r="F257" s="3">
        <v>14</v>
      </c>
      <c r="G257" s="6">
        <f t="shared" si="34"/>
        <v>12</v>
      </c>
      <c r="H257" s="57">
        <f t="shared" si="40"/>
        <v>432</v>
      </c>
      <c r="I257" s="57">
        <f t="shared" si="41"/>
        <v>432</v>
      </c>
      <c r="J257" s="57">
        <f t="shared" si="42"/>
        <v>13</v>
      </c>
      <c r="K257" s="57">
        <f t="shared" si="43"/>
        <v>26</v>
      </c>
      <c r="L257" s="57">
        <f t="shared" si="37"/>
        <v>39</v>
      </c>
      <c r="M257" s="107">
        <f t="shared" si="38"/>
        <v>50</v>
      </c>
      <c r="N257" s="107">
        <f t="shared" si="35"/>
        <v>50</v>
      </c>
    </row>
    <row r="258" spans="1:16" ht="18" customHeight="1" outlineLevel="2">
      <c r="A258" s="28">
        <v>78</v>
      </c>
      <c r="B258" s="29" t="s">
        <v>144</v>
      </c>
      <c r="C258" s="35" t="s">
        <v>1247</v>
      </c>
      <c r="D258" s="3">
        <v>15</v>
      </c>
      <c r="E258" s="3">
        <v>181</v>
      </c>
      <c r="F258" s="3">
        <v>16</v>
      </c>
      <c r="G258" s="6">
        <f t="shared" si="34"/>
        <v>11.3125</v>
      </c>
      <c r="H258" s="57">
        <f t="shared" si="40"/>
        <v>407</v>
      </c>
      <c r="I258" s="57">
        <f t="shared" si="41"/>
        <v>407</v>
      </c>
      <c r="J258" s="57">
        <f t="shared" si="42"/>
        <v>12</v>
      </c>
      <c r="K258" s="57">
        <f t="shared" si="43"/>
        <v>24</v>
      </c>
      <c r="L258" s="57">
        <f t="shared" si="37"/>
        <v>36</v>
      </c>
      <c r="M258" s="107">
        <f t="shared" si="38"/>
        <v>75.416666666666671</v>
      </c>
      <c r="N258" s="107">
        <f t="shared" si="35"/>
        <v>75.416666666666671</v>
      </c>
    </row>
    <row r="259" spans="1:16" ht="18" customHeight="1" outlineLevel="2">
      <c r="A259" s="28">
        <v>79</v>
      </c>
      <c r="B259" s="29" t="s">
        <v>144</v>
      </c>
      <c r="C259" s="35" t="s">
        <v>1248</v>
      </c>
      <c r="D259" s="3">
        <v>41</v>
      </c>
      <c r="E259" s="3">
        <v>560</v>
      </c>
      <c r="F259" s="3">
        <v>22</v>
      </c>
      <c r="G259" s="6">
        <f t="shared" si="34"/>
        <v>25.454545454545453</v>
      </c>
      <c r="H259" s="57">
        <f t="shared" si="40"/>
        <v>916</v>
      </c>
      <c r="I259" s="57">
        <f t="shared" si="41"/>
        <v>916</v>
      </c>
      <c r="J259" s="57">
        <f t="shared" si="42"/>
        <v>29</v>
      </c>
      <c r="K259" s="57">
        <f t="shared" si="43"/>
        <v>57</v>
      </c>
      <c r="L259" s="57">
        <f t="shared" si="37"/>
        <v>86</v>
      </c>
      <c r="M259" s="107">
        <f t="shared" si="38"/>
        <v>62.084257206208427</v>
      </c>
      <c r="N259" s="107">
        <f t="shared" si="35"/>
        <v>62.084257206208427</v>
      </c>
    </row>
    <row r="260" spans="1:16" ht="18" customHeight="1" outlineLevel="2">
      <c r="A260" s="28">
        <v>80</v>
      </c>
      <c r="B260" s="29" t="s">
        <v>144</v>
      </c>
      <c r="C260" s="35" t="s">
        <v>1569</v>
      </c>
      <c r="D260" s="3">
        <v>30</v>
      </c>
      <c r="E260" s="3">
        <v>263</v>
      </c>
      <c r="F260" s="3">
        <v>13</v>
      </c>
      <c r="G260" s="6">
        <f t="shared" si="34"/>
        <v>20.23076923076923</v>
      </c>
      <c r="H260" s="57">
        <f t="shared" si="40"/>
        <v>728</v>
      </c>
      <c r="I260" s="57">
        <f t="shared" si="41"/>
        <v>728</v>
      </c>
      <c r="J260" s="57">
        <f t="shared" si="42"/>
        <v>23</v>
      </c>
      <c r="K260" s="57">
        <f t="shared" si="43"/>
        <v>45</v>
      </c>
      <c r="L260" s="57">
        <f t="shared" si="37"/>
        <v>68</v>
      </c>
      <c r="M260" s="107">
        <f t="shared" si="38"/>
        <v>67.435897435897431</v>
      </c>
      <c r="N260" s="107">
        <f t="shared" si="35"/>
        <v>67.435897435897431</v>
      </c>
    </row>
    <row r="261" spans="1:16" ht="18" customHeight="1" outlineLevel="1">
      <c r="A261" s="28"/>
      <c r="B261" s="49" t="s">
        <v>211</v>
      </c>
      <c r="C261" s="35"/>
      <c r="D261" s="3"/>
      <c r="E261" s="3"/>
      <c r="F261" s="3"/>
      <c r="G261" s="6">
        <f>SUBTOTAL(9,G181:G260)</f>
        <v>3868.2325635468537</v>
      </c>
      <c r="H261" s="57"/>
      <c r="I261" s="57"/>
      <c r="J261" s="57">
        <f>SUBTOTAL(9,J181:J260)</f>
        <v>4600</v>
      </c>
      <c r="K261" s="57">
        <f>SUBTOTAL(9,K181:K260)</f>
        <v>8915</v>
      </c>
      <c r="L261" s="57">
        <f>SUBTOTAL(9,L181:L260)</f>
        <v>13515</v>
      </c>
      <c r="M261" s="107"/>
      <c r="N261" s="107"/>
    </row>
    <row r="262" spans="1:16" ht="18" customHeight="1" outlineLevel="2">
      <c r="A262" s="28">
        <v>1</v>
      </c>
      <c r="B262" s="29" t="s">
        <v>212</v>
      </c>
      <c r="C262" s="20" t="s">
        <v>213</v>
      </c>
      <c r="D262" s="3">
        <v>93</v>
      </c>
      <c r="E262" s="3">
        <v>981</v>
      </c>
      <c r="F262" s="3">
        <v>20</v>
      </c>
      <c r="G262" s="6">
        <f t="shared" si="34"/>
        <v>49.05</v>
      </c>
      <c r="H262" s="57">
        <f>ROUND(G262*34,0)</f>
        <v>1668</v>
      </c>
      <c r="I262" s="57">
        <f>ROUND(G262*34,0)</f>
        <v>1668</v>
      </c>
      <c r="J262" s="57">
        <f t="shared" ref="J262:J326" si="44">ROUND(H262*0.034,0)</f>
        <v>57</v>
      </c>
      <c r="K262" s="57">
        <f t="shared" ref="K262:K326" si="45">ROUND(I262*0.066,0)</f>
        <v>110</v>
      </c>
      <c r="L262" s="57">
        <f t="shared" si="37"/>
        <v>167</v>
      </c>
      <c r="M262" s="107">
        <f t="shared" si="38"/>
        <v>52.741935483870968</v>
      </c>
      <c r="N262" s="107">
        <f t="shared" si="35"/>
        <v>52.741935483870968</v>
      </c>
      <c r="O262" t="e">
        <f>#REF!-#REF!</f>
        <v>#REF!</v>
      </c>
      <c r="P262" t="e">
        <f>#REF!-#REF!</f>
        <v>#REF!</v>
      </c>
    </row>
    <row r="263" spans="1:16" ht="18" customHeight="1" outlineLevel="2">
      <c r="A263" s="28">
        <v>2</v>
      </c>
      <c r="B263" s="29" t="s">
        <v>212</v>
      </c>
      <c r="C263" s="20" t="s">
        <v>214</v>
      </c>
      <c r="D263" s="3">
        <v>49</v>
      </c>
      <c r="E263" s="3">
        <v>538</v>
      </c>
      <c r="F263" s="3">
        <v>19</v>
      </c>
      <c r="G263" s="6">
        <f t="shared" si="34"/>
        <v>28.315789473684209</v>
      </c>
      <c r="H263" s="57">
        <f t="shared" ref="H263:H326" si="46">ROUND(G263*34,0)</f>
        <v>963</v>
      </c>
      <c r="I263" s="57">
        <f t="shared" ref="I263:I326" si="47">ROUND(G263*34,0)</f>
        <v>963</v>
      </c>
      <c r="J263" s="57">
        <f t="shared" si="44"/>
        <v>33</v>
      </c>
      <c r="K263" s="57">
        <f t="shared" si="45"/>
        <v>64</v>
      </c>
      <c r="L263" s="57">
        <f t="shared" si="37"/>
        <v>97</v>
      </c>
      <c r="M263" s="107">
        <f t="shared" si="38"/>
        <v>57.787325456498387</v>
      </c>
      <c r="N263" s="107">
        <f t="shared" si="35"/>
        <v>57.787325456498387</v>
      </c>
    </row>
    <row r="264" spans="1:16" ht="18" customHeight="1" outlineLevel="2">
      <c r="A264" s="28">
        <v>3</v>
      </c>
      <c r="B264" s="29" t="s">
        <v>212</v>
      </c>
      <c r="C264" s="20" t="s">
        <v>215</v>
      </c>
      <c r="D264" s="3">
        <v>37</v>
      </c>
      <c r="E264" s="3">
        <v>649</v>
      </c>
      <c r="F264" s="3">
        <v>22</v>
      </c>
      <c r="G264" s="6">
        <f t="shared" si="34"/>
        <v>29.5</v>
      </c>
      <c r="H264" s="57">
        <f t="shared" si="46"/>
        <v>1003</v>
      </c>
      <c r="I264" s="57">
        <f t="shared" si="47"/>
        <v>1003</v>
      </c>
      <c r="J264" s="57">
        <f t="shared" si="44"/>
        <v>34</v>
      </c>
      <c r="K264" s="57">
        <f t="shared" si="45"/>
        <v>66</v>
      </c>
      <c r="L264" s="57">
        <f t="shared" si="37"/>
        <v>100</v>
      </c>
      <c r="M264" s="107">
        <f t="shared" si="38"/>
        <v>79.729729729729726</v>
      </c>
      <c r="N264" s="107">
        <f t="shared" si="35"/>
        <v>79.729729729729726</v>
      </c>
    </row>
    <row r="265" spans="1:16" ht="18" customHeight="1" outlineLevel="2">
      <c r="A265" s="28">
        <v>4</v>
      </c>
      <c r="B265" s="29" t="s">
        <v>212</v>
      </c>
      <c r="C265" s="20" t="s">
        <v>216</v>
      </c>
      <c r="D265" s="3">
        <v>48</v>
      </c>
      <c r="E265" s="3">
        <v>501</v>
      </c>
      <c r="F265" s="3">
        <v>17</v>
      </c>
      <c r="G265" s="6">
        <f t="shared" si="34"/>
        <v>29.470588235294116</v>
      </c>
      <c r="H265" s="57">
        <f t="shared" si="46"/>
        <v>1002</v>
      </c>
      <c r="I265" s="57">
        <f t="shared" si="47"/>
        <v>1002</v>
      </c>
      <c r="J265" s="57">
        <f t="shared" si="44"/>
        <v>34</v>
      </c>
      <c r="K265" s="57">
        <f t="shared" si="45"/>
        <v>66</v>
      </c>
      <c r="L265" s="57">
        <f t="shared" si="37"/>
        <v>100</v>
      </c>
      <c r="M265" s="107">
        <f t="shared" si="38"/>
        <v>61.397058823529413</v>
      </c>
      <c r="N265" s="107">
        <f t="shared" si="35"/>
        <v>61.397058823529413</v>
      </c>
    </row>
    <row r="266" spans="1:16" ht="18" customHeight="1" outlineLevel="2">
      <c r="A266" s="28">
        <v>5</v>
      </c>
      <c r="B266" s="29" t="s">
        <v>212</v>
      </c>
      <c r="C266" s="20" t="s">
        <v>217</v>
      </c>
      <c r="D266" s="3">
        <v>61</v>
      </c>
      <c r="E266" s="3">
        <v>323</v>
      </c>
      <c r="F266" s="3">
        <v>18</v>
      </c>
      <c r="G266" s="6">
        <f t="shared" si="34"/>
        <v>17.944444444444443</v>
      </c>
      <c r="H266" s="57">
        <f t="shared" si="46"/>
        <v>610</v>
      </c>
      <c r="I266" s="57">
        <f t="shared" si="47"/>
        <v>610</v>
      </c>
      <c r="J266" s="57">
        <f t="shared" si="44"/>
        <v>21</v>
      </c>
      <c r="K266" s="57">
        <f t="shared" si="45"/>
        <v>40</v>
      </c>
      <c r="L266" s="57">
        <f t="shared" si="37"/>
        <v>61</v>
      </c>
      <c r="M266" s="107">
        <f t="shared" si="38"/>
        <v>29.417122040072858</v>
      </c>
      <c r="N266" s="107">
        <f t="shared" si="35"/>
        <v>29.417122040072858</v>
      </c>
    </row>
    <row r="267" spans="1:16" ht="18" customHeight="1" outlineLevel="2">
      <c r="A267" s="28">
        <v>6</v>
      </c>
      <c r="B267" s="29" t="s">
        <v>212</v>
      </c>
      <c r="C267" s="20" t="s">
        <v>218</v>
      </c>
      <c r="D267" s="3">
        <v>129</v>
      </c>
      <c r="E267" s="3">
        <v>864</v>
      </c>
      <c r="F267" s="3">
        <v>17</v>
      </c>
      <c r="G267" s="6">
        <f t="shared" si="34"/>
        <v>50.823529411764703</v>
      </c>
      <c r="H267" s="57">
        <f t="shared" si="46"/>
        <v>1728</v>
      </c>
      <c r="I267" s="57">
        <f t="shared" si="47"/>
        <v>1728</v>
      </c>
      <c r="J267" s="57">
        <f t="shared" si="44"/>
        <v>59</v>
      </c>
      <c r="K267" s="57">
        <f t="shared" si="45"/>
        <v>114</v>
      </c>
      <c r="L267" s="57">
        <f t="shared" si="37"/>
        <v>173</v>
      </c>
      <c r="M267" s="107">
        <f t="shared" si="38"/>
        <v>39.398084815321475</v>
      </c>
      <c r="N267" s="107">
        <f t="shared" ref="N267:N338" si="48">G267*100/D267</f>
        <v>39.398084815321475</v>
      </c>
    </row>
    <row r="268" spans="1:16" ht="18" customHeight="1" outlineLevel="2">
      <c r="A268" s="28">
        <v>7</v>
      </c>
      <c r="B268" s="29" t="s">
        <v>212</v>
      </c>
      <c r="C268" s="20" t="s">
        <v>219</v>
      </c>
      <c r="D268" s="3">
        <v>102</v>
      </c>
      <c r="E268" s="3">
        <v>717</v>
      </c>
      <c r="F268" s="3">
        <v>17</v>
      </c>
      <c r="G268" s="6">
        <f t="shared" ref="G268:G331" si="49">E268/F268</f>
        <v>42.176470588235297</v>
      </c>
      <c r="H268" s="57">
        <f t="shared" si="46"/>
        <v>1434</v>
      </c>
      <c r="I268" s="57">
        <f t="shared" si="47"/>
        <v>1434</v>
      </c>
      <c r="J268" s="57">
        <f t="shared" si="44"/>
        <v>49</v>
      </c>
      <c r="K268" s="57">
        <f t="shared" si="45"/>
        <v>95</v>
      </c>
      <c r="L268" s="57">
        <f t="shared" si="37"/>
        <v>144</v>
      </c>
      <c r="M268" s="107">
        <f t="shared" si="38"/>
        <v>41.349480968858131</v>
      </c>
      <c r="N268" s="107">
        <f t="shared" si="48"/>
        <v>41.349480968858131</v>
      </c>
    </row>
    <row r="269" spans="1:16" ht="18" customHeight="1" outlineLevel="2">
      <c r="A269" s="28">
        <v>8</v>
      </c>
      <c r="B269" s="29" t="s">
        <v>212</v>
      </c>
      <c r="C269" s="20" t="s">
        <v>220</v>
      </c>
      <c r="D269" s="3">
        <v>93</v>
      </c>
      <c r="E269" s="3">
        <v>920</v>
      </c>
      <c r="F269" s="3">
        <v>20</v>
      </c>
      <c r="G269" s="6">
        <f t="shared" si="49"/>
        <v>46</v>
      </c>
      <c r="H269" s="57">
        <f t="shared" si="46"/>
        <v>1564</v>
      </c>
      <c r="I269" s="57">
        <f t="shared" si="47"/>
        <v>1564</v>
      </c>
      <c r="J269" s="57">
        <f t="shared" si="44"/>
        <v>53</v>
      </c>
      <c r="K269" s="57">
        <f t="shared" si="45"/>
        <v>103</v>
      </c>
      <c r="L269" s="57">
        <f t="shared" si="37"/>
        <v>156</v>
      </c>
      <c r="M269" s="107">
        <f t="shared" si="38"/>
        <v>49.462365591397848</v>
      </c>
      <c r="N269" s="107">
        <f t="shared" si="48"/>
        <v>49.462365591397848</v>
      </c>
    </row>
    <row r="270" spans="1:16" ht="18" customHeight="1" outlineLevel="2">
      <c r="A270" s="28">
        <v>9</v>
      </c>
      <c r="B270" s="29" t="s">
        <v>212</v>
      </c>
      <c r="C270" s="20" t="s">
        <v>221</v>
      </c>
      <c r="D270" s="3">
        <v>205</v>
      </c>
      <c r="E270" s="3">
        <v>2490</v>
      </c>
      <c r="F270" s="3">
        <v>21</v>
      </c>
      <c r="G270" s="6">
        <f t="shared" si="49"/>
        <v>118.57142857142857</v>
      </c>
      <c r="H270" s="57">
        <f t="shared" si="46"/>
        <v>4031</v>
      </c>
      <c r="I270" s="57">
        <f t="shared" si="47"/>
        <v>4031</v>
      </c>
      <c r="J270" s="57">
        <f t="shared" si="44"/>
        <v>137</v>
      </c>
      <c r="K270" s="57">
        <f t="shared" si="45"/>
        <v>266</v>
      </c>
      <c r="L270" s="57">
        <f t="shared" si="37"/>
        <v>403</v>
      </c>
      <c r="M270" s="107">
        <f t="shared" si="38"/>
        <v>57.839721254355396</v>
      </c>
      <c r="N270" s="107">
        <f t="shared" si="48"/>
        <v>57.839721254355396</v>
      </c>
    </row>
    <row r="271" spans="1:16" ht="18" customHeight="1" outlineLevel="2">
      <c r="A271" s="28">
        <v>10</v>
      </c>
      <c r="B271" s="29" t="s">
        <v>212</v>
      </c>
      <c r="C271" s="20" t="s">
        <v>222</v>
      </c>
      <c r="D271" s="3">
        <v>122</v>
      </c>
      <c r="E271" s="3">
        <v>1726</v>
      </c>
      <c r="F271" s="3">
        <v>21</v>
      </c>
      <c r="G271" s="6">
        <f t="shared" si="49"/>
        <v>82.19047619047619</v>
      </c>
      <c r="H271" s="57">
        <f t="shared" si="46"/>
        <v>2794</v>
      </c>
      <c r="I271" s="57">
        <f t="shared" si="47"/>
        <v>2794</v>
      </c>
      <c r="J271" s="57">
        <f t="shared" si="44"/>
        <v>95</v>
      </c>
      <c r="K271" s="57">
        <f t="shared" si="45"/>
        <v>184</v>
      </c>
      <c r="L271" s="57">
        <f t="shared" si="37"/>
        <v>279</v>
      </c>
      <c r="M271" s="107">
        <f t="shared" si="38"/>
        <v>67.369242779078846</v>
      </c>
      <c r="N271" s="107">
        <f t="shared" si="48"/>
        <v>67.369242779078846</v>
      </c>
    </row>
    <row r="272" spans="1:16" ht="18" customHeight="1" outlineLevel="2">
      <c r="A272" s="28">
        <v>11</v>
      </c>
      <c r="B272" s="29" t="s">
        <v>212</v>
      </c>
      <c r="C272" s="20" t="s">
        <v>223</v>
      </c>
      <c r="D272" s="3">
        <v>41</v>
      </c>
      <c r="E272" s="3">
        <v>445</v>
      </c>
      <c r="F272" s="3">
        <v>21</v>
      </c>
      <c r="G272" s="6">
        <f t="shared" si="49"/>
        <v>21.19047619047619</v>
      </c>
      <c r="H272" s="57">
        <f t="shared" si="46"/>
        <v>720</v>
      </c>
      <c r="I272" s="57">
        <f t="shared" si="47"/>
        <v>720</v>
      </c>
      <c r="J272" s="57">
        <f t="shared" si="44"/>
        <v>24</v>
      </c>
      <c r="K272" s="57">
        <f t="shared" si="45"/>
        <v>48</v>
      </c>
      <c r="L272" s="57">
        <f t="shared" si="37"/>
        <v>72</v>
      </c>
      <c r="M272" s="107">
        <f t="shared" si="38"/>
        <v>51.684088269454115</v>
      </c>
      <c r="N272" s="107">
        <f t="shared" si="48"/>
        <v>51.684088269454115</v>
      </c>
    </row>
    <row r="273" spans="1:14" ht="18" customHeight="1" outlineLevel="2">
      <c r="A273" s="28">
        <v>12</v>
      </c>
      <c r="B273" s="29" t="s">
        <v>212</v>
      </c>
      <c r="C273" s="21" t="s">
        <v>224</v>
      </c>
      <c r="D273" s="3">
        <v>508</v>
      </c>
      <c r="E273" s="3">
        <v>3925</v>
      </c>
      <c r="F273" s="3">
        <v>21</v>
      </c>
      <c r="G273" s="6">
        <f t="shared" si="49"/>
        <v>186.9047619047619</v>
      </c>
      <c r="H273" s="57">
        <f t="shared" si="46"/>
        <v>6355</v>
      </c>
      <c r="I273" s="57">
        <f t="shared" si="47"/>
        <v>6355</v>
      </c>
      <c r="J273" s="57">
        <f t="shared" si="44"/>
        <v>216</v>
      </c>
      <c r="K273" s="57">
        <f>ROUND(I273*0.066-7,0)</f>
        <v>412</v>
      </c>
      <c r="L273" s="57">
        <f t="shared" si="37"/>
        <v>628</v>
      </c>
      <c r="M273" s="107">
        <f t="shared" si="38"/>
        <v>36.792275965504309</v>
      </c>
      <c r="N273" s="107">
        <f t="shared" si="48"/>
        <v>36.792275965504309</v>
      </c>
    </row>
    <row r="274" spans="1:14" ht="18" customHeight="1" outlineLevel="2">
      <c r="A274" s="28">
        <v>13</v>
      </c>
      <c r="B274" s="29" t="s">
        <v>212</v>
      </c>
      <c r="C274" s="21" t="s">
        <v>225</v>
      </c>
      <c r="D274" s="3">
        <v>72</v>
      </c>
      <c r="E274" s="3">
        <v>693</v>
      </c>
      <c r="F274" s="3">
        <v>16</v>
      </c>
      <c r="G274" s="6">
        <f t="shared" si="49"/>
        <v>43.3125</v>
      </c>
      <c r="H274" s="57">
        <f t="shared" si="46"/>
        <v>1473</v>
      </c>
      <c r="I274" s="57">
        <f t="shared" si="47"/>
        <v>1473</v>
      </c>
      <c r="J274" s="57">
        <f t="shared" si="44"/>
        <v>50</v>
      </c>
      <c r="K274" s="57">
        <f t="shared" si="45"/>
        <v>97</v>
      </c>
      <c r="L274" s="57">
        <f t="shared" si="37"/>
        <v>147</v>
      </c>
      <c r="M274" s="107">
        <f t="shared" si="38"/>
        <v>60.15625</v>
      </c>
      <c r="N274" s="107">
        <f t="shared" si="48"/>
        <v>60.15625</v>
      </c>
    </row>
    <row r="275" spans="1:14" ht="18" customHeight="1" outlineLevel="2">
      <c r="A275" s="28">
        <v>14</v>
      </c>
      <c r="B275" s="29" t="s">
        <v>212</v>
      </c>
      <c r="C275" s="20" t="s">
        <v>226</v>
      </c>
      <c r="D275" s="3">
        <v>116</v>
      </c>
      <c r="E275" s="3">
        <v>1966</v>
      </c>
      <c r="F275" s="3">
        <v>21</v>
      </c>
      <c r="G275" s="6">
        <f t="shared" si="49"/>
        <v>93.61904761904762</v>
      </c>
      <c r="H275" s="57">
        <f t="shared" si="46"/>
        <v>3183</v>
      </c>
      <c r="I275" s="57">
        <f t="shared" si="47"/>
        <v>3183</v>
      </c>
      <c r="J275" s="57">
        <f t="shared" si="44"/>
        <v>108</v>
      </c>
      <c r="K275" s="57">
        <f t="shared" si="45"/>
        <v>210</v>
      </c>
      <c r="L275" s="57">
        <f t="shared" si="37"/>
        <v>318</v>
      </c>
      <c r="M275" s="107">
        <f t="shared" si="38"/>
        <v>80.706075533661732</v>
      </c>
      <c r="N275" s="107">
        <f t="shared" si="48"/>
        <v>80.706075533661732</v>
      </c>
    </row>
    <row r="276" spans="1:14" ht="18" customHeight="1" outlineLevel="2">
      <c r="A276" s="28">
        <v>15</v>
      </c>
      <c r="B276" s="29" t="s">
        <v>212</v>
      </c>
      <c r="C276" s="22" t="s">
        <v>227</v>
      </c>
      <c r="D276" s="3">
        <v>92</v>
      </c>
      <c r="E276" s="3">
        <v>482</v>
      </c>
      <c r="F276" s="3">
        <v>19</v>
      </c>
      <c r="G276" s="6">
        <f t="shared" si="49"/>
        <v>25.368421052631579</v>
      </c>
      <c r="H276" s="57">
        <f t="shared" si="46"/>
        <v>863</v>
      </c>
      <c r="I276" s="57">
        <f t="shared" si="47"/>
        <v>863</v>
      </c>
      <c r="J276" s="57">
        <f t="shared" si="44"/>
        <v>29</v>
      </c>
      <c r="K276" s="57">
        <f t="shared" si="45"/>
        <v>57</v>
      </c>
      <c r="L276" s="57">
        <f t="shared" si="37"/>
        <v>86</v>
      </c>
      <c r="M276" s="107">
        <f t="shared" si="38"/>
        <v>27.574370709382151</v>
      </c>
      <c r="N276" s="107">
        <f t="shared" si="48"/>
        <v>27.574370709382151</v>
      </c>
    </row>
    <row r="277" spans="1:14" ht="18" customHeight="1" outlineLevel="2">
      <c r="A277" s="28">
        <v>16</v>
      </c>
      <c r="B277" s="29" t="s">
        <v>212</v>
      </c>
      <c r="C277" s="20" t="s">
        <v>228</v>
      </c>
      <c r="D277" s="3">
        <v>60</v>
      </c>
      <c r="E277" s="3">
        <v>957</v>
      </c>
      <c r="F277" s="3">
        <v>21</v>
      </c>
      <c r="G277" s="6">
        <f t="shared" si="49"/>
        <v>45.571428571428569</v>
      </c>
      <c r="H277" s="57">
        <f t="shared" si="46"/>
        <v>1549</v>
      </c>
      <c r="I277" s="57">
        <f t="shared" si="47"/>
        <v>1549</v>
      </c>
      <c r="J277" s="57">
        <f t="shared" si="44"/>
        <v>53</v>
      </c>
      <c r="K277" s="57">
        <f t="shared" si="45"/>
        <v>102</v>
      </c>
      <c r="L277" s="57">
        <f t="shared" ref="L277:L348" si="50">J277+K277</f>
        <v>155</v>
      </c>
      <c r="M277" s="107">
        <f t="shared" ref="M277:M348" si="51">G277*100/D277</f>
        <v>75.952380952380949</v>
      </c>
      <c r="N277" s="107">
        <f t="shared" si="48"/>
        <v>75.952380952380949</v>
      </c>
    </row>
    <row r="278" spans="1:14" ht="18" customHeight="1" outlineLevel="2">
      <c r="A278" s="28">
        <v>17</v>
      </c>
      <c r="B278" s="29" t="s">
        <v>212</v>
      </c>
      <c r="C278" s="20" t="s">
        <v>229</v>
      </c>
      <c r="D278" s="3">
        <v>40</v>
      </c>
      <c r="E278" s="3">
        <v>419</v>
      </c>
      <c r="F278" s="3">
        <v>20</v>
      </c>
      <c r="G278" s="6">
        <f t="shared" si="49"/>
        <v>20.95</v>
      </c>
      <c r="H278" s="57">
        <f t="shared" si="46"/>
        <v>712</v>
      </c>
      <c r="I278" s="57">
        <f t="shared" si="47"/>
        <v>712</v>
      </c>
      <c r="J278" s="57">
        <f t="shared" si="44"/>
        <v>24</v>
      </c>
      <c r="K278" s="57">
        <f t="shared" si="45"/>
        <v>47</v>
      </c>
      <c r="L278" s="57">
        <f t="shared" si="50"/>
        <v>71</v>
      </c>
      <c r="M278" s="107">
        <f t="shared" si="51"/>
        <v>52.375</v>
      </c>
      <c r="N278" s="107">
        <f t="shared" si="48"/>
        <v>52.375</v>
      </c>
    </row>
    <row r="279" spans="1:14" ht="18" customHeight="1" outlineLevel="2">
      <c r="A279" s="28">
        <v>18</v>
      </c>
      <c r="B279" s="29" t="s">
        <v>212</v>
      </c>
      <c r="C279" s="20" t="s">
        <v>230</v>
      </c>
      <c r="D279" s="3">
        <v>72</v>
      </c>
      <c r="E279" s="3">
        <v>1044</v>
      </c>
      <c r="F279" s="3">
        <v>21</v>
      </c>
      <c r="G279" s="6">
        <f t="shared" si="49"/>
        <v>49.714285714285715</v>
      </c>
      <c r="H279" s="57">
        <f t="shared" si="46"/>
        <v>1690</v>
      </c>
      <c r="I279" s="57">
        <f t="shared" si="47"/>
        <v>1690</v>
      </c>
      <c r="J279" s="57">
        <f t="shared" si="44"/>
        <v>57</v>
      </c>
      <c r="K279" s="57">
        <f t="shared" si="45"/>
        <v>112</v>
      </c>
      <c r="L279" s="57">
        <f t="shared" si="50"/>
        <v>169</v>
      </c>
      <c r="M279" s="107">
        <f t="shared" si="51"/>
        <v>69.047619047619051</v>
      </c>
      <c r="N279" s="107">
        <f t="shared" si="48"/>
        <v>69.047619047619051</v>
      </c>
    </row>
    <row r="280" spans="1:14" ht="18" customHeight="1" outlineLevel="2">
      <c r="A280" s="28">
        <v>19</v>
      </c>
      <c r="B280" s="29" t="s">
        <v>212</v>
      </c>
      <c r="C280" s="20" t="s">
        <v>231</v>
      </c>
      <c r="D280" s="3">
        <v>103</v>
      </c>
      <c r="E280" s="3">
        <v>978</v>
      </c>
      <c r="F280" s="3">
        <v>23</v>
      </c>
      <c r="G280" s="6">
        <f t="shared" si="49"/>
        <v>42.521739130434781</v>
      </c>
      <c r="H280" s="57">
        <f t="shared" si="46"/>
        <v>1446</v>
      </c>
      <c r="I280" s="57">
        <f t="shared" si="47"/>
        <v>1446</v>
      </c>
      <c r="J280" s="57">
        <f t="shared" si="44"/>
        <v>49</v>
      </c>
      <c r="K280" s="57">
        <f t="shared" si="45"/>
        <v>95</v>
      </c>
      <c r="L280" s="57">
        <f t="shared" si="50"/>
        <v>144</v>
      </c>
      <c r="M280" s="107">
        <f t="shared" si="51"/>
        <v>41.283241874208521</v>
      </c>
      <c r="N280" s="107">
        <f t="shared" si="48"/>
        <v>41.283241874208521</v>
      </c>
    </row>
    <row r="281" spans="1:14" ht="18" customHeight="1" outlineLevel="2">
      <c r="A281" s="28">
        <v>20</v>
      </c>
      <c r="B281" s="29" t="s">
        <v>212</v>
      </c>
      <c r="C281" s="36" t="s">
        <v>1043</v>
      </c>
      <c r="D281" s="3">
        <v>37</v>
      </c>
      <c r="E281" s="3">
        <v>610</v>
      </c>
      <c r="F281" s="3">
        <v>22</v>
      </c>
      <c r="G281" s="6">
        <f t="shared" si="49"/>
        <v>27.727272727272727</v>
      </c>
      <c r="H281" s="57">
        <f t="shared" si="46"/>
        <v>943</v>
      </c>
      <c r="I281" s="57">
        <f t="shared" si="47"/>
        <v>943</v>
      </c>
      <c r="J281" s="57">
        <f t="shared" si="44"/>
        <v>32</v>
      </c>
      <c r="K281" s="57">
        <f t="shared" si="45"/>
        <v>62</v>
      </c>
      <c r="L281" s="57">
        <f t="shared" si="50"/>
        <v>94</v>
      </c>
      <c r="M281" s="107">
        <f t="shared" si="51"/>
        <v>74.938574938574931</v>
      </c>
      <c r="N281" s="107">
        <f t="shared" si="48"/>
        <v>74.938574938574931</v>
      </c>
    </row>
    <row r="282" spans="1:14" ht="18" customHeight="1" outlineLevel="2">
      <c r="A282" s="28">
        <v>21</v>
      </c>
      <c r="B282" s="29" t="s">
        <v>212</v>
      </c>
      <c r="C282" s="20" t="s">
        <v>232</v>
      </c>
      <c r="D282" s="3">
        <v>137</v>
      </c>
      <c r="E282" s="3">
        <v>1690</v>
      </c>
      <c r="F282" s="3">
        <v>21</v>
      </c>
      <c r="G282" s="6">
        <f t="shared" si="49"/>
        <v>80.476190476190482</v>
      </c>
      <c r="H282" s="57">
        <f t="shared" si="46"/>
        <v>2736</v>
      </c>
      <c r="I282" s="57">
        <f t="shared" si="47"/>
        <v>2736</v>
      </c>
      <c r="J282" s="57">
        <f t="shared" si="44"/>
        <v>93</v>
      </c>
      <c r="K282" s="57">
        <f t="shared" si="45"/>
        <v>181</v>
      </c>
      <c r="L282" s="57">
        <f t="shared" si="50"/>
        <v>274</v>
      </c>
      <c r="M282" s="107">
        <f t="shared" si="51"/>
        <v>58.741744873131736</v>
      </c>
      <c r="N282" s="107">
        <f t="shared" si="48"/>
        <v>58.741744873131736</v>
      </c>
    </row>
    <row r="283" spans="1:14" ht="18" customHeight="1" outlineLevel="2">
      <c r="A283" s="28">
        <v>22</v>
      </c>
      <c r="B283" s="29" t="s">
        <v>212</v>
      </c>
      <c r="C283" s="20" t="s">
        <v>233</v>
      </c>
      <c r="D283" s="3">
        <v>85</v>
      </c>
      <c r="E283" s="3">
        <v>856</v>
      </c>
      <c r="F283" s="3">
        <v>20</v>
      </c>
      <c r="G283" s="6">
        <f t="shared" si="49"/>
        <v>42.8</v>
      </c>
      <c r="H283" s="57">
        <f t="shared" si="46"/>
        <v>1455</v>
      </c>
      <c r="I283" s="57">
        <f t="shared" si="47"/>
        <v>1455</v>
      </c>
      <c r="J283" s="57">
        <f t="shared" si="44"/>
        <v>49</v>
      </c>
      <c r="K283" s="57">
        <f t="shared" si="45"/>
        <v>96</v>
      </c>
      <c r="L283" s="57">
        <f t="shared" si="50"/>
        <v>145</v>
      </c>
      <c r="M283" s="107">
        <f t="shared" si="51"/>
        <v>50.352941176470587</v>
      </c>
      <c r="N283" s="107">
        <f t="shared" si="48"/>
        <v>50.352941176470587</v>
      </c>
    </row>
    <row r="284" spans="1:14" ht="18" customHeight="1" outlineLevel="2">
      <c r="A284" s="28">
        <v>23</v>
      </c>
      <c r="B284" s="29" t="s">
        <v>212</v>
      </c>
      <c r="C284" s="20" t="s">
        <v>234</v>
      </c>
      <c r="D284" s="3">
        <v>101</v>
      </c>
      <c r="E284" s="3">
        <v>1005</v>
      </c>
      <c r="F284" s="3">
        <v>21</v>
      </c>
      <c r="G284" s="6">
        <f t="shared" si="49"/>
        <v>47.857142857142854</v>
      </c>
      <c r="H284" s="57">
        <f t="shared" si="46"/>
        <v>1627</v>
      </c>
      <c r="I284" s="57">
        <f t="shared" si="47"/>
        <v>1627</v>
      </c>
      <c r="J284" s="57">
        <f t="shared" si="44"/>
        <v>55</v>
      </c>
      <c r="K284" s="57">
        <f t="shared" si="45"/>
        <v>107</v>
      </c>
      <c r="L284" s="57">
        <f t="shared" si="50"/>
        <v>162</v>
      </c>
      <c r="M284" s="107">
        <f t="shared" si="51"/>
        <v>47.38330975954738</v>
      </c>
      <c r="N284" s="107">
        <f t="shared" si="48"/>
        <v>47.38330975954738</v>
      </c>
    </row>
    <row r="285" spans="1:14" ht="18" customHeight="1" outlineLevel="2">
      <c r="A285" s="28">
        <v>24</v>
      </c>
      <c r="B285" s="29" t="s">
        <v>212</v>
      </c>
      <c r="C285" s="29" t="s">
        <v>1531</v>
      </c>
      <c r="D285" s="3">
        <v>1</v>
      </c>
      <c r="E285" s="3">
        <v>0</v>
      </c>
      <c r="F285" s="3">
        <v>1</v>
      </c>
      <c r="G285" s="6">
        <f t="shared" si="49"/>
        <v>0</v>
      </c>
      <c r="H285" s="57">
        <f t="shared" si="46"/>
        <v>0</v>
      </c>
      <c r="I285" s="57">
        <f t="shared" si="47"/>
        <v>0</v>
      </c>
      <c r="J285" s="57">
        <f t="shared" si="44"/>
        <v>0</v>
      </c>
      <c r="K285" s="57">
        <f t="shared" si="45"/>
        <v>0</v>
      </c>
      <c r="L285" s="57">
        <f t="shared" si="50"/>
        <v>0</v>
      </c>
      <c r="M285" s="107">
        <f t="shared" si="51"/>
        <v>0</v>
      </c>
      <c r="N285" s="107">
        <f t="shared" si="48"/>
        <v>0</v>
      </c>
    </row>
    <row r="286" spans="1:14" ht="18" customHeight="1" outlineLevel="2">
      <c r="A286" s="28">
        <v>25</v>
      </c>
      <c r="B286" s="29" t="s">
        <v>212</v>
      </c>
      <c r="C286" s="20" t="s">
        <v>235</v>
      </c>
      <c r="D286" s="3">
        <v>174</v>
      </c>
      <c r="E286" s="3">
        <v>1673</v>
      </c>
      <c r="F286" s="3">
        <v>21</v>
      </c>
      <c r="G286" s="6">
        <f t="shared" si="49"/>
        <v>79.666666666666671</v>
      </c>
      <c r="H286" s="57">
        <f t="shared" si="46"/>
        <v>2709</v>
      </c>
      <c r="I286" s="57">
        <f t="shared" si="47"/>
        <v>2709</v>
      </c>
      <c r="J286" s="57">
        <f t="shared" si="44"/>
        <v>92</v>
      </c>
      <c r="K286" s="57">
        <f t="shared" si="45"/>
        <v>179</v>
      </c>
      <c r="L286" s="57">
        <f t="shared" si="50"/>
        <v>271</v>
      </c>
      <c r="M286" s="107">
        <f t="shared" si="51"/>
        <v>45.785440613026822</v>
      </c>
      <c r="N286" s="107">
        <f t="shared" si="48"/>
        <v>45.785440613026822</v>
      </c>
    </row>
    <row r="287" spans="1:14" ht="18" customHeight="1" outlineLevel="2">
      <c r="A287" s="28">
        <v>26</v>
      </c>
      <c r="B287" s="29" t="s">
        <v>212</v>
      </c>
      <c r="C287" s="20" t="s">
        <v>1298</v>
      </c>
      <c r="D287" s="3">
        <v>41</v>
      </c>
      <c r="E287" s="3">
        <v>20</v>
      </c>
      <c r="F287" s="3">
        <v>1</v>
      </c>
      <c r="G287" s="6">
        <f t="shared" si="49"/>
        <v>20</v>
      </c>
      <c r="H287" s="57">
        <f t="shared" si="46"/>
        <v>680</v>
      </c>
      <c r="I287" s="57">
        <f t="shared" si="47"/>
        <v>680</v>
      </c>
      <c r="J287" s="57">
        <f t="shared" si="44"/>
        <v>23</v>
      </c>
      <c r="K287" s="57">
        <f t="shared" si="45"/>
        <v>45</v>
      </c>
      <c r="L287" s="57">
        <f t="shared" si="50"/>
        <v>68</v>
      </c>
      <c r="M287" s="107">
        <f t="shared" si="51"/>
        <v>48.780487804878049</v>
      </c>
      <c r="N287" s="107">
        <f t="shared" si="48"/>
        <v>48.780487804878049</v>
      </c>
    </row>
    <row r="288" spans="1:14" ht="18" customHeight="1" outlineLevel="2">
      <c r="A288" s="28">
        <v>27</v>
      </c>
      <c r="B288" s="29" t="s">
        <v>212</v>
      </c>
      <c r="C288" s="22" t="s">
        <v>1299</v>
      </c>
      <c r="D288" s="3">
        <v>72</v>
      </c>
      <c r="E288" s="3">
        <v>996</v>
      </c>
      <c r="F288" s="3">
        <v>21</v>
      </c>
      <c r="G288" s="6">
        <f t="shared" si="49"/>
        <v>47.428571428571431</v>
      </c>
      <c r="H288" s="57">
        <f t="shared" si="46"/>
        <v>1613</v>
      </c>
      <c r="I288" s="57">
        <f t="shared" si="47"/>
        <v>1613</v>
      </c>
      <c r="J288" s="57">
        <f t="shared" si="44"/>
        <v>55</v>
      </c>
      <c r="K288" s="57">
        <f t="shared" si="45"/>
        <v>106</v>
      </c>
      <c r="L288" s="57">
        <f t="shared" si="50"/>
        <v>161</v>
      </c>
      <c r="M288" s="107">
        <f t="shared" si="51"/>
        <v>65.873015873015873</v>
      </c>
      <c r="N288" s="107">
        <f t="shared" si="48"/>
        <v>65.873015873015873</v>
      </c>
    </row>
    <row r="289" spans="1:14" ht="18" customHeight="1" outlineLevel="2">
      <c r="A289" s="28">
        <v>28</v>
      </c>
      <c r="B289" s="29" t="s">
        <v>212</v>
      </c>
      <c r="C289" s="20" t="s">
        <v>236</v>
      </c>
      <c r="D289" s="3">
        <v>70</v>
      </c>
      <c r="E289" s="3">
        <v>25</v>
      </c>
      <c r="F289" s="3">
        <v>1</v>
      </c>
      <c r="G289" s="6">
        <f t="shared" si="49"/>
        <v>25</v>
      </c>
      <c r="H289" s="57">
        <f t="shared" si="46"/>
        <v>850</v>
      </c>
      <c r="I289" s="57">
        <f t="shared" si="47"/>
        <v>850</v>
      </c>
      <c r="J289" s="57">
        <f t="shared" si="44"/>
        <v>29</v>
      </c>
      <c r="K289" s="57">
        <f t="shared" si="45"/>
        <v>56</v>
      </c>
      <c r="L289" s="57">
        <f t="shared" si="50"/>
        <v>85</v>
      </c>
      <c r="M289" s="107">
        <f t="shared" si="51"/>
        <v>35.714285714285715</v>
      </c>
      <c r="N289" s="107">
        <f t="shared" si="48"/>
        <v>35.714285714285715</v>
      </c>
    </row>
    <row r="290" spans="1:14" ht="18" customHeight="1" outlineLevel="2">
      <c r="A290" s="28">
        <v>29</v>
      </c>
      <c r="B290" s="29" t="s">
        <v>212</v>
      </c>
      <c r="C290" s="20" t="s">
        <v>237</v>
      </c>
      <c r="D290" s="3">
        <v>164</v>
      </c>
      <c r="E290" s="3">
        <v>2447</v>
      </c>
      <c r="F290" s="3">
        <v>23</v>
      </c>
      <c r="G290" s="6">
        <f t="shared" si="49"/>
        <v>106.39130434782609</v>
      </c>
      <c r="H290" s="57">
        <f t="shared" si="46"/>
        <v>3617</v>
      </c>
      <c r="I290" s="57">
        <f t="shared" si="47"/>
        <v>3617</v>
      </c>
      <c r="J290" s="57">
        <f t="shared" si="44"/>
        <v>123</v>
      </c>
      <c r="K290" s="57">
        <f t="shared" si="45"/>
        <v>239</v>
      </c>
      <c r="L290" s="57">
        <f t="shared" si="50"/>
        <v>362</v>
      </c>
      <c r="M290" s="107">
        <f t="shared" si="51"/>
        <v>64.872746553552503</v>
      </c>
      <c r="N290" s="107">
        <f t="shared" si="48"/>
        <v>64.872746553552503</v>
      </c>
    </row>
    <row r="291" spans="1:14" ht="18" customHeight="1" outlineLevel="2">
      <c r="A291" s="28">
        <v>30</v>
      </c>
      <c r="B291" s="29" t="s">
        <v>212</v>
      </c>
      <c r="C291" s="22" t="s">
        <v>238</v>
      </c>
      <c r="D291" s="3">
        <v>157</v>
      </c>
      <c r="E291" s="3">
        <v>1776</v>
      </c>
      <c r="F291" s="3">
        <v>22</v>
      </c>
      <c r="G291" s="6">
        <f t="shared" si="49"/>
        <v>80.727272727272734</v>
      </c>
      <c r="H291" s="57">
        <f t="shared" si="46"/>
        <v>2745</v>
      </c>
      <c r="I291" s="57">
        <f t="shared" si="47"/>
        <v>2745</v>
      </c>
      <c r="J291" s="57">
        <f t="shared" si="44"/>
        <v>93</v>
      </c>
      <c r="K291" s="57">
        <f t="shared" si="45"/>
        <v>181</v>
      </c>
      <c r="L291" s="57">
        <f t="shared" si="50"/>
        <v>274</v>
      </c>
      <c r="M291" s="107">
        <f t="shared" si="51"/>
        <v>51.418645049218298</v>
      </c>
      <c r="N291" s="107">
        <f t="shared" si="48"/>
        <v>51.418645049218298</v>
      </c>
    </row>
    <row r="292" spans="1:14" ht="18" customHeight="1" outlineLevel="2">
      <c r="A292" s="28">
        <v>31</v>
      </c>
      <c r="B292" s="29" t="s">
        <v>212</v>
      </c>
      <c r="C292" s="20" t="s">
        <v>239</v>
      </c>
      <c r="D292" s="3">
        <v>129</v>
      </c>
      <c r="E292" s="3">
        <v>1397</v>
      </c>
      <c r="F292" s="3">
        <v>21</v>
      </c>
      <c r="G292" s="6">
        <f t="shared" si="49"/>
        <v>66.523809523809518</v>
      </c>
      <c r="H292" s="57">
        <f t="shared" si="46"/>
        <v>2262</v>
      </c>
      <c r="I292" s="57">
        <f t="shared" si="47"/>
        <v>2262</v>
      </c>
      <c r="J292" s="57">
        <f t="shared" si="44"/>
        <v>77</v>
      </c>
      <c r="K292" s="57">
        <f t="shared" si="45"/>
        <v>149</v>
      </c>
      <c r="L292" s="57">
        <f t="shared" si="50"/>
        <v>226</v>
      </c>
      <c r="M292" s="107">
        <f t="shared" si="51"/>
        <v>51.568844592100405</v>
      </c>
      <c r="N292" s="107">
        <f t="shared" si="48"/>
        <v>51.568844592100405</v>
      </c>
    </row>
    <row r="293" spans="1:14" ht="18" customHeight="1" outlineLevel="2">
      <c r="A293" s="28">
        <v>32</v>
      </c>
      <c r="B293" s="29" t="s">
        <v>212</v>
      </c>
      <c r="C293" s="20" t="s">
        <v>240</v>
      </c>
      <c r="D293" s="3">
        <v>81</v>
      </c>
      <c r="E293" s="3">
        <v>407</v>
      </c>
      <c r="F293" s="3">
        <v>14</v>
      </c>
      <c r="G293" s="6">
        <f t="shared" si="49"/>
        <v>29.071428571428573</v>
      </c>
      <c r="H293" s="57">
        <f t="shared" si="46"/>
        <v>988</v>
      </c>
      <c r="I293" s="57">
        <f t="shared" si="47"/>
        <v>988</v>
      </c>
      <c r="J293" s="57">
        <f t="shared" si="44"/>
        <v>34</v>
      </c>
      <c r="K293" s="57">
        <f t="shared" si="45"/>
        <v>65</v>
      </c>
      <c r="L293" s="57">
        <f t="shared" si="50"/>
        <v>99</v>
      </c>
      <c r="M293" s="107">
        <f t="shared" si="51"/>
        <v>35.890652557319228</v>
      </c>
      <c r="N293" s="107">
        <f t="shared" si="48"/>
        <v>35.890652557319228</v>
      </c>
    </row>
    <row r="294" spans="1:14" ht="18" customHeight="1" outlineLevel="2">
      <c r="A294" s="28">
        <v>33</v>
      </c>
      <c r="B294" s="29" t="s">
        <v>212</v>
      </c>
      <c r="C294" s="20" t="s">
        <v>241</v>
      </c>
      <c r="D294" s="3">
        <v>111</v>
      </c>
      <c r="E294" s="3">
        <v>819</v>
      </c>
      <c r="F294" s="3">
        <v>21</v>
      </c>
      <c r="G294" s="6">
        <f t="shared" si="49"/>
        <v>39</v>
      </c>
      <c r="H294" s="57">
        <f t="shared" si="46"/>
        <v>1326</v>
      </c>
      <c r="I294" s="57">
        <f t="shared" si="47"/>
        <v>1326</v>
      </c>
      <c r="J294" s="57">
        <f t="shared" si="44"/>
        <v>45</v>
      </c>
      <c r="K294" s="57">
        <f t="shared" si="45"/>
        <v>88</v>
      </c>
      <c r="L294" s="57">
        <f t="shared" si="50"/>
        <v>133</v>
      </c>
      <c r="M294" s="107">
        <f t="shared" si="51"/>
        <v>35.135135135135137</v>
      </c>
      <c r="N294" s="107">
        <f t="shared" si="48"/>
        <v>35.135135135135137</v>
      </c>
    </row>
    <row r="295" spans="1:14" ht="18" customHeight="1" outlineLevel="2">
      <c r="A295" s="28">
        <v>34</v>
      </c>
      <c r="B295" s="29" t="s">
        <v>212</v>
      </c>
      <c r="C295" s="20" t="s">
        <v>158</v>
      </c>
      <c r="D295" s="3">
        <v>93</v>
      </c>
      <c r="E295" s="3">
        <v>1161</v>
      </c>
      <c r="F295" s="3">
        <v>21</v>
      </c>
      <c r="G295" s="6">
        <f t="shared" si="49"/>
        <v>55.285714285714285</v>
      </c>
      <c r="H295" s="57">
        <f t="shared" si="46"/>
        <v>1880</v>
      </c>
      <c r="I295" s="57">
        <f t="shared" si="47"/>
        <v>1880</v>
      </c>
      <c r="J295" s="57">
        <f t="shared" si="44"/>
        <v>64</v>
      </c>
      <c r="K295" s="57">
        <f t="shared" si="45"/>
        <v>124</v>
      </c>
      <c r="L295" s="57">
        <f t="shared" si="50"/>
        <v>188</v>
      </c>
      <c r="M295" s="107">
        <f t="shared" si="51"/>
        <v>59.447004608294932</v>
      </c>
      <c r="N295" s="107">
        <f t="shared" si="48"/>
        <v>59.447004608294932</v>
      </c>
    </row>
    <row r="296" spans="1:14" ht="18" customHeight="1" outlineLevel="2">
      <c r="A296" s="28">
        <v>35</v>
      </c>
      <c r="B296" s="29" t="s">
        <v>212</v>
      </c>
      <c r="C296" s="20" t="s">
        <v>242</v>
      </c>
      <c r="D296" s="3">
        <v>105</v>
      </c>
      <c r="E296" s="3">
        <v>1353</v>
      </c>
      <c r="F296" s="3">
        <v>21</v>
      </c>
      <c r="G296" s="6">
        <f t="shared" si="49"/>
        <v>64.428571428571431</v>
      </c>
      <c r="H296" s="57">
        <f t="shared" si="46"/>
        <v>2191</v>
      </c>
      <c r="I296" s="57">
        <f t="shared" si="47"/>
        <v>2191</v>
      </c>
      <c r="J296" s="57">
        <f t="shared" si="44"/>
        <v>74</v>
      </c>
      <c r="K296" s="57">
        <f t="shared" si="45"/>
        <v>145</v>
      </c>
      <c r="L296" s="57">
        <f t="shared" si="50"/>
        <v>219</v>
      </c>
      <c r="M296" s="107">
        <f t="shared" si="51"/>
        <v>61.360544217687078</v>
      </c>
      <c r="N296" s="107">
        <f t="shared" si="48"/>
        <v>61.360544217687078</v>
      </c>
    </row>
    <row r="297" spans="1:14" ht="18" customHeight="1" outlineLevel="2">
      <c r="A297" s="28">
        <v>36</v>
      </c>
      <c r="B297" s="29" t="s">
        <v>212</v>
      </c>
      <c r="C297" s="20" t="s">
        <v>1300</v>
      </c>
      <c r="D297" s="3">
        <v>23</v>
      </c>
      <c r="E297" s="3">
        <v>343</v>
      </c>
      <c r="F297" s="3">
        <v>22</v>
      </c>
      <c r="G297" s="6">
        <f t="shared" si="49"/>
        <v>15.590909090909092</v>
      </c>
      <c r="H297" s="57">
        <f t="shared" si="46"/>
        <v>530</v>
      </c>
      <c r="I297" s="57">
        <f t="shared" si="47"/>
        <v>530</v>
      </c>
      <c r="J297" s="57">
        <f t="shared" si="44"/>
        <v>18</v>
      </c>
      <c r="K297" s="57">
        <f t="shared" si="45"/>
        <v>35</v>
      </c>
      <c r="L297" s="57">
        <f t="shared" si="50"/>
        <v>53</v>
      </c>
      <c r="M297" s="107">
        <f t="shared" si="51"/>
        <v>67.78656126482214</v>
      </c>
      <c r="N297" s="107">
        <f t="shared" si="48"/>
        <v>67.78656126482214</v>
      </c>
    </row>
    <row r="298" spans="1:14" ht="18" customHeight="1" outlineLevel="2">
      <c r="A298" s="28">
        <v>37</v>
      </c>
      <c r="B298" s="29" t="s">
        <v>212</v>
      </c>
      <c r="C298" s="20" t="s">
        <v>243</v>
      </c>
      <c r="D298" s="3">
        <v>142</v>
      </c>
      <c r="E298" s="3">
        <v>1800</v>
      </c>
      <c r="F298" s="3">
        <v>22</v>
      </c>
      <c r="G298" s="6">
        <f t="shared" si="49"/>
        <v>81.818181818181813</v>
      </c>
      <c r="H298" s="57">
        <f t="shared" si="46"/>
        <v>2782</v>
      </c>
      <c r="I298" s="57">
        <f t="shared" si="47"/>
        <v>2782</v>
      </c>
      <c r="J298" s="57">
        <f t="shared" si="44"/>
        <v>95</v>
      </c>
      <c r="K298" s="57">
        <f t="shared" si="45"/>
        <v>184</v>
      </c>
      <c r="L298" s="57">
        <f t="shared" si="50"/>
        <v>279</v>
      </c>
      <c r="M298" s="107">
        <f t="shared" si="51"/>
        <v>57.618437900128036</v>
      </c>
      <c r="N298" s="107">
        <f t="shared" si="48"/>
        <v>57.618437900128036</v>
      </c>
    </row>
    <row r="299" spans="1:14" ht="18" customHeight="1" outlineLevel="2">
      <c r="A299" s="28">
        <v>38</v>
      </c>
      <c r="B299" s="29" t="s">
        <v>212</v>
      </c>
      <c r="C299" s="20" t="s">
        <v>244</v>
      </c>
      <c r="D299" s="3">
        <v>58</v>
      </c>
      <c r="E299" s="3">
        <v>750</v>
      </c>
      <c r="F299" s="3">
        <v>21</v>
      </c>
      <c r="G299" s="6">
        <f t="shared" si="49"/>
        <v>35.714285714285715</v>
      </c>
      <c r="H299" s="57">
        <f t="shared" si="46"/>
        <v>1214</v>
      </c>
      <c r="I299" s="57">
        <f t="shared" si="47"/>
        <v>1214</v>
      </c>
      <c r="J299" s="57">
        <f t="shared" si="44"/>
        <v>41</v>
      </c>
      <c r="K299" s="57">
        <f t="shared" si="45"/>
        <v>80</v>
      </c>
      <c r="L299" s="57">
        <f t="shared" si="50"/>
        <v>121</v>
      </c>
      <c r="M299" s="107">
        <f t="shared" si="51"/>
        <v>61.576354679802961</v>
      </c>
      <c r="N299" s="107">
        <f t="shared" si="48"/>
        <v>61.576354679802961</v>
      </c>
    </row>
    <row r="300" spans="1:14" ht="18" customHeight="1" outlineLevel="2">
      <c r="A300" s="28">
        <v>39</v>
      </c>
      <c r="B300" s="29" t="s">
        <v>212</v>
      </c>
      <c r="C300" s="20" t="s">
        <v>246</v>
      </c>
      <c r="D300" s="3">
        <v>100</v>
      </c>
      <c r="E300" s="3">
        <v>494</v>
      </c>
      <c r="F300" s="3">
        <v>17</v>
      </c>
      <c r="G300" s="6">
        <f t="shared" si="49"/>
        <v>29.058823529411764</v>
      </c>
      <c r="H300" s="57">
        <f t="shared" si="46"/>
        <v>988</v>
      </c>
      <c r="I300" s="57">
        <f t="shared" si="47"/>
        <v>988</v>
      </c>
      <c r="J300" s="57">
        <f t="shared" si="44"/>
        <v>34</v>
      </c>
      <c r="K300" s="57">
        <f t="shared" si="45"/>
        <v>65</v>
      </c>
      <c r="L300" s="57">
        <f t="shared" si="50"/>
        <v>99</v>
      </c>
      <c r="M300" s="107">
        <f t="shared" si="51"/>
        <v>29.058823529411764</v>
      </c>
      <c r="N300" s="107">
        <f t="shared" si="48"/>
        <v>29.058823529411764</v>
      </c>
    </row>
    <row r="301" spans="1:14" ht="18" customHeight="1" outlineLevel="2">
      <c r="A301" s="28">
        <v>40</v>
      </c>
      <c r="B301" s="29" t="s">
        <v>212</v>
      </c>
      <c r="C301" s="20" t="s">
        <v>1218</v>
      </c>
      <c r="D301" s="3">
        <v>27</v>
      </c>
      <c r="E301" s="3">
        <v>331</v>
      </c>
      <c r="F301" s="3">
        <v>18</v>
      </c>
      <c r="G301" s="6">
        <f t="shared" si="49"/>
        <v>18.388888888888889</v>
      </c>
      <c r="H301" s="57">
        <f t="shared" si="46"/>
        <v>625</v>
      </c>
      <c r="I301" s="57">
        <f t="shared" si="47"/>
        <v>625</v>
      </c>
      <c r="J301" s="57">
        <f t="shared" si="44"/>
        <v>21</v>
      </c>
      <c r="K301" s="57">
        <f t="shared" si="45"/>
        <v>41</v>
      </c>
      <c r="L301" s="57">
        <f t="shared" si="50"/>
        <v>62</v>
      </c>
      <c r="M301" s="107">
        <f t="shared" si="51"/>
        <v>68.106995884773667</v>
      </c>
      <c r="N301" s="107">
        <f t="shared" si="48"/>
        <v>68.106995884773667</v>
      </c>
    </row>
    <row r="302" spans="1:14" ht="18" customHeight="1" outlineLevel="2">
      <c r="A302" s="28">
        <v>41</v>
      </c>
      <c r="B302" s="29" t="s">
        <v>212</v>
      </c>
      <c r="C302" s="20" t="s">
        <v>1219</v>
      </c>
      <c r="D302" s="3">
        <v>30</v>
      </c>
      <c r="E302" s="3">
        <v>380</v>
      </c>
      <c r="F302" s="3">
        <v>17</v>
      </c>
      <c r="G302" s="6">
        <f t="shared" si="49"/>
        <v>22.352941176470587</v>
      </c>
      <c r="H302" s="57">
        <f t="shared" si="46"/>
        <v>760</v>
      </c>
      <c r="I302" s="57">
        <f t="shared" si="47"/>
        <v>760</v>
      </c>
      <c r="J302" s="57">
        <f t="shared" si="44"/>
        <v>26</v>
      </c>
      <c r="K302" s="57">
        <f t="shared" si="45"/>
        <v>50</v>
      </c>
      <c r="L302" s="57">
        <f t="shared" si="50"/>
        <v>76</v>
      </c>
      <c r="M302" s="107">
        <f t="shared" si="51"/>
        <v>74.509803921568619</v>
      </c>
      <c r="N302" s="107">
        <f t="shared" si="48"/>
        <v>74.509803921568619</v>
      </c>
    </row>
    <row r="303" spans="1:14" ht="18" customHeight="1" outlineLevel="2">
      <c r="A303" s="28">
        <v>42</v>
      </c>
      <c r="B303" s="29" t="s">
        <v>212</v>
      </c>
      <c r="C303" s="20" t="s">
        <v>247</v>
      </c>
      <c r="D303" s="3">
        <v>164</v>
      </c>
      <c r="E303" s="3">
        <v>75</v>
      </c>
      <c r="F303" s="3">
        <v>1</v>
      </c>
      <c r="G303" s="6">
        <f t="shared" si="49"/>
        <v>75</v>
      </c>
      <c r="H303" s="57">
        <f t="shared" si="46"/>
        <v>2550</v>
      </c>
      <c r="I303" s="57">
        <f t="shared" si="47"/>
        <v>2550</v>
      </c>
      <c r="J303" s="57">
        <f t="shared" si="44"/>
        <v>87</v>
      </c>
      <c r="K303" s="57">
        <f t="shared" si="45"/>
        <v>168</v>
      </c>
      <c r="L303" s="57">
        <f t="shared" si="50"/>
        <v>255</v>
      </c>
      <c r="M303" s="107">
        <f t="shared" si="51"/>
        <v>45.731707317073173</v>
      </c>
      <c r="N303" s="107">
        <f t="shared" si="48"/>
        <v>45.731707317073173</v>
      </c>
    </row>
    <row r="304" spans="1:14" ht="18" customHeight="1" outlineLevel="2">
      <c r="A304" s="28">
        <v>43</v>
      </c>
      <c r="B304" s="29" t="s">
        <v>212</v>
      </c>
      <c r="C304" s="20" t="s">
        <v>79</v>
      </c>
      <c r="D304" s="3">
        <v>32</v>
      </c>
      <c r="E304" s="3">
        <v>244</v>
      </c>
      <c r="F304" s="3">
        <v>18</v>
      </c>
      <c r="G304" s="6">
        <f t="shared" si="49"/>
        <v>13.555555555555555</v>
      </c>
      <c r="H304" s="57">
        <f t="shared" si="46"/>
        <v>461</v>
      </c>
      <c r="I304" s="57">
        <f t="shared" si="47"/>
        <v>461</v>
      </c>
      <c r="J304" s="57">
        <f t="shared" si="44"/>
        <v>16</v>
      </c>
      <c r="K304" s="57">
        <f t="shared" si="45"/>
        <v>30</v>
      </c>
      <c r="L304" s="57">
        <f t="shared" si="50"/>
        <v>46</v>
      </c>
      <c r="M304" s="107">
        <f t="shared" si="51"/>
        <v>42.361111111111107</v>
      </c>
      <c r="N304" s="107">
        <f t="shared" si="48"/>
        <v>42.361111111111107</v>
      </c>
    </row>
    <row r="305" spans="1:14" ht="18" customHeight="1" outlineLevel="2">
      <c r="A305" s="28">
        <v>44</v>
      </c>
      <c r="B305" s="29" t="s">
        <v>212</v>
      </c>
      <c r="C305" s="20" t="s">
        <v>249</v>
      </c>
      <c r="D305" s="3">
        <v>102</v>
      </c>
      <c r="E305" s="3">
        <v>1059</v>
      </c>
      <c r="F305" s="3">
        <v>20</v>
      </c>
      <c r="G305" s="6">
        <f t="shared" si="49"/>
        <v>52.95</v>
      </c>
      <c r="H305" s="57">
        <f t="shared" si="46"/>
        <v>1800</v>
      </c>
      <c r="I305" s="57">
        <f t="shared" si="47"/>
        <v>1800</v>
      </c>
      <c r="J305" s="57">
        <f t="shared" si="44"/>
        <v>61</v>
      </c>
      <c r="K305" s="57">
        <f t="shared" si="45"/>
        <v>119</v>
      </c>
      <c r="L305" s="57">
        <f>J305+K305</f>
        <v>180</v>
      </c>
      <c r="M305" s="107">
        <f>G305*100/D305</f>
        <v>51.911764705882355</v>
      </c>
      <c r="N305" s="107">
        <f>G305*100/D305</f>
        <v>51.911764705882355</v>
      </c>
    </row>
    <row r="306" spans="1:14" ht="18" customHeight="1" outlineLevel="2">
      <c r="A306" s="28">
        <v>45</v>
      </c>
      <c r="B306" s="29" t="s">
        <v>212</v>
      </c>
      <c r="C306" s="20" t="s">
        <v>248</v>
      </c>
      <c r="D306" s="3">
        <v>57</v>
      </c>
      <c r="E306" s="3">
        <v>747</v>
      </c>
      <c r="F306" s="3">
        <v>21</v>
      </c>
      <c r="G306" s="6">
        <f t="shared" si="49"/>
        <v>35.571428571428569</v>
      </c>
      <c r="H306" s="57">
        <f t="shared" si="46"/>
        <v>1209</v>
      </c>
      <c r="I306" s="57">
        <f t="shared" si="47"/>
        <v>1209</v>
      </c>
      <c r="J306" s="57">
        <f t="shared" si="44"/>
        <v>41</v>
      </c>
      <c r="K306" s="57">
        <f t="shared" si="45"/>
        <v>80</v>
      </c>
      <c r="L306" s="57">
        <f t="shared" si="50"/>
        <v>121</v>
      </c>
      <c r="M306" s="107">
        <f t="shared" si="51"/>
        <v>62.406015037593981</v>
      </c>
      <c r="N306" s="107">
        <f t="shared" si="48"/>
        <v>62.406015037593981</v>
      </c>
    </row>
    <row r="307" spans="1:14" ht="18" customHeight="1" outlineLevel="2">
      <c r="A307" s="28">
        <v>46</v>
      </c>
      <c r="B307" s="29" t="s">
        <v>212</v>
      </c>
      <c r="C307" s="20" t="s">
        <v>250</v>
      </c>
      <c r="D307" s="3">
        <v>105</v>
      </c>
      <c r="E307" s="3">
        <v>721</v>
      </c>
      <c r="F307" s="3">
        <v>21</v>
      </c>
      <c r="G307" s="6">
        <f t="shared" si="49"/>
        <v>34.333333333333336</v>
      </c>
      <c r="H307" s="57">
        <f t="shared" si="46"/>
        <v>1167</v>
      </c>
      <c r="I307" s="57">
        <f t="shared" si="47"/>
        <v>1167</v>
      </c>
      <c r="J307" s="57">
        <f t="shared" si="44"/>
        <v>40</v>
      </c>
      <c r="K307" s="57">
        <f t="shared" si="45"/>
        <v>77</v>
      </c>
      <c r="L307" s="57">
        <f t="shared" si="50"/>
        <v>117</v>
      </c>
      <c r="M307" s="107">
        <f t="shared" si="51"/>
        <v>32.698412698412703</v>
      </c>
      <c r="N307" s="107">
        <f t="shared" si="48"/>
        <v>32.698412698412703</v>
      </c>
    </row>
    <row r="308" spans="1:14" ht="18" customHeight="1" outlineLevel="2">
      <c r="A308" s="28">
        <v>47</v>
      </c>
      <c r="B308" s="29" t="s">
        <v>212</v>
      </c>
      <c r="C308" s="20" t="s">
        <v>245</v>
      </c>
      <c r="D308" s="3">
        <v>37</v>
      </c>
      <c r="E308" s="3">
        <v>357</v>
      </c>
      <c r="F308" s="3">
        <v>21</v>
      </c>
      <c r="G308" s="6">
        <f t="shared" si="49"/>
        <v>17</v>
      </c>
      <c r="H308" s="57">
        <f t="shared" si="46"/>
        <v>578</v>
      </c>
      <c r="I308" s="57">
        <f t="shared" si="47"/>
        <v>578</v>
      </c>
      <c r="J308" s="57">
        <f t="shared" si="44"/>
        <v>20</v>
      </c>
      <c r="K308" s="57">
        <f t="shared" si="45"/>
        <v>38</v>
      </c>
      <c r="L308" s="57">
        <f t="shared" si="50"/>
        <v>58</v>
      </c>
      <c r="M308" s="107">
        <f t="shared" si="51"/>
        <v>45.945945945945944</v>
      </c>
      <c r="N308" s="107">
        <f t="shared" si="48"/>
        <v>45.945945945945944</v>
      </c>
    </row>
    <row r="309" spans="1:14" ht="18" customHeight="1" outlineLevel="2">
      <c r="A309" s="28">
        <v>48</v>
      </c>
      <c r="B309" s="29" t="s">
        <v>212</v>
      </c>
      <c r="C309" s="22" t="s">
        <v>251</v>
      </c>
      <c r="D309" s="3">
        <v>105</v>
      </c>
      <c r="E309" s="3">
        <v>50</v>
      </c>
      <c r="F309" s="3">
        <v>1</v>
      </c>
      <c r="G309" s="6">
        <f t="shared" si="49"/>
        <v>50</v>
      </c>
      <c r="H309" s="57">
        <f t="shared" si="46"/>
        <v>1700</v>
      </c>
      <c r="I309" s="57">
        <f t="shared" si="47"/>
        <v>1700</v>
      </c>
      <c r="J309" s="57">
        <f t="shared" si="44"/>
        <v>58</v>
      </c>
      <c r="K309" s="57">
        <f t="shared" si="45"/>
        <v>112</v>
      </c>
      <c r="L309" s="57">
        <f t="shared" si="50"/>
        <v>170</v>
      </c>
      <c r="M309" s="107">
        <f t="shared" si="51"/>
        <v>47.61904761904762</v>
      </c>
      <c r="N309" s="107">
        <f t="shared" si="48"/>
        <v>47.61904761904762</v>
      </c>
    </row>
    <row r="310" spans="1:14" ht="18" customHeight="1" outlineLevel="2">
      <c r="A310" s="28">
        <v>49</v>
      </c>
      <c r="B310" s="29" t="s">
        <v>212</v>
      </c>
      <c r="C310" s="20" t="s">
        <v>1301</v>
      </c>
      <c r="D310" s="3">
        <v>30</v>
      </c>
      <c r="E310" s="3">
        <v>360</v>
      </c>
      <c r="F310" s="3">
        <v>20</v>
      </c>
      <c r="G310" s="6">
        <f t="shared" si="49"/>
        <v>18</v>
      </c>
      <c r="H310" s="57">
        <f t="shared" si="46"/>
        <v>612</v>
      </c>
      <c r="I310" s="57">
        <f t="shared" si="47"/>
        <v>612</v>
      </c>
      <c r="J310" s="57">
        <f t="shared" si="44"/>
        <v>21</v>
      </c>
      <c r="K310" s="57">
        <f t="shared" si="45"/>
        <v>40</v>
      </c>
      <c r="L310" s="57">
        <f t="shared" si="50"/>
        <v>61</v>
      </c>
      <c r="M310" s="107">
        <f t="shared" si="51"/>
        <v>60</v>
      </c>
      <c r="N310" s="107">
        <f t="shared" si="48"/>
        <v>60</v>
      </c>
    </row>
    <row r="311" spans="1:14" ht="18" customHeight="1" outlineLevel="2">
      <c r="A311" s="28">
        <v>50</v>
      </c>
      <c r="B311" s="29" t="s">
        <v>212</v>
      </c>
      <c r="C311" s="37" t="s">
        <v>1305</v>
      </c>
      <c r="D311" s="3">
        <v>60</v>
      </c>
      <c r="E311" s="3">
        <v>35</v>
      </c>
      <c r="F311" s="3">
        <v>1</v>
      </c>
      <c r="G311" s="6">
        <f t="shared" si="49"/>
        <v>35</v>
      </c>
      <c r="H311" s="57">
        <f t="shared" si="46"/>
        <v>1190</v>
      </c>
      <c r="I311" s="57">
        <f t="shared" si="47"/>
        <v>1190</v>
      </c>
      <c r="J311" s="57">
        <f t="shared" si="44"/>
        <v>40</v>
      </c>
      <c r="K311" s="57">
        <f t="shared" si="45"/>
        <v>79</v>
      </c>
      <c r="L311" s="57">
        <f>J311+K311</f>
        <v>119</v>
      </c>
      <c r="M311" s="107">
        <f>G311*100/D311</f>
        <v>58.333333333333336</v>
      </c>
      <c r="N311" s="107">
        <f>G311*100/D311</f>
        <v>58.333333333333336</v>
      </c>
    </row>
    <row r="312" spans="1:14" ht="18" customHeight="1" outlineLevel="2">
      <c r="A312" s="28">
        <v>51</v>
      </c>
      <c r="B312" s="29" t="s">
        <v>212</v>
      </c>
      <c r="C312" s="29" t="s">
        <v>1522</v>
      </c>
      <c r="D312" s="3">
        <v>55</v>
      </c>
      <c r="E312" s="3">
        <v>30</v>
      </c>
      <c r="F312" s="3">
        <v>1</v>
      </c>
      <c r="G312" s="6">
        <f t="shared" si="49"/>
        <v>30</v>
      </c>
      <c r="H312" s="57">
        <f t="shared" si="46"/>
        <v>1020</v>
      </c>
      <c r="I312" s="57">
        <f t="shared" si="47"/>
        <v>1020</v>
      </c>
      <c r="J312" s="57">
        <f t="shared" si="44"/>
        <v>35</v>
      </c>
      <c r="K312" s="57">
        <f t="shared" si="45"/>
        <v>67</v>
      </c>
      <c r="L312" s="57">
        <f>J312+K312</f>
        <v>102</v>
      </c>
      <c r="M312" s="107">
        <f>G312*100/D312</f>
        <v>54.545454545454547</v>
      </c>
      <c r="N312" s="107">
        <f>G312*100/D312</f>
        <v>54.545454545454547</v>
      </c>
    </row>
    <row r="313" spans="1:14" ht="18" customHeight="1" outlineLevel="2">
      <c r="A313" s="28">
        <v>52</v>
      </c>
      <c r="B313" s="29" t="s">
        <v>212</v>
      </c>
      <c r="C313" s="20" t="s">
        <v>252</v>
      </c>
      <c r="D313" s="3">
        <v>100</v>
      </c>
      <c r="E313" s="3">
        <v>40</v>
      </c>
      <c r="F313" s="3">
        <v>1</v>
      </c>
      <c r="G313" s="6">
        <f t="shared" si="49"/>
        <v>40</v>
      </c>
      <c r="H313" s="57">
        <f t="shared" si="46"/>
        <v>1360</v>
      </c>
      <c r="I313" s="57">
        <f t="shared" si="47"/>
        <v>1360</v>
      </c>
      <c r="J313" s="57">
        <f t="shared" si="44"/>
        <v>46</v>
      </c>
      <c r="K313" s="57">
        <f t="shared" si="45"/>
        <v>90</v>
      </c>
      <c r="L313" s="57">
        <f t="shared" si="50"/>
        <v>136</v>
      </c>
      <c r="M313" s="107">
        <f t="shared" si="51"/>
        <v>40</v>
      </c>
      <c r="N313" s="107">
        <f t="shared" si="48"/>
        <v>40</v>
      </c>
    </row>
    <row r="314" spans="1:14" ht="18" customHeight="1" outlineLevel="2">
      <c r="A314" s="28">
        <v>53</v>
      </c>
      <c r="B314" s="29" t="s">
        <v>212</v>
      </c>
      <c r="C314" s="20" t="s">
        <v>253</v>
      </c>
      <c r="D314" s="3">
        <v>115</v>
      </c>
      <c r="E314" s="3">
        <v>50</v>
      </c>
      <c r="F314" s="3">
        <v>1</v>
      </c>
      <c r="G314" s="6">
        <f t="shared" si="49"/>
        <v>50</v>
      </c>
      <c r="H314" s="57">
        <f t="shared" si="46"/>
        <v>1700</v>
      </c>
      <c r="I314" s="57">
        <f t="shared" si="47"/>
        <v>1700</v>
      </c>
      <c r="J314" s="57">
        <f t="shared" si="44"/>
        <v>58</v>
      </c>
      <c r="K314" s="57">
        <f t="shared" si="45"/>
        <v>112</v>
      </c>
      <c r="L314" s="57">
        <f t="shared" si="50"/>
        <v>170</v>
      </c>
      <c r="M314" s="107">
        <f t="shared" si="51"/>
        <v>43.478260869565219</v>
      </c>
      <c r="N314" s="107">
        <f t="shared" si="48"/>
        <v>43.478260869565219</v>
      </c>
    </row>
    <row r="315" spans="1:14" ht="18" customHeight="1" outlineLevel="2">
      <c r="A315" s="28">
        <v>54</v>
      </c>
      <c r="B315" s="29" t="s">
        <v>212</v>
      </c>
      <c r="C315" s="20" t="s">
        <v>254</v>
      </c>
      <c r="D315" s="3">
        <v>168</v>
      </c>
      <c r="E315" s="3">
        <v>2033</v>
      </c>
      <c r="F315" s="3">
        <v>16</v>
      </c>
      <c r="G315" s="6">
        <f t="shared" si="49"/>
        <v>127.0625</v>
      </c>
      <c r="H315" s="57">
        <f t="shared" si="46"/>
        <v>4320</v>
      </c>
      <c r="I315" s="57">
        <f t="shared" si="47"/>
        <v>4320</v>
      </c>
      <c r="J315" s="57">
        <f t="shared" si="44"/>
        <v>147</v>
      </c>
      <c r="K315" s="57">
        <f t="shared" si="45"/>
        <v>285</v>
      </c>
      <c r="L315" s="57">
        <f t="shared" si="50"/>
        <v>432</v>
      </c>
      <c r="M315" s="107">
        <f t="shared" si="51"/>
        <v>75.632440476190482</v>
      </c>
      <c r="N315" s="107">
        <f t="shared" si="48"/>
        <v>75.632440476190482</v>
      </c>
    </row>
    <row r="316" spans="1:14" ht="18" customHeight="1" outlineLevel="2">
      <c r="A316" s="28">
        <v>55</v>
      </c>
      <c r="B316" s="29" t="s">
        <v>212</v>
      </c>
      <c r="C316" s="20" t="s">
        <v>255</v>
      </c>
      <c r="D316" s="3">
        <v>130</v>
      </c>
      <c r="E316" s="3">
        <v>2334</v>
      </c>
      <c r="F316" s="3">
        <v>21</v>
      </c>
      <c r="G316" s="6">
        <f t="shared" si="49"/>
        <v>111.14285714285714</v>
      </c>
      <c r="H316" s="57">
        <f t="shared" si="46"/>
        <v>3779</v>
      </c>
      <c r="I316" s="57">
        <f t="shared" si="47"/>
        <v>3779</v>
      </c>
      <c r="J316" s="57">
        <f t="shared" si="44"/>
        <v>128</v>
      </c>
      <c r="K316" s="57">
        <f t="shared" si="45"/>
        <v>249</v>
      </c>
      <c r="L316" s="57">
        <f t="shared" si="50"/>
        <v>377</v>
      </c>
      <c r="M316" s="107">
        <f t="shared" si="51"/>
        <v>85.494505494505489</v>
      </c>
      <c r="N316" s="107">
        <f t="shared" si="48"/>
        <v>85.494505494505489</v>
      </c>
    </row>
    <row r="317" spans="1:14" ht="18" customHeight="1" outlineLevel="2">
      <c r="A317" s="28">
        <v>56</v>
      </c>
      <c r="B317" s="29" t="s">
        <v>212</v>
      </c>
      <c r="C317" s="37" t="s">
        <v>1306</v>
      </c>
      <c r="D317" s="3">
        <v>38</v>
      </c>
      <c r="E317" s="3">
        <v>635</v>
      </c>
      <c r="F317" s="3">
        <v>21</v>
      </c>
      <c r="G317" s="6">
        <f t="shared" si="49"/>
        <v>30.238095238095237</v>
      </c>
      <c r="H317" s="57">
        <f t="shared" si="46"/>
        <v>1028</v>
      </c>
      <c r="I317" s="57">
        <f t="shared" si="47"/>
        <v>1028</v>
      </c>
      <c r="J317" s="57">
        <f t="shared" si="44"/>
        <v>35</v>
      </c>
      <c r="K317" s="57">
        <f t="shared" si="45"/>
        <v>68</v>
      </c>
      <c r="L317" s="57">
        <f>J317+K317</f>
        <v>103</v>
      </c>
      <c r="M317" s="107">
        <f>G317*100/D317</f>
        <v>79.573934837092736</v>
      </c>
      <c r="N317" s="107">
        <f>G317*100/D317</f>
        <v>79.573934837092736</v>
      </c>
    </row>
    <row r="318" spans="1:14" ht="18" customHeight="1" outlineLevel="2">
      <c r="A318" s="28">
        <v>57</v>
      </c>
      <c r="B318" s="29" t="s">
        <v>212</v>
      </c>
      <c r="C318" s="20" t="s">
        <v>256</v>
      </c>
      <c r="D318" s="3">
        <v>70</v>
      </c>
      <c r="E318" s="3">
        <v>1019</v>
      </c>
      <c r="F318" s="3">
        <v>22</v>
      </c>
      <c r="G318" s="6">
        <f t="shared" si="49"/>
        <v>46.31818181818182</v>
      </c>
      <c r="H318" s="57">
        <f t="shared" si="46"/>
        <v>1575</v>
      </c>
      <c r="I318" s="57">
        <f t="shared" si="47"/>
        <v>1575</v>
      </c>
      <c r="J318" s="57">
        <f t="shared" si="44"/>
        <v>54</v>
      </c>
      <c r="K318" s="57">
        <f t="shared" si="45"/>
        <v>104</v>
      </c>
      <c r="L318" s="57">
        <f t="shared" si="50"/>
        <v>158</v>
      </c>
      <c r="M318" s="107">
        <f t="shared" si="51"/>
        <v>66.168831168831176</v>
      </c>
      <c r="N318" s="107">
        <f t="shared" si="48"/>
        <v>66.168831168831176</v>
      </c>
    </row>
    <row r="319" spans="1:14" ht="18" customHeight="1" outlineLevel="2">
      <c r="A319" s="28">
        <v>58</v>
      </c>
      <c r="B319" s="29" t="s">
        <v>212</v>
      </c>
      <c r="C319" s="20" t="s">
        <v>257</v>
      </c>
      <c r="D319" s="3">
        <v>61</v>
      </c>
      <c r="E319" s="3">
        <v>511</v>
      </c>
      <c r="F319" s="3">
        <v>19</v>
      </c>
      <c r="G319" s="6">
        <f t="shared" si="49"/>
        <v>26.894736842105264</v>
      </c>
      <c r="H319" s="57">
        <f t="shared" si="46"/>
        <v>914</v>
      </c>
      <c r="I319" s="57">
        <f t="shared" si="47"/>
        <v>914</v>
      </c>
      <c r="J319" s="57">
        <f t="shared" si="44"/>
        <v>31</v>
      </c>
      <c r="K319" s="57">
        <f t="shared" si="45"/>
        <v>60</v>
      </c>
      <c r="L319" s="57">
        <f t="shared" si="50"/>
        <v>91</v>
      </c>
      <c r="M319" s="107">
        <f t="shared" si="51"/>
        <v>44.089732528041417</v>
      </c>
      <c r="N319" s="107">
        <f t="shared" si="48"/>
        <v>44.089732528041417</v>
      </c>
    </row>
    <row r="320" spans="1:14" ht="18" customHeight="1" outlineLevel="2">
      <c r="A320" s="28">
        <v>59</v>
      </c>
      <c r="B320" s="29" t="s">
        <v>212</v>
      </c>
      <c r="C320" s="20" t="s">
        <v>258</v>
      </c>
      <c r="D320" s="3">
        <v>73</v>
      </c>
      <c r="E320" s="3">
        <v>661</v>
      </c>
      <c r="F320" s="3">
        <v>13</v>
      </c>
      <c r="G320" s="6">
        <f t="shared" si="49"/>
        <v>50.846153846153847</v>
      </c>
      <c r="H320" s="57">
        <f t="shared" si="46"/>
        <v>1729</v>
      </c>
      <c r="I320" s="57">
        <f t="shared" si="47"/>
        <v>1729</v>
      </c>
      <c r="J320" s="57">
        <f t="shared" si="44"/>
        <v>59</v>
      </c>
      <c r="K320" s="57">
        <f t="shared" si="45"/>
        <v>114</v>
      </c>
      <c r="L320" s="57">
        <f t="shared" si="50"/>
        <v>173</v>
      </c>
      <c r="M320" s="107">
        <f t="shared" si="51"/>
        <v>69.652265542676503</v>
      </c>
      <c r="N320" s="107">
        <f t="shared" si="48"/>
        <v>69.652265542676503</v>
      </c>
    </row>
    <row r="321" spans="1:14" ht="18" customHeight="1" outlineLevel="2">
      <c r="A321" s="28">
        <v>60</v>
      </c>
      <c r="B321" s="29" t="s">
        <v>212</v>
      </c>
      <c r="C321" s="20" t="s">
        <v>259</v>
      </c>
      <c r="D321" s="3">
        <v>107</v>
      </c>
      <c r="E321" s="3">
        <v>730</v>
      </c>
      <c r="F321" s="3">
        <v>18</v>
      </c>
      <c r="G321" s="6">
        <f t="shared" si="49"/>
        <v>40.555555555555557</v>
      </c>
      <c r="H321" s="57">
        <f t="shared" si="46"/>
        <v>1379</v>
      </c>
      <c r="I321" s="57">
        <f t="shared" si="47"/>
        <v>1379</v>
      </c>
      <c r="J321" s="57">
        <f t="shared" si="44"/>
        <v>47</v>
      </c>
      <c r="K321" s="57">
        <f t="shared" si="45"/>
        <v>91</v>
      </c>
      <c r="L321" s="57">
        <f t="shared" si="50"/>
        <v>138</v>
      </c>
      <c r="M321" s="107">
        <f t="shared" si="51"/>
        <v>37.902388369678093</v>
      </c>
      <c r="N321" s="107">
        <f t="shared" si="48"/>
        <v>37.902388369678093</v>
      </c>
    </row>
    <row r="322" spans="1:14" ht="18" customHeight="1" outlineLevel="2">
      <c r="A322" s="28">
        <v>61</v>
      </c>
      <c r="B322" s="29" t="s">
        <v>212</v>
      </c>
      <c r="C322" s="20" t="s">
        <v>260</v>
      </c>
      <c r="D322" s="3">
        <v>41</v>
      </c>
      <c r="E322" s="3">
        <v>555</v>
      </c>
      <c r="F322" s="3">
        <v>22</v>
      </c>
      <c r="G322" s="6">
        <f t="shared" si="49"/>
        <v>25.227272727272727</v>
      </c>
      <c r="H322" s="57">
        <f t="shared" si="46"/>
        <v>858</v>
      </c>
      <c r="I322" s="57">
        <f t="shared" si="47"/>
        <v>858</v>
      </c>
      <c r="J322" s="57">
        <f t="shared" si="44"/>
        <v>29</v>
      </c>
      <c r="K322" s="57">
        <f t="shared" si="45"/>
        <v>57</v>
      </c>
      <c r="L322" s="57">
        <f t="shared" si="50"/>
        <v>86</v>
      </c>
      <c r="M322" s="107">
        <f t="shared" si="51"/>
        <v>61.529933481152987</v>
      </c>
      <c r="N322" s="107">
        <f t="shared" si="48"/>
        <v>61.529933481152987</v>
      </c>
    </row>
    <row r="323" spans="1:14" ht="18" customHeight="1" outlineLevel="2">
      <c r="A323" s="28">
        <v>62</v>
      </c>
      <c r="B323" s="29" t="s">
        <v>212</v>
      </c>
      <c r="C323" s="20" t="s">
        <v>261</v>
      </c>
      <c r="D323" s="3">
        <v>54</v>
      </c>
      <c r="E323" s="3">
        <v>687</v>
      </c>
      <c r="F323" s="3">
        <v>21</v>
      </c>
      <c r="G323" s="6">
        <f t="shared" si="49"/>
        <v>32.714285714285715</v>
      </c>
      <c r="H323" s="57">
        <f t="shared" si="46"/>
        <v>1112</v>
      </c>
      <c r="I323" s="57">
        <f t="shared" si="47"/>
        <v>1112</v>
      </c>
      <c r="J323" s="57">
        <f t="shared" si="44"/>
        <v>38</v>
      </c>
      <c r="K323" s="57">
        <f t="shared" si="45"/>
        <v>73</v>
      </c>
      <c r="L323" s="57">
        <f t="shared" si="50"/>
        <v>111</v>
      </c>
      <c r="M323" s="107">
        <f t="shared" si="51"/>
        <v>60.582010582010582</v>
      </c>
      <c r="N323" s="107">
        <f t="shared" si="48"/>
        <v>60.582010582010582</v>
      </c>
    </row>
    <row r="324" spans="1:14" ht="18" customHeight="1" outlineLevel="2">
      <c r="A324" s="28">
        <v>63</v>
      </c>
      <c r="B324" s="29" t="s">
        <v>212</v>
      </c>
      <c r="C324" s="29" t="s">
        <v>1523</v>
      </c>
      <c r="D324" s="3">
        <v>33</v>
      </c>
      <c r="E324" s="3">
        <v>545</v>
      </c>
      <c r="F324" s="3">
        <v>22</v>
      </c>
      <c r="G324" s="6">
        <f t="shared" si="49"/>
        <v>24.772727272727273</v>
      </c>
      <c r="H324" s="57">
        <f t="shared" si="46"/>
        <v>842</v>
      </c>
      <c r="I324" s="57">
        <f t="shared" si="47"/>
        <v>842</v>
      </c>
      <c r="J324" s="57">
        <f t="shared" si="44"/>
        <v>29</v>
      </c>
      <c r="K324" s="57">
        <f t="shared" si="45"/>
        <v>56</v>
      </c>
      <c r="L324" s="57">
        <f>J324+K324</f>
        <v>85</v>
      </c>
      <c r="M324" s="107">
        <f>G324*100/D324</f>
        <v>75.068870523415981</v>
      </c>
      <c r="N324" s="107">
        <f>G324*100/D324</f>
        <v>75.068870523415981</v>
      </c>
    </row>
    <row r="325" spans="1:14" ht="18" customHeight="1" outlineLevel="2">
      <c r="A325" s="28">
        <v>64</v>
      </c>
      <c r="B325" s="29" t="s">
        <v>212</v>
      </c>
      <c r="C325" s="20" t="s">
        <v>262</v>
      </c>
      <c r="D325" s="3">
        <v>63</v>
      </c>
      <c r="E325" s="3">
        <v>629</v>
      </c>
      <c r="F325" s="3">
        <v>21</v>
      </c>
      <c r="G325" s="6">
        <f t="shared" si="49"/>
        <v>29.952380952380953</v>
      </c>
      <c r="H325" s="57">
        <f t="shared" si="46"/>
        <v>1018</v>
      </c>
      <c r="I325" s="57">
        <f t="shared" si="47"/>
        <v>1018</v>
      </c>
      <c r="J325" s="57">
        <f t="shared" si="44"/>
        <v>35</v>
      </c>
      <c r="K325" s="57">
        <f t="shared" si="45"/>
        <v>67</v>
      </c>
      <c r="L325" s="57">
        <f t="shared" si="50"/>
        <v>102</v>
      </c>
      <c r="M325" s="107">
        <f t="shared" si="51"/>
        <v>47.543461829176117</v>
      </c>
      <c r="N325" s="107">
        <f t="shared" si="48"/>
        <v>47.543461829176117</v>
      </c>
    </row>
    <row r="326" spans="1:14" ht="18" customHeight="1" outlineLevel="2">
      <c r="A326" s="28">
        <v>65</v>
      </c>
      <c r="B326" s="29" t="s">
        <v>212</v>
      </c>
      <c r="C326" s="20" t="s">
        <v>263</v>
      </c>
      <c r="D326" s="3">
        <v>51</v>
      </c>
      <c r="E326" s="3">
        <v>758</v>
      </c>
      <c r="F326" s="3">
        <v>20</v>
      </c>
      <c r="G326" s="6">
        <f t="shared" si="49"/>
        <v>37.9</v>
      </c>
      <c r="H326" s="57">
        <f t="shared" si="46"/>
        <v>1289</v>
      </c>
      <c r="I326" s="57">
        <f t="shared" si="47"/>
        <v>1289</v>
      </c>
      <c r="J326" s="57">
        <f t="shared" si="44"/>
        <v>44</v>
      </c>
      <c r="K326" s="57">
        <f t="shared" si="45"/>
        <v>85</v>
      </c>
      <c r="L326" s="57">
        <f t="shared" si="50"/>
        <v>129</v>
      </c>
      <c r="M326" s="107">
        <f t="shared" si="51"/>
        <v>74.313725490196077</v>
      </c>
      <c r="N326" s="107">
        <f t="shared" si="48"/>
        <v>74.313725490196077</v>
      </c>
    </row>
    <row r="327" spans="1:14" ht="18" customHeight="1" outlineLevel="2">
      <c r="A327" s="28">
        <v>66</v>
      </c>
      <c r="B327" s="29" t="s">
        <v>212</v>
      </c>
      <c r="C327" s="23" t="s">
        <v>264</v>
      </c>
      <c r="D327" s="3">
        <v>86</v>
      </c>
      <c r="E327" s="3">
        <v>677</v>
      </c>
      <c r="F327" s="3">
        <v>13</v>
      </c>
      <c r="G327" s="6">
        <f t="shared" si="49"/>
        <v>52.07692307692308</v>
      </c>
      <c r="H327" s="57">
        <f t="shared" ref="H327:H360" si="52">ROUND(G327*34,0)</f>
        <v>1771</v>
      </c>
      <c r="I327" s="57">
        <f t="shared" ref="I327:I360" si="53">ROUND(G327*34,0)</f>
        <v>1771</v>
      </c>
      <c r="J327" s="57">
        <f t="shared" ref="J327:J359" si="54">ROUND(H327*0.034,0)</f>
        <v>60</v>
      </c>
      <c r="K327" s="57">
        <f t="shared" ref="K327:K360" si="55">ROUND(I327*0.066,0)</f>
        <v>117</v>
      </c>
      <c r="L327" s="57">
        <f t="shared" si="50"/>
        <v>177</v>
      </c>
      <c r="M327" s="107">
        <f t="shared" si="51"/>
        <v>60.554561717352414</v>
      </c>
      <c r="N327" s="107">
        <f t="shared" si="48"/>
        <v>60.554561717352414</v>
      </c>
    </row>
    <row r="328" spans="1:14" ht="18" customHeight="1" outlineLevel="2">
      <c r="A328" s="28">
        <v>67</v>
      </c>
      <c r="B328" s="29" t="s">
        <v>212</v>
      </c>
      <c r="C328" s="37" t="s">
        <v>1307</v>
      </c>
      <c r="D328" s="3">
        <v>52</v>
      </c>
      <c r="E328" s="3">
        <v>842</v>
      </c>
      <c r="F328" s="3">
        <v>22</v>
      </c>
      <c r="G328" s="6">
        <f t="shared" si="49"/>
        <v>38.272727272727273</v>
      </c>
      <c r="H328" s="57">
        <f t="shared" si="52"/>
        <v>1301</v>
      </c>
      <c r="I328" s="57">
        <f t="shared" si="53"/>
        <v>1301</v>
      </c>
      <c r="J328" s="57">
        <f t="shared" si="54"/>
        <v>44</v>
      </c>
      <c r="K328" s="57">
        <f t="shared" si="55"/>
        <v>86</v>
      </c>
      <c r="L328" s="57">
        <f>J328+K328</f>
        <v>130</v>
      </c>
      <c r="M328" s="107">
        <f>G328*100/D328</f>
        <v>73.6013986013986</v>
      </c>
      <c r="N328" s="107">
        <f>G328*100/D328</f>
        <v>73.6013986013986</v>
      </c>
    </row>
    <row r="329" spans="1:14" ht="18" customHeight="1" outlineLevel="2">
      <c r="A329" s="28">
        <v>68</v>
      </c>
      <c r="B329" s="29" t="s">
        <v>212</v>
      </c>
      <c r="C329" s="20" t="s">
        <v>265</v>
      </c>
      <c r="D329" s="3">
        <v>87</v>
      </c>
      <c r="E329" s="3">
        <v>975</v>
      </c>
      <c r="F329" s="3">
        <v>20</v>
      </c>
      <c r="G329" s="6">
        <f t="shared" si="49"/>
        <v>48.75</v>
      </c>
      <c r="H329" s="57">
        <f t="shared" si="52"/>
        <v>1658</v>
      </c>
      <c r="I329" s="57">
        <f t="shared" si="53"/>
        <v>1658</v>
      </c>
      <c r="J329" s="57">
        <f t="shared" si="54"/>
        <v>56</v>
      </c>
      <c r="K329" s="57">
        <f t="shared" si="55"/>
        <v>109</v>
      </c>
      <c r="L329" s="57">
        <f t="shared" si="50"/>
        <v>165</v>
      </c>
      <c r="M329" s="107">
        <f t="shared" si="51"/>
        <v>56.03448275862069</v>
      </c>
      <c r="N329" s="107">
        <f t="shared" si="48"/>
        <v>56.03448275862069</v>
      </c>
    </row>
    <row r="330" spans="1:14" ht="18" customHeight="1" outlineLevel="2">
      <c r="A330" s="28">
        <v>69</v>
      </c>
      <c r="B330" s="29" t="s">
        <v>212</v>
      </c>
      <c r="C330" s="20" t="s">
        <v>266</v>
      </c>
      <c r="D330" s="3">
        <v>58</v>
      </c>
      <c r="E330" s="3">
        <v>650</v>
      </c>
      <c r="F330" s="3">
        <v>20</v>
      </c>
      <c r="G330" s="6">
        <f t="shared" si="49"/>
        <v>32.5</v>
      </c>
      <c r="H330" s="57">
        <f t="shared" si="52"/>
        <v>1105</v>
      </c>
      <c r="I330" s="57">
        <f t="shared" si="53"/>
        <v>1105</v>
      </c>
      <c r="J330" s="57">
        <f t="shared" si="54"/>
        <v>38</v>
      </c>
      <c r="K330" s="57">
        <f t="shared" si="55"/>
        <v>73</v>
      </c>
      <c r="L330" s="57">
        <f t="shared" si="50"/>
        <v>111</v>
      </c>
      <c r="M330" s="107">
        <f t="shared" si="51"/>
        <v>56.03448275862069</v>
      </c>
      <c r="N330" s="107">
        <f t="shared" si="48"/>
        <v>56.03448275862069</v>
      </c>
    </row>
    <row r="331" spans="1:14" ht="18" customHeight="1" outlineLevel="2">
      <c r="A331" s="28">
        <v>70</v>
      </c>
      <c r="B331" s="29" t="s">
        <v>212</v>
      </c>
      <c r="C331" s="20" t="s">
        <v>267</v>
      </c>
      <c r="D331" s="3">
        <v>145</v>
      </c>
      <c r="E331" s="3">
        <v>1632</v>
      </c>
      <c r="F331" s="3">
        <v>22</v>
      </c>
      <c r="G331" s="6">
        <f t="shared" si="49"/>
        <v>74.181818181818187</v>
      </c>
      <c r="H331" s="57">
        <f t="shared" si="52"/>
        <v>2522</v>
      </c>
      <c r="I331" s="57">
        <f t="shared" si="53"/>
        <v>2522</v>
      </c>
      <c r="J331" s="57">
        <f t="shared" si="54"/>
        <v>86</v>
      </c>
      <c r="K331" s="57">
        <f t="shared" si="55"/>
        <v>166</v>
      </c>
      <c r="L331" s="57">
        <f t="shared" si="50"/>
        <v>252</v>
      </c>
      <c r="M331" s="107">
        <f t="shared" si="51"/>
        <v>51.159874608150474</v>
      </c>
      <c r="N331" s="107">
        <f t="shared" si="48"/>
        <v>51.159874608150474</v>
      </c>
    </row>
    <row r="332" spans="1:14" ht="18" customHeight="1" outlineLevel="2">
      <c r="A332" s="28">
        <v>71</v>
      </c>
      <c r="B332" s="29" t="s">
        <v>212</v>
      </c>
      <c r="C332" s="29" t="s">
        <v>1521</v>
      </c>
      <c r="D332" s="3">
        <v>32</v>
      </c>
      <c r="E332" s="3">
        <v>255</v>
      </c>
      <c r="F332" s="3">
        <v>10</v>
      </c>
      <c r="G332" s="6">
        <f t="shared" ref="G332:G396" si="56">E332/F332</f>
        <v>25.5</v>
      </c>
      <c r="H332" s="57">
        <f t="shared" si="52"/>
        <v>867</v>
      </c>
      <c r="I332" s="57">
        <f t="shared" si="53"/>
        <v>867</v>
      </c>
      <c r="J332" s="57">
        <f t="shared" si="54"/>
        <v>29</v>
      </c>
      <c r="K332" s="57">
        <f t="shared" si="55"/>
        <v>57</v>
      </c>
      <c r="L332" s="57">
        <f>J332+K332</f>
        <v>86</v>
      </c>
      <c r="M332" s="107">
        <f>G332*100/D332</f>
        <v>79.6875</v>
      </c>
      <c r="N332" s="107">
        <f>G332*100/D332</f>
        <v>79.6875</v>
      </c>
    </row>
    <row r="333" spans="1:14" ht="18" customHeight="1" outlineLevel="2">
      <c r="A333" s="28">
        <v>72</v>
      </c>
      <c r="B333" s="29" t="s">
        <v>212</v>
      </c>
      <c r="C333" s="20" t="s">
        <v>268</v>
      </c>
      <c r="D333" s="3">
        <v>122</v>
      </c>
      <c r="E333" s="3">
        <v>50</v>
      </c>
      <c r="F333" s="3">
        <v>1</v>
      </c>
      <c r="G333" s="6">
        <f t="shared" si="56"/>
        <v>50</v>
      </c>
      <c r="H333" s="57">
        <f t="shared" si="52"/>
        <v>1700</v>
      </c>
      <c r="I333" s="57">
        <f t="shared" si="53"/>
        <v>1700</v>
      </c>
      <c r="J333" s="57">
        <f t="shared" si="54"/>
        <v>58</v>
      </c>
      <c r="K333" s="57">
        <f t="shared" si="55"/>
        <v>112</v>
      </c>
      <c r="L333" s="57">
        <f t="shared" si="50"/>
        <v>170</v>
      </c>
      <c r="M333" s="107">
        <f t="shared" si="51"/>
        <v>40.983606557377051</v>
      </c>
      <c r="N333" s="107">
        <f t="shared" si="48"/>
        <v>40.983606557377051</v>
      </c>
    </row>
    <row r="334" spans="1:14" ht="18" customHeight="1" outlineLevel="2">
      <c r="A334" s="28">
        <v>73</v>
      </c>
      <c r="B334" s="29" t="s">
        <v>212</v>
      </c>
      <c r="C334" s="20" t="s">
        <v>269</v>
      </c>
      <c r="D334" s="3">
        <v>151</v>
      </c>
      <c r="E334" s="3">
        <v>60</v>
      </c>
      <c r="F334" s="3">
        <v>1</v>
      </c>
      <c r="G334" s="6">
        <f t="shared" si="56"/>
        <v>60</v>
      </c>
      <c r="H334" s="57">
        <f t="shared" si="52"/>
        <v>2040</v>
      </c>
      <c r="I334" s="57">
        <f t="shared" si="53"/>
        <v>2040</v>
      </c>
      <c r="J334" s="57">
        <f t="shared" si="54"/>
        <v>69</v>
      </c>
      <c r="K334" s="57">
        <f t="shared" si="55"/>
        <v>135</v>
      </c>
      <c r="L334" s="57">
        <f t="shared" si="50"/>
        <v>204</v>
      </c>
      <c r="M334" s="107">
        <f t="shared" si="51"/>
        <v>39.735099337748345</v>
      </c>
      <c r="N334" s="107">
        <f t="shared" si="48"/>
        <v>39.735099337748345</v>
      </c>
    </row>
    <row r="335" spans="1:14" ht="18" customHeight="1" outlineLevel="2">
      <c r="A335" s="28">
        <v>74</v>
      </c>
      <c r="B335" s="29" t="s">
        <v>212</v>
      </c>
      <c r="C335" s="20" t="s">
        <v>1302</v>
      </c>
      <c r="D335" s="3">
        <v>50</v>
      </c>
      <c r="E335" s="3">
        <v>25</v>
      </c>
      <c r="F335" s="3">
        <v>1</v>
      </c>
      <c r="G335" s="6">
        <f t="shared" si="56"/>
        <v>25</v>
      </c>
      <c r="H335" s="57">
        <f t="shared" si="52"/>
        <v>850</v>
      </c>
      <c r="I335" s="57">
        <f t="shared" si="53"/>
        <v>850</v>
      </c>
      <c r="J335" s="57">
        <f t="shared" si="54"/>
        <v>29</v>
      </c>
      <c r="K335" s="57">
        <f t="shared" si="55"/>
        <v>56</v>
      </c>
      <c r="L335" s="57">
        <f t="shared" si="50"/>
        <v>85</v>
      </c>
      <c r="M335" s="107">
        <f t="shared" si="51"/>
        <v>50</v>
      </c>
      <c r="N335" s="107">
        <f t="shared" si="48"/>
        <v>50</v>
      </c>
    </row>
    <row r="336" spans="1:14" ht="18" customHeight="1" outlineLevel="2">
      <c r="A336" s="28">
        <v>75</v>
      </c>
      <c r="B336" s="29" t="s">
        <v>212</v>
      </c>
      <c r="C336" s="20" t="s">
        <v>270</v>
      </c>
      <c r="D336" s="3">
        <v>46</v>
      </c>
      <c r="E336" s="3">
        <v>480</v>
      </c>
      <c r="F336" s="3">
        <v>22</v>
      </c>
      <c r="G336" s="6">
        <f t="shared" si="56"/>
        <v>21.818181818181817</v>
      </c>
      <c r="H336" s="57">
        <f t="shared" si="52"/>
        <v>742</v>
      </c>
      <c r="I336" s="57">
        <f t="shared" si="53"/>
        <v>742</v>
      </c>
      <c r="J336" s="57">
        <f t="shared" si="54"/>
        <v>25</v>
      </c>
      <c r="K336" s="57">
        <f t="shared" si="55"/>
        <v>49</v>
      </c>
      <c r="L336" s="57">
        <f t="shared" si="50"/>
        <v>74</v>
      </c>
      <c r="M336" s="107">
        <f t="shared" si="51"/>
        <v>47.430830039525688</v>
      </c>
      <c r="N336" s="107">
        <f t="shared" si="48"/>
        <v>47.430830039525688</v>
      </c>
    </row>
    <row r="337" spans="1:14" ht="18" customHeight="1" outlineLevel="2">
      <c r="A337" s="28">
        <v>76</v>
      </c>
      <c r="B337" s="29" t="s">
        <v>212</v>
      </c>
      <c r="C337" s="29" t="s">
        <v>1526</v>
      </c>
      <c r="D337" s="3">
        <v>10</v>
      </c>
      <c r="E337" s="3">
        <v>7</v>
      </c>
      <c r="F337" s="3">
        <v>1</v>
      </c>
      <c r="G337" s="6">
        <f t="shared" si="56"/>
        <v>7</v>
      </c>
      <c r="H337" s="57">
        <f t="shared" si="52"/>
        <v>238</v>
      </c>
      <c r="I337" s="57">
        <f t="shared" si="53"/>
        <v>238</v>
      </c>
      <c r="J337" s="57">
        <f t="shared" si="54"/>
        <v>8</v>
      </c>
      <c r="K337" s="57">
        <f t="shared" si="55"/>
        <v>16</v>
      </c>
      <c r="L337" s="57">
        <f>J337+K337</f>
        <v>24</v>
      </c>
      <c r="M337" s="107">
        <f>G337*100/D337</f>
        <v>70</v>
      </c>
      <c r="N337" s="107">
        <f>G337*100/D337</f>
        <v>70</v>
      </c>
    </row>
    <row r="338" spans="1:14" ht="18" customHeight="1" outlineLevel="2">
      <c r="A338" s="28">
        <v>77</v>
      </c>
      <c r="B338" s="29" t="s">
        <v>212</v>
      </c>
      <c r="C338" s="20" t="s">
        <v>65</v>
      </c>
      <c r="D338" s="3">
        <v>135</v>
      </c>
      <c r="E338" s="3">
        <v>1637</v>
      </c>
      <c r="F338" s="3">
        <v>21</v>
      </c>
      <c r="G338" s="6">
        <f t="shared" si="56"/>
        <v>77.952380952380949</v>
      </c>
      <c r="H338" s="57">
        <f t="shared" si="52"/>
        <v>2650</v>
      </c>
      <c r="I338" s="57">
        <f t="shared" si="53"/>
        <v>2650</v>
      </c>
      <c r="J338" s="57">
        <f t="shared" si="54"/>
        <v>90</v>
      </c>
      <c r="K338" s="57">
        <f t="shared" si="55"/>
        <v>175</v>
      </c>
      <c r="L338" s="57">
        <f t="shared" si="50"/>
        <v>265</v>
      </c>
      <c r="M338" s="107">
        <f t="shared" si="51"/>
        <v>57.742504409171069</v>
      </c>
      <c r="N338" s="107">
        <f t="shared" si="48"/>
        <v>57.742504409171069</v>
      </c>
    </row>
    <row r="339" spans="1:14" ht="18" customHeight="1" outlineLevel="2">
      <c r="A339" s="28">
        <v>78</v>
      </c>
      <c r="B339" s="29" t="s">
        <v>212</v>
      </c>
      <c r="C339" s="20" t="s">
        <v>271</v>
      </c>
      <c r="D339" s="3">
        <v>57</v>
      </c>
      <c r="E339" s="3">
        <v>596</v>
      </c>
      <c r="F339" s="3">
        <v>21</v>
      </c>
      <c r="G339" s="6">
        <f t="shared" si="56"/>
        <v>28.38095238095238</v>
      </c>
      <c r="H339" s="57">
        <f t="shared" si="52"/>
        <v>965</v>
      </c>
      <c r="I339" s="57">
        <f t="shared" si="53"/>
        <v>965</v>
      </c>
      <c r="J339" s="57">
        <f t="shared" si="54"/>
        <v>33</v>
      </c>
      <c r="K339" s="57">
        <f t="shared" si="55"/>
        <v>64</v>
      </c>
      <c r="L339" s="57">
        <f t="shared" si="50"/>
        <v>97</v>
      </c>
      <c r="M339" s="107">
        <f t="shared" si="51"/>
        <v>49.791144527986631</v>
      </c>
      <c r="N339" s="107">
        <f t="shared" ref="N339:N402" si="57">G339*100/D339</f>
        <v>49.791144527986631</v>
      </c>
    </row>
    <row r="340" spans="1:14" ht="18" customHeight="1" outlineLevel="2">
      <c r="A340" s="28">
        <v>79</v>
      </c>
      <c r="B340" s="29" t="s">
        <v>212</v>
      </c>
      <c r="C340" s="20" t="s">
        <v>272</v>
      </c>
      <c r="D340" s="3">
        <v>63</v>
      </c>
      <c r="E340" s="3">
        <v>482</v>
      </c>
      <c r="F340" s="3">
        <v>18</v>
      </c>
      <c r="G340" s="6">
        <f t="shared" si="56"/>
        <v>26.777777777777779</v>
      </c>
      <c r="H340" s="57">
        <f t="shared" si="52"/>
        <v>910</v>
      </c>
      <c r="I340" s="57">
        <f t="shared" si="53"/>
        <v>910</v>
      </c>
      <c r="J340" s="57">
        <f t="shared" si="54"/>
        <v>31</v>
      </c>
      <c r="K340" s="57">
        <f t="shared" si="55"/>
        <v>60</v>
      </c>
      <c r="L340" s="57">
        <f t="shared" si="50"/>
        <v>91</v>
      </c>
      <c r="M340" s="107">
        <f t="shared" si="51"/>
        <v>42.504409171075835</v>
      </c>
      <c r="N340" s="107">
        <f t="shared" si="57"/>
        <v>42.504409171075835</v>
      </c>
    </row>
    <row r="341" spans="1:14" ht="18" customHeight="1" outlineLevel="2">
      <c r="A341" s="28">
        <v>80</v>
      </c>
      <c r="B341" s="29" t="s">
        <v>212</v>
      </c>
      <c r="C341" s="20" t="s">
        <v>273</v>
      </c>
      <c r="D341" s="3">
        <v>87</v>
      </c>
      <c r="E341" s="3">
        <v>632</v>
      </c>
      <c r="F341" s="3">
        <v>18</v>
      </c>
      <c r="G341" s="6">
        <f t="shared" si="56"/>
        <v>35.111111111111114</v>
      </c>
      <c r="H341" s="57">
        <f t="shared" si="52"/>
        <v>1194</v>
      </c>
      <c r="I341" s="57">
        <f t="shared" si="53"/>
        <v>1194</v>
      </c>
      <c r="J341" s="57">
        <f t="shared" si="54"/>
        <v>41</v>
      </c>
      <c r="K341" s="57">
        <f t="shared" si="55"/>
        <v>79</v>
      </c>
      <c r="L341" s="57">
        <f t="shared" si="50"/>
        <v>120</v>
      </c>
      <c r="M341" s="107">
        <f t="shared" si="51"/>
        <v>40.357598978288635</v>
      </c>
      <c r="N341" s="107">
        <f t="shared" si="57"/>
        <v>40.357598978288635</v>
      </c>
    </row>
    <row r="342" spans="1:14" ht="18" customHeight="1" outlineLevel="2">
      <c r="A342" s="28">
        <v>81</v>
      </c>
      <c r="B342" s="29" t="s">
        <v>212</v>
      </c>
      <c r="C342" s="20" t="s">
        <v>274</v>
      </c>
      <c r="D342" s="3">
        <v>103</v>
      </c>
      <c r="E342" s="3">
        <v>1356</v>
      </c>
      <c r="F342" s="3">
        <v>22</v>
      </c>
      <c r="G342" s="6">
        <f t="shared" si="56"/>
        <v>61.636363636363633</v>
      </c>
      <c r="H342" s="57">
        <f t="shared" si="52"/>
        <v>2096</v>
      </c>
      <c r="I342" s="57">
        <f t="shared" si="53"/>
        <v>2096</v>
      </c>
      <c r="J342" s="57">
        <f t="shared" si="54"/>
        <v>71</v>
      </c>
      <c r="K342" s="57">
        <f t="shared" si="55"/>
        <v>138</v>
      </c>
      <c r="L342" s="57">
        <f t="shared" si="50"/>
        <v>209</v>
      </c>
      <c r="M342" s="107">
        <f t="shared" si="51"/>
        <v>59.841129744042362</v>
      </c>
      <c r="N342" s="107">
        <f t="shared" si="57"/>
        <v>59.841129744042362</v>
      </c>
    </row>
    <row r="343" spans="1:14" ht="18" customHeight="1" outlineLevel="2">
      <c r="A343" s="28">
        <v>82</v>
      </c>
      <c r="B343" s="29" t="s">
        <v>212</v>
      </c>
      <c r="C343" s="20" t="s">
        <v>275</v>
      </c>
      <c r="D343" s="3">
        <v>109</v>
      </c>
      <c r="E343" s="3">
        <v>1050</v>
      </c>
      <c r="F343" s="3">
        <v>19</v>
      </c>
      <c r="G343" s="6">
        <f t="shared" si="56"/>
        <v>55.263157894736842</v>
      </c>
      <c r="H343" s="57">
        <f t="shared" si="52"/>
        <v>1879</v>
      </c>
      <c r="I343" s="57">
        <f t="shared" si="53"/>
        <v>1879</v>
      </c>
      <c r="J343" s="57">
        <f t="shared" si="54"/>
        <v>64</v>
      </c>
      <c r="K343" s="57">
        <f t="shared" si="55"/>
        <v>124</v>
      </c>
      <c r="L343" s="57">
        <f t="shared" si="50"/>
        <v>188</v>
      </c>
      <c r="M343" s="107">
        <f t="shared" si="51"/>
        <v>50.700144857556737</v>
      </c>
      <c r="N343" s="107">
        <f t="shared" si="57"/>
        <v>50.700144857556737</v>
      </c>
    </row>
    <row r="344" spans="1:14" ht="18" customHeight="1" outlineLevel="2">
      <c r="A344" s="28">
        <v>83</v>
      </c>
      <c r="B344" s="29" t="s">
        <v>212</v>
      </c>
      <c r="C344" s="24" t="s">
        <v>1303</v>
      </c>
      <c r="D344" s="3">
        <v>23</v>
      </c>
      <c r="E344" s="3">
        <v>383</v>
      </c>
      <c r="F344" s="3">
        <v>21</v>
      </c>
      <c r="G344" s="6">
        <f t="shared" si="56"/>
        <v>18.238095238095237</v>
      </c>
      <c r="H344" s="57">
        <f t="shared" si="52"/>
        <v>620</v>
      </c>
      <c r="I344" s="57">
        <f t="shared" si="53"/>
        <v>620</v>
      </c>
      <c r="J344" s="57">
        <f t="shared" si="54"/>
        <v>21</v>
      </c>
      <c r="K344" s="57">
        <f t="shared" si="55"/>
        <v>41</v>
      </c>
      <c r="L344" s="57">
        <f t="shared" si="50"/>
        <v>62</v>
      </c>
      <c r="M344" s="107">
        <f t="shared" si="51"/>
        <v>79.296066252587977</v>
      </c>
      <c r="N344" s="107">
        <f t="shared" si="57"/>
        <v>79.296066252587977</v>
      </c>
    </row>
    <row r="345" spans="1:14" ht="18" customHeight="1" outlineLevel="2">
      <c r="A345" s="28">
        <v>84</v>
      </c>
      <c r="B345" s="29" t="s">
        <v>212</v>
      </c>
      <c r="C345" s="24" t="s">
        <v>1220</v>
      </c>
      <c r="D345" s="3">
        <v>62</v>
      </c>
      <c r="E345" s="3">
        <v>762</v>
      </c>
      <c r="F345" s="3">
        <v>22</v>
      </c>
      <c r="G345" s="6">
        <f t="shared" si="56"/>
        <v>34.636363636363633</v>
      </c>
      <c r="H345" s="57">
        <f t="shared" si="52"/>
        <v>1178</v>
      </c>
      <c r="I345" s="57">
        <f t="shared" si="53"/>
        <v>1178</v>
      </c>
      <c r="J345" s="57">
        <f t="shared" si="54"/>
        <v>40</v>
      </c>
      <c r="K345" s="57">
        <f t="shared" si="55"/>
        <v>78</v>
      </c>
      <c r="L345" s="57">
        <f>J345+K345</f>
        <v>118</v>
      </c>
      <c r="M345" s="107">
        <f>G345*100/D345</f>
        <v>55.865102639296182</v>
      </c>
      <c r="N345" s="107">
        <f>G345*100/D345</f>
        <v>55.865102639296182</v>
      </c>
    </row>
    <row r="346" spans="1:14" ht="18" customHeight="1" outlineLevel="2">
      <c r="A346" s="28">
        <v>85</v>
      </c>
      <c r="B346" s="29" t="s">
        <v>212</v>
      </c>
      <c r="C346" s="24" t="s">
        <v>1304</v>
      </c>
      <c r="D346" s="3">
        <v>23</v>
      </c>
      <c r="E346" s="3">
        <v>236</v>
      </c>
      <c r="F346" s="3">
        <v>21</v>
      </c>
      <c r="G346" s="6">
        <f t="shared" si="56"/>
        <v>11.238095238095237</v>
      </c>
      <c r="H346" s="57">
        <f t="shared" si="52"/>
        <v>382</v>
      </c>
      <c r="I346" s="57">
        <f t="shared" si="53"/>
        <v>382</v>
      </c>
      <c r="J346" s="57">
        <f t="shared" si="54"/>
        <v>13</v>
      </c>
      <c r="K346" s="57">
        <f t="shared" si="55"/>
        <v>25</v>
      </c>
      <c r="L346" s="57">
        <f t="shared" si="50"/>
        <v>38</v>
      </c>
      <c r="M346" s="107">
        <f t="shared" si="51"/>
        <v>48.861283643892328</v>
      </c>
      <c r="N346" s="107">
        <f t="shared" si="57"/>
        <v>48.861283643892328</v>
      </c>
    </row>
    <row r="347" spans="1:14" ht="18" customHeight="1" outlineLevel="2">
      <c r="A347" s="28">
        <v>86</v>
      </c>
      <c r="B347" s="29" t="s">
        <v>212</v>
      </c>
      <c r="C347" s="37" t="s">
        <v>1308</v>
      </c>
      <c r="D347" s="3">
        <v>28</v>
      </c>
      <c r="E347" s="3">
        <v>314</v>
      </c>
      <c r="F347" s="3">
        <v>18</v>
      </c>
      <c r="G347" s="6">
        <f t="shared" si="56"/>
        <v>17.444444444444443</v>
      </c>
      <c r="H347" s="57">
        <f t="shared" si="52"/>
        <v>593</v>
      </c>
      <c r="I347" s="57">
        <f t="shared" si="53"/>
        <v>593</v>
      </c>
      <c r="J347" s="57">
        <f t="shared" si="54"/>
        <v>20</v>
      </c>
      <c r="K347" s="57">
        <f t="shared" si="55"/>
        <v>39</v>
      </c>
      <c r="L347" s="57">
        <f>J347+K347</f>
        <v>59</v>
      </c>
      <c r="M347" s="107">
        <f>G347*100/D347</f>
        <v>62.301587301587297</v>
      </c>
      <c r="N347" s="107">
        <f>G347*100/D347</f>
        <v>62.301587301587297</v>
      </c>
    </row>
    <row r="348" spans="1:14" ht="18" customHeight="1" outlineLevel="2">
      <c r="A348" s="28">
        <v>87</v>
      </c>
      <c r="B348" s="29" t="s">
        <v>212</v>
      </c>
      <c r="C348" s="20" t="s">
        <v>276</v>
      </c>
      <c r="D348" s="3">
        <v>118</v>
      </c>
      <c r="E348" s="3">
        <v>903</v>
      </c>
      <c r="F348" s="3">
        <v>18</v>
      </c>
      <c r="G348" s="6">
        <f t="shared" si="56"/>
        <v>50.166666666666664</v>
      </c>
      <c r="H348" s="57">
        <f t="shared" si="52"/>
        <v>1706</v>
      </c>
      <c r="I348" s="57">
        <f t="shared" si="53"/>
        <v>1706</v>
      </c>
      <c r="J348" s="57">
        <f t="shared" si="54"/>
        <v>58</v>
      </c>
      <c r="K348" s="57">
        <f t="shared" si="55"/>
        <v>113</v>
      </c>
      <c r="L348" s="57">
        <f t="shared" si="50"/>
        <v>171</v>
      </c>
      <c r="M348" s="107">
        <f t="shared" si="51"/>
        <v>42.514124293785308</v>
      </c>
      <c r="N348" s="107">
        <f t="shared" si="57"/>
        <v>42.514124293785308</v>
      </c>
    </row>
    <row r="349" spans="1:14" ht="18" customHeight="1" outlineLevel="2">
      <c r="A349" s="28">
        <v>88</v>
      </c>
      <c r="B349" s="29" t="s">
        <v>212</v>
      </c>
      <c r="C349" s="20" t="s">
        <v>277</v>
      </c>
      <c r="D349" s="3">
        <v>113</v>
      </c>
      <c r="E349" s="3">
        <v>1513</v>
      </c>
      <c r="F349" s="3">
        <v>22</v>
      </c>
      <c r="G349" s="6">
        <f t="shared" si="56"/>
        <v>68.772727272727266</v>
      </c>
      <c r="H349" s="57">
        <f t="shared" si="52"/>
        <v>2338</v>
      </c>
      <c r="I349" s="57">
        <f t="shared" si="53"/>
        <v>2338</v>
      </c>
      <c r="J349" s="57">
        <f t="shared" si="54"/>
        <v>79</v>
      </c>
      <c r="K349" s="57">
        <f t="shared" si="55"/>
        <v>154</v>
      </c>
      <c r="L349" s="57">
        <f t="shared" ref="L349:L413" si="58">J349+K349</f>
        <v>233</v>
      </c>
      <c r="M349" s="107">
        <f t="shared" ref="M349:M413" si="59">G349*100/D349</f>
        <v>60.86082059533387</v>
      </c>
      <c r="N349" s="107">
        <f t="shared" si="57"/>
        <v>60.86082059533387</v>
      </c>
    </row>
    <row r="350" spans="1:14" ht="18" customHeight="1" outlineLevel="2">
      <c r="A350" s="28">
        <v>89</v>
      </c>
      <c r="B350" s="29" t="s">
        <v>212</v>
      </c>
      <c r="C350" s="20" t="s">
        <v>278</v>
      </c>
      <c r="D350" s="3">
        <v>46</v>
      </c>
      <c r="E350" s="3">
        <v>555</v>
      </c>
      <c r="F350" s="3">
        <v>22</v>
      </c>
      <c r="G350" s="6">
        <f t="shared" si="56"/>
        <v>25.227272727272727</v>
      </c>
      <c r="H350" s="57">
        <f t="shared" si="52"/>
        <v>858</v>
      </c>
      <c r="I350" s="57">
        <f t="shared" si="53"/>
        <v>858</v>
      </c>
      <c r="J350" s="57">
        <f t="shared" si="54"/>
        <v>29</v>
      </c>
      <c r="K350" s="57">
        <f t="shared" si="55"/>
        <v>57</v>
      </c>
      <c r="L350" s="57">
        <f t="shared" si="58"/>
        <v>86</v>
      </c>
      <c r="M350" s="107">
        <f t="shared" si="59"/>
        <v>54.841897233201578</v>
      </c>
      <c r="N350" s="107">
        <f t="shared" si="57"/>
        <v>54.841897233201578</v>
      </c>
    </row>
    <row r="351" spans="1:14" ht="18" customHeight="1" outlineLevel="2">
      <c r="A351" s="28">
        <v>90</v>
      </c>
      <c r="B351" s="29" t="s">
        <v>212</v>
      </c>
      <c r="C351" s="20" t="s">
        <v>279</v>
      </c>
      <c r="D351" s="3">
        <v>103</v>
      </c>
      <c r="E351" s="3">
        <v>40</v>
      </c>
      <c r="F351" s="3">
        <v>1</v>
      </c>
      <c r="G351" s="6">
        <f t="shared" si="56"/>
        <v>40</v>
      </c>
      <c r="H351" s="57">
        <f t="shared" si="52"/>
        <v>1360</v>
      </c>
      <c r="I351" s="57">
        <f t="shared" si="53"/>
        <v>1360</v>
      </c>
      <c r="J351" s="57">
        <f t="shared" si="54"/>
        <v>46</v>
      </c>
      <c r="K351" s="57">
        <f t="shared" si="55"/>
        <v>90</v>
      </c>
      <c r="L351" s="57">
        <f t="shared" si="58"/>
        <v>136</v>
      </c>
      <c r="M351" s="107">
        <f t="shared" si="59"/>
        <v>38.834951456310677</v>
      </c>
      <c r="N351" s="107">
        <f t="shared" si="57"/>
        <v>38.834951456310677</v>
      </c>
    </row>
    <row r="352" spans="1:14" ht="18" customHeight="1" outlineLevel="2">
      <c r="A352" s="28">
        <v>91</v>
      </c>
      <c r="B352" s="29" t="s">
        <v>212</v>
      </c>
      <c r="C352" s="37" t="s">
        <v>1309</v>
      </c>
      <c r="D352" s="3">
        <v>15</v>
      </c>
      <c r="E352" s="3">
        <v>10</v>
      </c>
      <c r="F352" s="3">
        <v>1</v>
      </c>
      <c r="G352" s="6">
        <f t="shared" si="56"/>
        <v>10</v>
      </c>
      <c r="H352" s="57">
        <f t="shared" si="52"/>
        <v>340</v>
      </c>
      <c r="I352" s="57">
        <f t="shared" si="53"/>
        <v>340</v>
      </c>
      <c r="J352" s="57">
        <f>ROUND(H352*0.034+2,0)</f>
        <v>14</v>
      </c>
      <c r="K352" s="57">
        <f t="shared" si="55"/>
        <v>22</v>
      </c>
      <c r="L352" s="57">
        <f>J352+K352</f>
        <v>36</v>
      </c>
      <c r="M352" s="107">
        <f>G352*100/D352</f>
        <v>66.666666666666671</v>
      </c>
      <c r="N352" s="107">
        <f>G352*100/D352</f>
        <v>66.666666666666671</v>
      </c>
    </row>
    <row r="353" spans="1:14" ht="18" customHeight="1" outlineLevel="2">
      <c r="A353" s="28">
        <v>92</v>
      </c>
      <c r="B353" s="29" t="s">
        <v>212</v>
      </c>
      <c r="C353" s="20" t="s">
        <v>280</v>
      </c>
      <c r="D353" s="3">
        <v>155</v>
      </c>
      <c r="E353" s="3">
        <v>1012</v>
      </c>
      <c r="F353" s="3">
        <v>18</v>
      </c>
      <c r="G353" s="6">
        <f t="shared" si="56"/>
        <v>56.222222222222221</v>
      </c>
      <c r="H353" s="57">
        <f t="shared" si="52"/>
        <v>1912</v>
      </c>
      <c r="I353" s="57">
        <f t="shared" si="53"/>
        <v>1912</v>
      </c>
      <c r="J353" s="57">
        <f t="shared" si="54"/>
        <v>65</v>
      </c>
      <c r="K353" s="57">
        <f t="shared" si="55"/>
        <v>126</v>
      </c>
      <c r="L353" s="57">
        <f t="shared" si="58"/>
        <v>191</v>
      </c>
      <c r="M353" s="107">
        <f t="shared" si="59"/>
        <v>36.272401433691755</v>
      </c>
      <c r="N353" s="107">
        <f t="shared" si="57"/>
        <v>36.272401433691755</v>
      </c>
    </row>
    <row r="354" spans="1:14" ht="18" customHeight="1" outlineLevel="2">
      <c r="A354" s="28">
        <v>93</v>
      </c>
      <c r="B354" s="29" t="s">
        <v>212</v>
      </c>
      <c r="C354" s="20" t="s">
        <v>281</v>
      </c>
      <c r="D354" s="3">
        <v>72</v>
      </c>
      <c r="E354" s="3">
        <v>850</v>
      </c>
      <c r="F354" s="3">
        <v>20</v>
      </c>
      <c r="G354" s="6">
        <f t="shared" si="56"/>
        <v>42.5</v>
      </c>
      <c r="H354" s="57">
        <f t="shared" si="52"/>
        <v>1445</v>
      </c>
      <c r="I354" s="57">
        <f t="shared" si="53"/>
        <v>1445</v>
      </c>
      <c r="J354" s="57">
        <f t="shared" si="54"/>
        <v>49</v>
      </c>
      <c r="K354" s="57">
        <f t="shared" si="55"/>
        <v>95</v>
      </c>
      <c r="L354" s="57">
        <f t="shared" si="58"/>
        <v>144</v>
      </c>
      <c r="M354" s="107">
        <f t="shared" si="59"/>
        <v>59.027777777777779</v>
      </c>
      <c r="N354" s="107">
        <f t="shared" si="57"/>
        <v>59.027777777777779</v>
      </c>
    </row>
    <row r="355" spans="1:14" ht="18" customHeight="1" outlineLevel="2">
      <c r="A355" s="28">
        <v>94</v>
      </c>
      <c r="B355" s="29" t="s">
        <v>212</v>
      </c>
      <c r="C355" s="20" t="s">
        <v>282</v>
      </c>
      <c r="D355" s="3">
        <v>104</v>
      </c>
      <c r="E355" s="3">
        <v>969</v>
      </c>
      <c r="F355" s="3">
        <v>20</v>
      </c>
      <c r="G355" s="6">
        <f t="shared" si="56"/>
        <v>48.45</v>
      </c>
      <c r="H355" s="57">
        <f t="shared" si="52"/>
        <v>1647</v>
      </c>
      <c r="I355" s="57">
        <f t="shared" si="53"/>
        <v>1647</v>
      </c>
      <c r="J355" s="57">
        <f t="shared" si="54"/>
        <v>56</v>
      </c>
      <c r="K355" s="57">
        <f t="shared" si="55"/>
        <v>109</v>
      </c>
      <c r="L355" s="57">
        <f t="shared" si="58"/>
        <v>165</v>
      </c>
      <c r="M355" s="107">
        <f t="shared" si="59"/>
        <v>46.58653846153846</v>
      </c>
      <c r="N355" s="107">
        <f t="shared" si="57"/>
        <v>46.58653846153846</v>
      </c>
    </row>
    <row r="356" spans="1:14" ht="18" customHeight="1" outlineLevel="2">
      <c r="A356" s="28">
        <v>95</v>
      </c>
      <c r="B356" s="29" t="s">
        <v>212</v>
      </c>
      <c r="C356" s="20" t="s">
        <v>283</v>
      </c>
      <c r="D356" s="3">
        <v>157</v>
      </c>
      <c r="E356" s="3">
        <v>2125</v>
      </c>
      <c r="F356" s="3">
        <v>22</v>
      </c>
      <c r="G356" s="6">
        <f t="shared" si="56"/>
        <v>96.590909090909093</v>
      </c>
      <c r="H356" s="57">
        <f t="shared" si="52"/>
        <v>3284</v>
      </c>
      <c r="I356" s="57">
        <f t="shared" si="53"/>
        <v>3284</v>
      </c>
      <c r="J356" s="57">
        <f t="shared" si="54"/>
        <v>112</v>
      </c>
      <c r="K356" s="57">
        <f t="shared" si="55"/>
        <v>217</v>
      </c>
      <c r="L356" s="57">
        <f t="shared" si="58"/>
        <v>329</v>
      </c>
      <c r="M356" s="107">
        <f t="shared" si="59"/>
        <v>61.522872032426179</v>
      </c>
      <c r="N356" s="107">
        <f t="shared" si="57"/>
        <v>61.522872032426179</v>
      </c>
    </row>
    <row r="357" spans="1:14" ht="18" customHeight="1" outlineLevel="2">
      <c r="A357" s="28">
        <v>96</v>
      </c>
      <c r="B357" s="29" t="s">
        <v>212</v>
      </c>
      <c r="C357" s="29" t="s">
        <v>1524</v>
      </c>
      <c r="D357" s="3">
        <v>19</v>
      </c>
      <c r="E357" s="3">
        <v>260</v>
      </c>
      <c r="F357" s="3">
        <v>22</v>
      </c>
      <c r="G357" s="6">
        <f t="shared" si="56"/>
        <v>11.818181818181818</v>
      </c>
      <c r="H357" s="57">
        <f t="shared" si="52"/>
        <v>402</v>
      </c>
      <c r="I357" s="57">
        <f t="shared" si="53"/>
        <v>402</v>
      </c>
      <c r="J357" s="57">
        <f t="shared" si="54"/>
        <v>14</v>
      </c>
      <c r="K357" s="57">
        <f t="shared" si="55"/>
        <v>27</v>
      </c>
      <c r="L357" s="57">
        <f>J357+K357</f>
        <v>41</v>
      </c>
      <c r="M357" s="107">
        <f>G357*100/D357</f>
        <v>62.200956937799042</v>
      </c>
      <c r="N357" s="107">
        <f>G357*100/D357</f>
        <v>62.200956937799042</v>
      </c>
    </row>
    <row r="358" spans="1:14" ht="18" customHeight="1" outlineLevel="2">
      <c r="A358" s="28">
        <v>97</v>
      </c>
      <c r="B358" s="29" t="s">
        <v>212</v>
      </c>
      <c r="C358" s="21" t="s">
        <v>284</v>
      </c>
      <c r="D358" s="3">
        <v>111</v>
      </c>
      <c r="E358" s="3">
        <v>1668</v>
      </c>
      <c r="F358" s="3">
        <v>21</v>
      </c>
      <c r="G358" s="6">
        <f t="shared" si="56"/>
        <v>79.428571428571431</v>
      </c>
      <c r="H358" s="57">
        <f t="shared" si="52"/>
        <v>2701</v>
      </c>
      <c r="I358" s="57">
        <f t="shared" si="53"/>
        <v>2701</v>
      </c>
      <c r="J358" s="57">
        <f t="shared" si="54"/>
        <v>92</v>
      </c>
      <c r="K358" s="57">
        <f t="shared" si="55"/>
        <v>178</v>
      </c>
      <c r="L358" s="57">
        <f t="shared" si="58"/>
        <v>270</v>
      </c>
      <c r="M358" s="107">
        <f t="shared" si="59"/>
        <v>71.557271557271562</v>
      </c>
      <c r="N358" s="107">
        <f t="shared" si="57"/>
        <v>71.557271557271562</v>
      </c>
    </row>
    <row r="359" spans="1:14" ht="18" customHeight="1" outlineLevel="2">
      <c r="A359" s="28">
        <v>98</v>
      </c>
      <c r="B359" s="29" t="s">
        <v>212</v>
      </c>
      <c r="C359" s="21" t="s">
        <v>285</v>
      </c>
      <c r="D359" s="3">
        <v>105</v>
      </c>
      <c r="E359" s="3">
        <v>1477</v>
      </c>
      <c r="F359" s="3">
        <v>22</v>
      </c>
      <c r="G359" s="6">
        <f t="shared" si="56"/>
        <v>67.13636363636364</v>
      </c>
      <c r="H359" s="57">
        <f t="shared" si="52"/>
        <v>2283</v>
      </c>
      <c r="I359" s="57">
        <f t="shared" si="53"/>
        <v>2283</v>
      </c>
      <c r="J359" s="57">
        <f t="shared" si="54"/>
        <v>78</v>
      </c>
      <c r="K359" s="57">
        <f t="shared" si="55"/>
        <v>151</v>
      </c>
      <c r="L359" s="57">
        <f t="shared" si="58"/>
        <v>229</v>
      </c>
      <c r="M359" s="107">
        <f t="shared" si="59"/>
        <v>63.939393939393945</v>
      </c>
      <c r="N359" s="107">
        <f t="shared" si="57"/>
        <v>63.939393939393945</v>
      </c>
    </row>
    <row r="360" spans="1:14" ht="18" customHeight="1" outlineLevel="2">
      <c r="A360" s="28">
        <v>99</v>
      </c>
      <c r="B360" s="29" t="s">
        <v>212</v>
      </c>
      <c r="C360" s="29" t="s">
        <v>1525</v>
      </c>
      <c r="D360" s="3">
        <v>57</v>
      </c>
      <c r="E360" s="3">
        <v>1035</v>
      </c>
      <c r="F360" s="3">
        <v>22</v>
      </c>
      <c r="G360" s="6">
        <f t="shared" si="56"/>
        <v>47.045454545454547</v>
      </c>
      <c r="H360" s="57">
        <f t="shared" si="52"/>
        <v>1600</v>
      </c>
      <c r="I360" s="57">
        <f t="shared" si="53"/>
        <v>1600</v>
      </c>
      <c r="J360" s="57">
        <f>ROUND(H360*0.034,0)</f>
        <v>54</v>
      </c>
      <c r="K360" s="57">
        <f t="shared" si="55"/>
        <v>106</v>
      </c>
      <c r="L360" s="57">
        <f t="shared" si="58"/>
        <v>160</v>
      </c>
      <c r="M360" s="107">
        <f t="shared" si="59"/>
        <v>82.535885167464116</v>
      </c>
      <c r="N360" s="107">
        <f t="shared" si="57"/>
        <v>82.535885167464116</v>
      </c>
    </row>
    <row r="361" spans="1:14" ht="18" customHeight="1" outlineLevel="1">
      <c r="A361" s="28"/>
      <c r="B361" s="49" t="s">
        <v>286</v>
      </c>
      <c r="C361" s="29"/>
      <c r="D361" s="3"/>
      <c r="E361" s="3"/>
      <c r="F361" s="3"/>
      <c r="G361" s="6">
        <f>SUBTOTAL(9,G262:G360)</f>
        <v>4518.675188995283</v>
      </c>
      <c r="H361" s="57"/>
      <c r="I361" s="57"/>
      <c r="J361" s="57">
        <f>SUBTOTAL(9,J262:J360)</f>
        <v>5226</v>
      </c>
      <c r="K361" s="57">
        <f>SUBTOTAL(9,K262:K360)</f>
        <v>10131</v>
      </c>
      <c r="L361" s="57">
        <f>SUBTOTAL(9,L262:L360)</f>
        <v>15357</v>
      </c>
      <c r="M361" s="107"/>
      <c r="N361" s="107"/>
    </row>
    <row r="362" spans="1:14" ht="17.100000000000001" customHeight="1" outlineLevel="2">
      <c r="A362" s="38">
        <v>1</v>
      </c>
      <c r="B362" s="30" t="s">
        <v>301</v>
      </c>
      <c r="C362" s="18" t="s">
        <v>302</v>
      </c>
      <c r="D362" s="3">
        <v>103</v>
      </c>
      <c r="E362" s="3">
        <v>1053</v>
      </c>
      <c r="F362" s="3">
        <v>21</v>
      </c>
      <c r="G362" s="6">
        <f t="shared" si="56"/>
        <v>50.142857142857146</v>
      </c>
      <c r="H362" s="57">
        <f>ROUND(G362*34,0)</f>
        <v>1705</v>
      </c>
      <c r="I362" s="57">
        <f>ROUND(G362*34,0)</f>
        <v>1705</v>
      </c>
      <c r="J362" s="57">
        <f t="shared" ref="J362:J390" si="60">ROUND(H362*0.034,0)</f>
        <v>58</v>
      </c>
      <c r="K362" s="57">
        <f t="shared" ref="K362:K390" si="61">ROUND(I362*0.066,0)</f>
        <v>113</v>
      </c>
      <c r="L362" s="57">
        <f t="shared" si="58"/>
        <v>171</v>
      </c>
      <c r="M362" s="107">
        <f t="shared" si="59"/>
        <v>48.682385575589464</v>
      </c>
      <c r="N362" s="107">
        <f t="shared" si="57"/>
        <v>48.682385575589464</v>
      </c>
    </row>
    <row r="363" spans="1:14" ht="17.100000000000001" customHeight="1" outlineLevel="2">
      <c r="A363" s="38">
        <v>2</v>
      </c>
      <c r="B363" s="30" t="s">
        <v>301</v>
      </c>
      <c r="C363" s="18" t="s">
        <v>303</v>
      </c>
      <c r="D363" s="3">
        <v>103</v>
      </c>
      <c r="E363" s="3">
        <v>645</v>
      </c>
      <c r="F363" s="3">
        <v>22</v>
      </c>
      <c r="G363" s="6">
        <f t="shared" si="56"/>
        <v>29.318181818181817</v>
      </c>
      <c r="H363" s="57">
        <f t="shared" ref="H363:H426" si="62">ROUND(G363*34,0)</f>
        <v>997</v>
      </c>
      <c r="I363" s="57">
        <f t="shared" ref="I363:I426" si="63">ROUND(G363*34,0)</f>
        <v>997</v>
      </c>
      <c r="J363" s="57">
        <f t="shared" si="60"/>
        <v>34</v>
      </c>
      <c r="K363" s="57">
        <f t="shared" si="61"/>
        <v>66</v>
      </c>
      <c r="L363" s="57">
        <f t="shared" si="58"/>
        <v>100</v>
      </c>
      <c r="M363" s="107">
        <f t="shared" si="59"/>
        <v>28.46425419240953</v>
      </c>
      <c r="N363" s="107">
        <f t="shared" si="57"/>
        <v>28.46425419240953</v>
      </c>
    </row>
    <row r="364" spans="1:14" ht="17.100000000000001" customHeight="1" outlineLevel="2">
      <c r="A364" s="38">
        <v>3</v>
      </c>
      <c r="B364" s="30" t="s">
        <v>301</v>
      </c>
      <c r="C364" s="18" t="s">
        <v>304</v>
      </c>
      <c r="D364" s="3">
        <v>195</v>
      </c>
      <c r="E364" s="3">
        <v>1585</v>
      </c>
      <c r="F364" s="3">
        <v>21</v>
      </c>
      <c r="G364" s="6">
        <f t="shared" si="56"/>
        <v>75.476190476190482</v>
      </c>
      <c r="H364" s="57">
        <f t="shared" si="62"/>
        <v>2566</v>
      </c>
      <c r="I364" s="57">
        <f t="shared" si="63"/>
        <v>2566</v>
      </c>
      <c r="J364" s="57">
        <f t="shared" si="60"/>
        <v>87</v>
      </c>
      <c r="K364" s="57">
        <f t="shared" si="61"/>
        <v>169</v>
      </c>
      <c r="L364" s="57">
        <f t="shared" si="58"/>
        <v>256</v>
      </c>
      <c r="M364" s="107">
        <f t="shared" si="59"/>
        <v>38.705738705738703</v>
      </c>
      <c r="N364" s="107">
        <f t="shared" si="57"/>
        <v>38.705738705738703</v>
      </c>
    </row>
    <row r="365" spans="1:14" ht="17.100000000000001" customHeight="1" outlineLevel="2">
      <c r="A365" s="38">
        <v>4</v>
      </c>
      <c r="B365" s="30" t="s">
        <v>301</v>
      </c>
      <c r="C365" s="18" t="s">
        <v>305</v>
      </c>
      <c r="D365" s="3">
        <v>107</v>
      </c>
      <c r="E365" s="3">
        <v>1089</v>
      </c>
      <c r="F365" s="3">
        <v>20</v>
      </c>
      <c r="G365" s="6">
        <f t="shared" si="56"/>
        <v>54.45</v>
      </c>
      <c r="H365" s="57">
        <f t="shared" si="62"/>
        <v>1851</v>
      </c>
      <c r="I365" s="57">
        <f t="shared" si="63"/>
        <v>1851</v>
      </c>
      <c r="J365" s="57">
        <f t="shared" si="60"/>
        <v>63</v>
      </c>
      <c r="K365" s="57">
        <f t="shared" si="61"/>
        <v>122</v>
      </c>
      <c r="L365" s="57">
        <f t="shared" si="58"/>
        <v>185</v>
      </c>
      <c r="M365" s="107">
        <f t="shared" si="59"/>
        <v>50.887850467289717</v>
      </c>
      <c r="N365" s="107">
        <f t="shared" si="57"/>
        <v>50.887850467289717</v>
      </c>
    </row>
    <row r="366" spans="1:14" ht="17.100000000000001" customHeight="1" outlineLevel="2">
      <c r="A366" s="38">
        <v>5</v>
      </c>
      <c r="B366" s="30" t="s">
        <v>301</v>
      </c>
      <c r="C366" s="18" t="s">
        <v>1210</v>
      </c>
      <c r="D366" s="3">
        <v>35</v>
      </c>
      <c r="E366" s="3">
        <v>425</v>
      </c>
      <c r="F366" s="3">
        <v>21</v>
      </c>
      <c r="G366" s="6">
        <f t="shared" si="56"/>
        <v>20.238095238095237</v>
      </c>
      <c r="H366" s="57">
        <f t="shared" si="62"/>
        <v>688</v>
      </c>
      <c r="I366" s="57">
        <f t="shared" si="63"/>
        <v>688</v>
      </c>
      <c r="J366" s="57">
        <f t="shared" si="60"/>
        <v>23</v>
      </c>
      <c r="K366" s="57">
        <f t="shared" si="61"/>
        <v>45</v>
      </c>
      <c r="L366" s="57">
        <f t="shared" si="58"/>
        <v>68</v>
      </c>
      <c r="M366" s="107">
        <f t="shared" si="59"/>
        <v>57.823129251700678</v>
      </c>
      <c r="N366" s="107">
        <f t="shared" si="57"/>
        <v>57.823129251700678</v>
      </c>
    </row>
    <row r="367" spans="1:14" ht="17.100000000000001" customHeight="1" outlineLevel="2">
      <c r="A367" s="38">
        <v>6</v>
      </c>
      <c r="B367" s="30" t="s">
        <v>301</v>
      </c>
      <c r="C367" s="30" t="s">
        <v>1532</v>
      </c>
      <c r="D367" s="3">
        <v>38</v>
      </c>
      <c r="E367" s="3">
        <v>20</v>
      </c>
      <c r="F367" s="3">
        <v>1</v>
      </c>
      <c r="G367" s="6">
        <f t="shared" si="56"/>
        <v>20</v>
      </c>
      <c r="H367" s="57">
        <f t="shared" si="62"/>
        <v>680</v>
      </c>
      <c r="I367" s="57">
        <f t="shared" si="63"/>
        <v>680</v>
      </c>
      <c r="J367" s="57">
        <f t="shared" si="60"/>
        <v>23</v>
      </c>
      <c r="K367" s="57">
        <f t="shared" si="61"/>
        <v>45</v>
      </c>
      <c r="L367" s="57">
        <f t="shared" si="58"/>
        <v>68</v>
      </c>
      <c r="M367" s="107">
        <f t="shared" si="59"/>
        <v>52.631578947368418</v>
      </c>
      <c r="N367" s="107">
        <f t="shared" si="57"/>
        <v>52.631578947368418</v>
      </c>
    </row>
    <row r="368" spans="1:14" ht="17.100000000000001" customHeight="1" outlineLevel="2">
      <c r="A368" s="38">
        <v>7</v>
      </c>
      <c r="B368" s="30" t="s">
        <v>301</v>
      </c>
      <c r="C368" s="18" t="s">
        <v>306</v>
      </c>
      <c r="D368" s="3">
        <v>126</v>
      </c>
      <c r="E368" s="3">
        <v>890</v>
      </c>
      <c r="F368" s="3">
        <v>20</v>
      </c>
      <c r="G368" s="6">
        <f t="shared" si="56"/>
        <v>44.5</v>
      </c>
      <c r="H368" s="57">
        <f t="shared" si="62"/>
        <v>1513</v>
      </c>
      <c r="I368" s="57">
        <f t="shared" si="63"/>
        <v>1513</v>
      </c>
      <c r="J368" s="57">
        <f t="shared" si="60"/>
        <v>51</v>
      </c>
      <c r="K368" s="57">
        <f t="shared" si="61"/>
        <v>100</v>
      </c>
      <c r="L368" s="57">
        <f t="shared" si="58"/>
        <v>151</v>
      </c>
      <c r="M368" s="107">
        <f t="shared" si="59"/>
        <v>35.317460317460316</v>
      </c>
      <c r="N368" s="107">
        <f t="shared" si="57"/>
        <v>35.317460317460316</v>
      </c>
    </row>
    <row r="369" spans="1:14" ht="17.100000000000001" customHeight="1" outlineLevel="2">
      <c r="A369" s="38">
        <v>8</v>
      </c>
      <c r="B369" s="30" t="s">
        <v>301</v>
      </c>
      <c r="C369" s="18" t="s">
        <v>307</v>
      </c>
      <c r="D369" s="3">
        <v>66</v>
      </c>
      <c r="E369" s="3">
        <v>657</v>
      </c>
      <c r="F369" s="3">
        <v>17</v>
      </c>
      <c r="G369" s="6">
        <f t="shared" si="56"/>
        <v>38.647058823529413</v>
      </c>
      <c r="H369" s="57">
        <f t="shared" si="62"/>
        <v>1314</v>
      </c>
      <c r="I369" s="57">
        <f t="shared" si="63"/>
        <v>1314</v>
      </c>
      <c r="J369" s="57">
        <f t="shared" si="60"/>
        <v>45</v>
      </c>
      <c r="K369" s="57">
        <f t="shared" si="61"/>
        <v>87</v>
      </c>
      <c r="L369" s="57">
        <f t="shared" si="58"/>
        <v>132</v>
      </c>
      <c r="M369" s="107">
        <f t="shared" si="59"/>
        <v>58.556149732620327</v>
      </c>
      <c r="N369" s="107">
        <f t="shared" si="57"/>
        <v>58.556149732620327</v>
      </c>
    </row>
    <row r="370" spans="1:14" ht="17.100000000000001" customHeight="1" outlineLevel="2">
      <c r="A370" s="38">
        <v>9</v>
      </c>
      <c r="B370" s="30" t="s">
        <v>301</v>
      </c>
      <c r="C370" s="18" t="s">
        <v>308</v>
      </c>
      <c r="D370" s="3">
        <v>132</v>
      </c>
      <c r="E370" s="3">
        <v>50</v>
      </c>
      <c r="F370" s="3">
        <v>1</v>
      </c>
      <c r="G370" s="6">
        <f t="shared" si="56"/>
        <v>50</v>
      </c>
      <c r="H370" s="57">
        <f t="shared" si="62"/>
        <v>1700</v>
      </c>
      <c r="I370" s="57">
        <f t="shared" si="63"/>
        <v>1700</v>
      </c>
      <c r="J370" s="57">
        <f t="shared" si="60"/>
        <v>58</v>
      </c>
      <c r="K370" s="57">
        <f t="shared" si="61"/>
        <v>112</v>
      </c>
      <c r="L370" s="57">
        <f t="shared" si="58"/>
        <v>170</v>
      </c>
      <c r="M370" s="107">
        <f t="shared" si="59"/>
        <v>37.878787878787875</v>
      </c>
      <c r="N370" s="107">
        <f t="shared" si="57"/>
        <v>37.878787878787875</v>
      </c>
    </row>
    <row r="371" spans="1:14" ht="17.100000000000001" customHeight="1" outlineLevel="2">
      <c r="A371" s="38">
        <v>10</v>
      </c>
      <c r="B371" s="30" t="s">
        <v>301</v>
      </c>
      <c r="C371" s="18" t="s">
        <v>1211</v>
      </c>
      <c r="D371" s="3">
        <v>69</v>
      </c>
      <c r="E371" s="3">
        <v>25</v>
      </c>
      <c r="F371" s="3">
        <v>1</v>
      </c>
      <c r="G371" s="6">
        <f t="shared" si="56"/>
        <v>25</v>
      </c>
      <c r="H371" s="57">
        <f t="shared" si="62"/>
        <v>850</v>
      </c>
      <c r="I371" s="57">
        <f t="shared" si="63"/>
        <v>850</v>
      </c>
      <c r="J371" s="57">
        <f t="shared" si="60"/>
        <v>29</v>
      </c>
      <c r="K371" s="57">
        <f t="shared" si="61"/>
        <v>56</v>
      </c>
      <c r="L371" s="57">
        <f t="shared" si="58"/>
        <v>85</v>
      </c>
      <c r="M371" s="107">
        <f t="shared" si="59"/>
        <v>36.231884057971016</v>
      </c>
      <c r="N371" s="107">
        <f t="shared" si="57"/>
        <v>36.231884057971016</v>
      </c>
    </row>
    <row r="372" spans="1:14" ht="17.100000000000001" customHeight="1" outlineLevel="2">
      <c r="A372" s="38">
        <v>11</v>
      </c>
      <c r="B372" s="30" t="s">
        <v>301</v>
      </c>
      <c r="C372" s="18" t="s">
        <v>309</v>
      </c>
      <c r="D372" s="3">
        <v>126</v>
      </c>
      <c r="E372" s="3">
        <v>1371</v>
      </c>
      <c r="F372" s="3">
        <v>21</v>
      </c>
      <c r="G372" s="6">
        <f t="shared" si="56"/>
        <v>65.285714285714292</v>
      </c>
      <c r="H372" s="57">
        <f t="shared" si="62"/>
        <v>2220</v>
      </c>
      <c r="I372" s="57">
        <f t="shared" si="63"/>
        <v>2220</v>
      </c>
      <c r="J372" s="57">
        <f t="shared" si="60"/>
        <v>75</v>
      </c>
      <c r="K372" s="57">
        <f t="shared" si="61"/>
        <v>147</v>
      </c>
      <c r="L372" s="57">
        <f t="shared" si="58"/>
        <v>222</v>
      </c>
      <c r="M372" s="107">
        <f t="shared" si="59"/>
        <v>51.814058956916107</v>
      </c>
      <c r="N372" s="107">
        <f t="shared" si="57"/>
        <v>51.814058956916107</v>
      </c>
    </row>
    <row r="373" spans="1:14" ht="17.100000000000001" customHeight="1" outlineLevel="2">
      <c r="A373" s="38">
        <v>12</v>
      </c>
      <c r="B373" s="30" t="s">
        <v>301</v>
      </c>
      <c r="C373" s="18" t="s">
        <v>310</v>
      </c>
      <c r="D373" s="3">
        <v>67</v>
      </c>
      <c r="E373" s="3">
        <v>502</v>
      </c>
      <c r="F373" s="3">
        <v>12</v>
      </c>
      <c r="G373" s="6">
        <f t="shared" si="56"/>
        <v>41.833333333333336</v>
      </c>
      <c r="H373" s="57">
        <f t="shared" si="62"/>
        <v>1422</v>
      </c>
      <c r="I373" s="57">
        <f t="shared" si="63"/>
        <v>1422</v>
      </c>
      <c r="J373" s="57">
        <f t="shared" si="60"/>
        <v>48</v>
      </c>
      <c r="K373" s="57">
        <f t="shared" si="61"/>
        <v>94</v>
      </c>
      <c r="L373" s="57">
        <f t="shared" si="58"/>
        <v>142</v>
      </c>
      <c r="M373" s="107">
        <f t="shared" si="59"/>
        <v>62.43781094527364</v>
      </c>
      <c r="N373" s="107">
        <f t="shared" si="57"/>
        <v>62.43781094527364</v>
      </c>
    </row>
    <row r="374" spans="1:14" ht="17.100000000000001" customHeight="1" outlineLevel="2">
      <c r="A374" s="38">
        <v>13</v>
      </c>
      <c r="B374" s="30" t="s">
        <v>301</v>
      </c>
      <c r="C374" s="18" t="s">
        <v>1310</v>
      </c>
      <c r="D374" s="3">
        <v>100</v>
      </c>
      <c r="E374" s="3">
        <v>921</v>
      </c>
      <c r="F374" s="3">
        <v>20</v>
      </c>
      <c r="G374" s="6">
        <f t="shared" si="56"/>
        <v>46.05</v>
      </c>
      <c r="H374" s="57">
        <f t="shared" si="62"/>
        <v>1566</v>
      </c>
      <c r="I374" s="57">
        <f t="shared" si="63"/>
        <v>1566</v>
      </c>
      <c r="J374" s="57">
        <f t="shared" si="60"/>
        <v>53</v>
      </c>
      <c r="K374" s="57">
        <f t="shared" si="61"/>
        <v>103</v>
      </c>
      <c r="L374" s="57">
        <f t="shared" si="58"/>
        <v>156</v>
      </c>
      <c r="M374" s="107">
        <f t="shared" si="59"/>
        <v>46.05</v>
      </c>
      <c r="N374" s="107">
        <f t="shared" si="57"/>
        <v>46.05</v>
      </c>
    </row>
    <row r="375" spans="1:14" ht="17.100000000000001" customHeight="1" outlineLevel="2">
      <c r="A375" s="38">
        <v>14</v>
      </c>
      <c r="B375" s="30" t="s">
        <v>301</v>
      </c>
      <c r="C375" s="18" t="s">
        <v>1311</v>
      </c>
      <c r="D375" s="3">
        <v>59</v>
      </c>
      <c r="E375" s="3">
        <v>870</v>
      </c>
      <c r="F375" s="3">
        <v>21</v>
      </c>
      <c r="G375" s="6">
        <f t="shared" si="56"/>
        <v>41.428571428571431</v>
      </c>
      <c r="H375" s="57">
        <f t="shared" si="62"/>
        <v>1409</v>
      </c>
      <c r="I375" s="57">
        <f t="shared" si="63"/>
        <v>1409</v>
      </c>
      <c r="J375" s="57">
        <f t="shared" si="60"/>
        <v>48</v>
      </c>
      <c r="K375" s="57">
        <f t="shared" si="61"/>
        <v>93</v>
      </c>
      <c r="L375" s="57">
        <f t="shared" si="58"/>
        <v>141</v>
      </c>
      <c r="M375" s="107">
        <f t="shared" si="59"/>
        <v>70.217917675544797</v>
      </c>
      <c r="N375" s="107">
        <f t="shared" si="57"/>
        <v>70.217917675544797</v>
      </c>
    </row>
    <row r="376" spans="1:14" ht="17.100000000000001" customHeight="1" outlineLevel="2">
      <c r="A376" s="38">
        <v>15</v>
      </c>
      <c r="B376" s="30" t="s">
        <v>301</v>
      </c>
      <c r="C376" s="18" t="s">
        <v>311</v>
      </c>
      <c r="D376" s="3">
        <v>171</v>
      </c>
      <c r="E376" s="3">
        <v>2635</v>
      </c>
      <c r="F376" s="3">
        <v>22</v>
      </c>
      <c r="G376" s="6">
        <f t="shared" si="56"/>
        <v>119.77272727272727</v>
      </c>
      <c r="H376" s="57">
        <f t="shared" si="62"/>
        <v>4072</v>
      </c>
      <c r="I376" s="57">
        <f t="shared" si="63"/>
        <v>4072</v>
      </c>
      <c r="J376" s="57">
        <f>ROUND(H376*0.034-4,0)</f>
        <v>134</v>
      </c>
      <c r="K376" s="57">
        <f>ROUND(I376*0.066-6,0)</f>
        <v>263</v>
      </c>
      <c r="L376" s="57">
        <f t="shared" si="58"/>
        <v>397</v>
      </c>
      <c r="M376" s="107">
        <f t="shared" si="59"/>
        <v>70.042530568846345</v>
      </c>
      <c r="N376" s="107">
        <f t="shared" si="57"/>
        <v>70.042530568846345</v>
      </c>
    </row>
    <row r="377" spans="1:14" ht="17.100000000000001" customHeight="1" outlineLevel="2">
      <c r="A377" s="38">
        <v>16</v>
      </c>
      <c r="B377" s="30" t="s">
        <v>301</v>
      </c>
      <c r="C377" s="39" t="s">
        <v>312</v>
      </c>
      <c r="D377" s="3">
        <v>61</v>
      </c>
      <c r="E377" s="3">
        <v>773</v>
      </c>
      <c r="F377" s="3">
        <v>22</v>
      </c>
      <c r="G377" s="6">
        <f t="shared" si="56"/>
        <v>35.136363636363633</v>
      </c>
      <c r="H377" s="57">
        <f t="shared" si="62"/>
        <v>1195</v>
      </c>
      <c r="I377" s="57">
        <f t="shared" si="63"/>
        <v>1195</v>
      </c>
      <c r="J377" s="57">
        <f t="shared" si="60"/>
        <v>41</v>
      </c>
      <c r="K377" s="57">
        <f t="shared" si="61"/>
        <v>79</v>
      </c>
      <c r="L377" s="57">
        <f t="shared" si="58"/>
        <v>120</v>
      </c>
      <c r="M377" s="107">
        <f t="shared" si="59"/>
        <v>57.600596125186286</v>
      </c>
      <c r="N377" s="107">
        <f t="shared" si="57"/>
        <v>57.600596125186286</v>
      </c>
    </row>
    <row r="378" spans="1:14" ht="17.100000000000001" customHeight="1" outlineLevel="2">
      <c r="A378" s="38">
        <v>17</v>
      </c>
      <c r="B378" s="30" t="s">
        <v>301</v>
      </c>
      <c r="C378" s="18" t="s">
        <v>313</v>
      </c>
      <c r="D378" s="3">
        <v>63</v>
      </c>
      <c r="E378" s="3">
        <v>307</v>
      </c>
      <c r="F378" s="3">
        <v>10</v>
      </c>
      <c r="G378" s="6">
        <f t="shared" si="56"/>
        <v>30.7</v>
      </c>
      <c r="H378" s="57">
        <f t="shared" si="62"/>
        <v>1044</v>
      </c>
      <c r="I378" s="57">
        <f t="shared" si="63"/>
        <v>1044</v>
      </c>
      <c r="J378" s="57">
        <f t="shared" si="60"/>
        <v>35</v>
      </c>
      <c r="K378" s="57">
        <f t="shared" si="61"/>
        <v>69</v>
      </c>
      <c r="L378" s="57">
        <f t="shared" si="58"/>
        <v>104</v>
      </c>
      <c r="M378" s="107">
        <f t="shared" si="59"/>
        <v>48.730158730158728</v>
      </c>
      <c r="N378" s="107">
        <f t="shared" si="57"/>
        <v>48.730158730158728</v>
      </c>
    </row>
    <row r="379" spans="1:14" ht="17.100000000000001" customHeight="1" outlineLevel="2">
      <c r="A379" s="38">
        <v>18</v>
      </c>
      <c r="B379" s="30" t="s">
        <v>301</v>
      </c>
      <c r="C379" s="39" t="s">
        <v>1312</v>
      </c>
      <c r="D379" s="3">
        <v>150</v>
      </c>
      <c r="E379" s="3">
        <v>60</v>
      </c>
      <c r="F379" s="3">
        <v>1</v>
      </c>
      <c r="G379" s="6">
        <f t="shared" si="56"/>
        <v>60</v>
      </c>
      <c r="H379" s="57">
        <f t="shared" si="62"/>
        <v>2040</v>
      </c>
      <c r="I379" s="57">
        <f t="shared" si="63"/>
        <v>2040</v>
      </c>
      <c r="J379" s="57">
        <f t="shared" si="60"/>
        <v>69</v>
      </c>
      <c r="K379" s="57">
        <f t="shared" si="61"/>
        <v>135</v>
      </c>
      <c r="L379" s="57">
        <f t="shared" si="58"/>
        <v>204</v>
      </c>
      <c r="M379" s="107">
        <f t="shared" si="59"/>
        <v>40</v>
      </c>
      <c r="N379" s="107">
        <f t="shared" si="57"/>
        <v>40</v>
      </c>
    </row>
    <row r="380" spans="1:14" s="17" customFormat="1" ht="17.100000000000001" customHeight="1" outlineLevel="2">
      <c r="A380" s="38">
        <v>19</v>
      </c>
      <c r="B380" s="30" t="s">
        <v>301</v>
      </c>
      <c r="C380" s="39" t="s">
        <v>1313</v>
      </c>
      <c r="D380" s="3">
        <v>35</v>
      </c>
      <c r="E380" s="3">
        <v>15</v>
      </c>
      <c r="F380" s="3">
        <v>1</v>
      </c>
      <c r="G380" s="6">
        <f t="shared" si="56"/>
        <v>15</v>
      </c>
      <c r="H380" s="57">
        <f t="shared" si="62"/>
        <v>510</v>
      </c>
      <c r="I380" s="57">
        <f t="shared" si="63"/>
        <v>510</v>
      </c>
      <c r="J380" s="57">
        <f t="shared" si="60"/>
        <v>17</v>
      </c>
      <c r="K380" s="57">
        <f t="shared" si="61"/>
        <v>34</v>
      </c>
      <c r="L380" s="57">
        <f t="shared" si="58"/>
        <v>51</v>
      </c>
      <c r="M380" s="107">
        <f t="shared" si="59"/>
        <v>42.857142857142854</v>
      </c>
      <c r="N380" s="107">
        <f t="shared" si="57"/>
        <v>42.857142857142854</v>
      </c>
    </row>
    <row r="381" spans="1:14" ht="17.100000000000001" customHeight="1" outlineLevel="2">
      <c r="A381" s="38">
        <v>20</v>
      </c>
      <c r="B381" s="30" t="s">
        <v>301</v>
      </c>
      <c r="C381" s="18" t="s">
        <v>1314</v>
      </c>
      <c r="D381" s="3">
        <v>126</v>
      </c>
      <c r="E381" s="3">
        <v>1415</v>
      </c>
      <c r="F381" s="3">
        <v>22</v>
      </c>
      <c r="G381" s="6">
        <f t="shared" si="56"/>
        <v>64.318181818181813</v>
      </c>
      <c r="H381" s="57">
        <f t="shared" si="62"/>
        <v>2187</v>
      </c>
      <c r="I381" s="57">
        <f t="shared" si="63"/>
        <v>2187</v>
      </c>
      <c r="J381" s="57">
        <f t="shared" si="60"/>
        <v>74</v>
      </c>
      <c r="K381" s="57">
        <f t="shared" si="61"/>
        <v>144</v>
      </c>
      <c r="L381" s="57">
        <f t="shared" si="58"/>
        <v>218</v>
      </c>
      <c r="M381" s="107">
        <f t="shared" si="59"/>
        <v>51.046176046176043</v>
      </c>
      <c r="N381" s="107">
        <f t="shared" si="57"/>
        <v>51.046176046176043</v>
      </c>
    </row>
    <row r="382" spans="1:14" ht="17.100000000000001" customHeight="1" outlineLevel="2">
      <c r="A382" s="38">
        <v>21</v>
      </c>
      <c r="B382" s="30" t="s">
        <v>301</v>
      </c>
      <c r="C382" s="18" t="s">
        <v>1315</v>
      </c>
      <c r="D382" s="3">
        <v>31</v>
      </c>
      <c r="E382" s="3">
        <v>369</v>
      </c>
      <c r="F382" s="3">
        <v>22</v>
      </c>
      <c r="G382" s="6">
        <f t="shared" si="56"/>
        <v>16.772727272727273</v>
      </c>
      <c r="H382" s="57">
        <f t="shared" si="62"/>
        <v>570</v>
      </c>
      <c r="I382" s="57">
        <f t="shared" si="63"/>
        <v>570</v>
      </c>
      <c r="J382" s="57">
        <f t="shared" si="60"/>
        <v>19</v>
      </c>
      <c r="K382" s="57">
        <f t="shared" si="61"/>
        <v>38</v>
      </c>
      <c r="L382" s="57">
        <f t="shared" si="58"/>
        <v>57</v>
      </c>
      <c r="M382" s="107">
        <f t="shared" si="59"/>
        <v>54.105571847507328</v>
      </c>
      <c r="N382" s="107">
        <f t="shared" si="57"/>
        <v>54.105571847507328</v>
      </c>
    </row>
    <row r="383" spans="1:14" ht="17.100000000000001" customHeight="1" outlineLevel="2">
      <c r="A383" s="38">
        <v>22</v>
      </c>
      <c r="B383" s="30" t="s">
        <v>301</v>
      </c>
      <c r="C383" s="18" t="s">
        <v>1212</v>
      </c>
      <c r="D383" s="3">
        <v>70</v>
      </c>
      <c r="E383" s="3">
        <v>1260</v>
      </c>
      <c r="F383" s="3">
        <v>21</v>
      </c>
      <c r="G383" s="6">
        <f t="shared" si="56"/>
        <v>60</v>
      </c>
      <c r="H383" s="57">
        <f t="shared" si="62"/>
        <v>2040</v>
      </c>
      <c r="I383" s="57">
        <f t="shared" si="63"/>
        <v>2040</v>
      </c>
      <c r="J383" s="57">
        <f t="shared" si="60"/>
        <v>69</v>
      </c>
      <c r="K383" s="57">
        <f t="shared" si="61"/>
        <v>135</v>
      </c>
      <c r="L383" s="57">
        <f t="shared" si="58"/>
        <v>204</v>
      </c>
      <c r="M383" s="107">
        <f t="shared" si="59"/>
        <v>85.714285714285708</v>
      </c>
      <c r="N383" s="107">
        <f t="shared" si="57"/>
        <v>85.714285714285708</v>
      </c>
    </row>
    <row r="384" spans="1:14" ht="17.100000000000001" customHeight="1" outlineLevel="2">
      <c r="A384" s="38">
        <v>23</v>
      </c>
      <c r="B384" s="30" t="s">
        <v>301</v>
      </c>
      <c r="C384" s="18" t="s">
        <v>314</v>
      </c>
      <c r="D384" s="3">
        <v>71</v>
      </c>
      <c r="E384" s="3">
        <v>648</v>
      </c>
      <c r="F384" s="3">
        <v>14</v>
      </c>
      <c r="G384" s="6">
        <f t="shared" si="56"/>
        <v>46.285714285714285</v>
      </c>
      <c r="H384" s="57">
        <f t="shared" si="62"/>
        <v>1574</v>
      </c>
      <c r="I384" s="57">
        <f t="shared" si="63"/>
        <v>1574</v>
      </c>
      <c r="J384" s="57">
        <f t="shared" si="60"/>
        <v>54</v>
      </c>
      <c r="K384" s="57">
        <f t="shared" si="61"/>
        <v>104</v>
      </c>
      <c r="L384" s="57">
        <f t="shared" si="58"/>
        <v>158</v>
      </c>
      <c r="M384" s="107">
        <f t="shared" si="59"/>
        <v>65.191146881287722</v>
      </c>
      <c r="N384" s="107">
        <f t="shared" si="57"/>
        <v>65.191146881287722</v>
      </c>
    </row>
    <row r="385" spans="1:14" ht="17.100000000000001" customHeight="1" outlineLevel="2">
      <c r="A385" s="38">
        <v>24</v>
      </c>
      <c r="B385" s="30" t="s">
        <v>301</v>
      </c>
      <c r="C385" s="18" t="s">
        <v>1316</v>
      </c>
      <c r="D385" s="3">
        <v>52</v>
      </c>
      <c r="E385" s="3">
        <v>370</v>
      </c>
      <c r="F385" s="3">
        <v>18</v>
      </c>
      <c r="G385" s="6">
        <f t="shared" si="56"/>
        <v>20.555555555555557</v>
      </c>
      <c r="H385" s="57">
        <f t="shared" si="62"/>
        <v>699</v>
      </c>
      <c r="I385" s="57">
        <f t="shared" si="63"/>
        <v>699</v>
      </c>
      <c r="J385" s="57">
        <f t="shared" si="60"/>
        <v>24</v>
      </c>
      <c r="K385" s="57">
        <f t="shared" si="61"/>
        <v>46</v>
      </c>
      <c r="L385" s="57">
        <f t="shared" si="58"/>
        <v>70</v>
      </c>
      <c r="M385" s="107">
        <f t="shared" si="59"/>
        <v>39.529914529914535</v>
      </c>
      <c r="N385" s="107">
        <f t="shared" si="57"/>
        <v>39.529914529914535</v>
      </c>
    </row>
    <row r="386" spans="1:14" ht="17.100000000000001" customHeight="1" outlineLevel="2">
      <c r="A386" s="38">
        <v>25</v>
      </c>
      <c r="B386" s="30" t="s">
        <v>301</v>
      </c>
      <c r="C386" s="18" t="s">
        <v>315</v>
      </c>
      <c r="D386" s="3">
        <v>156</v>
      </c>
      <c r="E386" s="3">
        <v>1142</v>
      </c>
      <c r="F386" s="3">
        <v>18</v>
      </c>
      <c r="G386" s="6">
        <f t="shared" si="56"/>
        <v>63.444444444444443</v>
      </c>
      <c r="H386" s="57">
        <f t="shared" si="62"/>
        <v>2157</v>
      </c>
      <c r="I386" s="57">
        <f t="shared" si="63"/>
        <v>2157</v>
      </c>
      <c r="J386" s="57">
        <f t="shared" si="60"/>
        <v>73</v>
      </c>
      <c r="K386" s="57">
        <f t="shared" si="61"/>
        <v>142</v>
      </c>
      <c r="L386" s="57">
        <f t="shared" si="58"/>
        <v>215</v>
      </c>
      <c r="M386" s="107">
        <f t="shared" si="59"/>
        <v>40.669515669515668</v>
      </c>
      <c r="N386" s="107">
        <f t="shared" si="57"/>
        <v>40.669515669515668</v>
      </c>
    </row>
    <row r="387" spans="1:14" ht="17.100000000000001" customHeight="1" outlineLevel="2">
      <c r="A387" s="38">
        <v>26</v>
      </c>
      <c r="B387" s="30" t="s">
        <v>301</v>
      </c>
      <c r="C387" s="18" t="s">
        <v>1318</v>
      </c>
      <c r="D387" s="3">
        <v>73</v>
      </c>
      <c r="E387" s="3">
        <v>744</v>
      </c>
      <c r="F387" s="3">
        <v>21</v>
      </c>
      <c r="G387" s="6">
        <f t="shared" si="56"/>
        <v>35.428571428571431</v>
      </c>
      <c r="H387" s="57">
        <f t="shared" si="62"/>
        <v>1205</v>
      </c>
      <c r="I387" s="57">
        <f t="shared" si="63"/>
        <v>1205</v>
      </c>
      <c r="J387" s="57">
        <f t="shared" si="60"/>
        <v>41</v>
      </c>
      <c r="K387" s="57">
        <f t="shared" si="61"/>
        <v>80</v>
      </c>
      <c r="L387" s="57">
        <f>J387+K387</f>
        <v>121</v>
      </c>
      <c r="M387" s="107">
        <f>G387*100/D387</f>
        <v>48.532289628180045</v>
      </c>
      <c r="N387" s="107">
        <f>G387*100/D387</f>
        <v>48.532289628180045</v>
      </c>
    </row>
    <row r="388" spans="1:14" ht="17.100000000000001" customHeight="1" outlineLevel="2">
      <c r="A388" s="38">
        <v>27</v>
      </c>
      <c r="B388" s="30" t="s">
        <v>301</v>
      </c>
      <c r="C388" s="18" t="s">
        <v>1317</v>
      </c>
      <c r="D388" s="3">
        <v>44</v>
      </c>
      <c r="E388" s="3">
        <v>462</v>
      </c>
      <c r="F388" s="3">
        <v>18</v>
      </c>
      <c r="G388" s="6">
        <f t="shared" si="56"/>
        <v>25.666666666666668</v>
      </c>
      <c r="H388" s="57">
        <f t="shared" si="62"/>
        <v>873</v>
      </c>
      <c r="I388" s="57">
        <f t="shared" si="63"/>
        <v>873</v>
      </c>
      <c r="J388" s="57">
        <f t="shared" si="60"/>
        <v>30</v>
      </c>
      <c r="K388" s="57">
        <f t="shared" si="61"/>
        <v>58</v>
      </c>
      <c r="L388" s="57">
        <f t="shared" si="58"/>
        <v>88</v>
      </c>
      <c r="M388" s="107">
        <f t="shared" si="59"/>
        <v>58.333333333333343</v>
      </c>
      <c r="N388" s="107">
        <f t="shared" si="57"/>
        <v>58.333333333333343</v>
      </c>
    </row>
    <row r="389" spans="1:14" ht="17.100000000000001" customHeight="1" outlineLevel="2">
      <c r="A389" s="38">
        <v>28</v>
      </c>
      <c r="B389" s="30" t="s">
        <v>301</v>
      </c>
      <c r="C389" s="18" t="s">
        <v>316</v>
      </c>
      <c r="D389" s="3">
        <v>104</v>
      </c>
      <c r="E389" s="3">
        <v>797</v>
      </c>
      <c r="F389" s="3">
        <v>21</v>
      </c>
      <c r="G389" s="6">
        <f t="shared" si="56"/>
        <v>37.952380952380949</v>
      </c>
      <c r="H389" s="57">
        <f t="shared" si="62"/>
        <v>1290</v>
      </c>
      <c r="I389" s="57">
        <f t="shared" si="63"/>
        <v>1290</v>
      </c>
      <c r="J389" s="57">
        <f t="shared" si="60"/>
        <v>44</v>
      </c>
      <c r="K389" s="57">
        <f t="shared" si="61"/>
        <v>85</v>
      </c>
      <c r="L389" s="57">
        <f t="shared" si="58"/>
        <v>129</v>
      </c>
      <c r="M389" s="107">
        <f t="shared" si="59"/>
        <v>36.492673992673993</v>
      </c>
      <c r="N389" s="107">
        <f t="shared" si="57"/>
        <v>36.492673992673993</v>
      </c>
    </row>
    <row r="390" spans="1:14" ht="17.100000000000001" customHeight="1" outlineLevel="2">
      <c r="A390" s="38">
        <v>29</v>
      </c>
      <c r="B390" s="30" t="s">
        <v>301</v>
      </c>
      <c r="C390" s="18" t="s">
        <v>1319</v>
      </c>
      <c r="D390" s="3">
        <v>26</v>
      </c>
      <c r="E390" s="3">
        <v>201</v>
      </c>
      <c r="F390" s="3">
        <v>21</v>
      </c>
      <c r="G390" s="6">
        <f t="shared" si="56"/>
        <v>9.5714285714285712</v>
      </c>
      <c r="H390" s="57">
        <f t="shared" si="62"/>
        <v>325</v>
      </c>
      <c r="I390" s="57">
        <f t="shared" si="63"/>
        <v>325</v>
      </c>
      <c r="J390" s="57">
        <f t="shared" si="60"/>
        <v>11</v>
      </c>
      <c r="K390" s="57">
        <f t="shared" si="61"/>
        <v>21</v>
      </c>
      <c r="L390" s="57">
        <f t="shared" si="58"/>
        <v>32</v>
      </c>
      <c r="M390" s="107">
        <f t="shared" si="59"/>
        <v>36.81318681318681</v>
      </c>
      <c r="N390" s="107">
        <f t="shared" si="57"/>
        <v>36.81318681318681</v>
      </c>
    </row>
    <row r="391" spans="1:14" ht="17.100000000000001" customHeight="1" outlineLevel="2">
      <c r="A391" s="38">
        <v>30</v>
      </c>
      <c r="B391" s="30" t="s">
        <v>301</v>
      </c>
      <c r="C391" s="18" t="s">
        <v>317</v>
      </c>
      <c r="D391" s="3">
        <v>101</v>
      </c>
      <c r="E391" s="3">
        <v>1511</v>
      </c>
      <c r="F391" s="3">
        <v>22</v>
      </c>
      <c r="G391" s="6">
        <f t="shared" si="56"/>
        <v>68.681818181818187</v>
      </c>
      <c r="H391" s="57">
        <f t="shared" si="62"/>
        <v>2335</v>
      </c>
      <c r="I391" s="57">
        <f t="shared" si="63"/>
        <v>2335</v>
      </c>
      <c r="J391" s="57">
        <f t="shared" ref="J391:J455" si="64">ROUND(H391*0.034,0)</f>
        <v>79</v>
      </c>
      <c r="K391" s="57">
        <f t="shared" ref="K391:K455" si="65">ROUND(I391*0.066,0)</f>
        <v>154</v>
      </c>
      <c r="L391" s="57">
        <f t="shared" si="58"/>
        <v>233</v>
      </c>
      <c r="M391" s="107">
        <f t="shared" si="59"/>
        <v>68.001800180018009</v>
      </c>
      <c r="N391" s="107">
        <f t="shared" si="57"/>
        <v>68.001800180018009</v>
      </c>
    </row>
    <row r="392" spans="1:14" ht="17.100000000000001" customHeight="1" outlineLevel="2">
      <c r="A392" s="38">
        <v>31</v>
      </c>
      <c r="B392" s="30" t="s">
        <v>301</v>
      </c>
      <c r="C392" s="18" t="s">
        <v>1211</v>
      </c>
      <c r="D392" s="3">
        <v>40</v>
      </c>
      <c r="E392" s="3">
        <v>304</v>
      </c>
      <c r="F392" s="3">
        <v>20</v>
      </c>
      <c r="G392" s="6">
        <f t="shared" si="56"/>
        <v>15.2</v>
      </c>
      <c r="H392" s="57">
        <f t="shared" si="62"/>
        <v>517</v>
      </c>
      <c r="I392" s="57">
        <f t="shared" si="63"/>
        <v>517</v>
      </c>
      <c r="J392" s="57">
        <f t="shared" si="64"/>
        <v>18</v>
      </c>
      <c r="K392" s="57">
        <f t="shared" si="65"/>
        <v>34</v>
      </c>
      <c r="L392" s="57">
        <f t="shared" si="58"/>
        <v>52</v>
      </c>
      <c r="M392" s="107">
        <f t="shared" si="59"/>
        <v>38</v>
      </c>
      <c r="N392" s="107">
        <f t="shared" si="57"/>
        <v>38</v>
      </c>
    </row>
    <row r="393" spans="1:14" ht="17.100000000000001" customHeight="1" outlineLevel="2">
      <c r="A393" s="38">
        <v>32</v>
      </c>
      <c r="B393" s="30" t="s">
        <v>301</v>
      </c>
      <c r="C393" s="18" t="s">
        <v>1320</v>
      </c>
      <c r="D393" s="3">
        <v>58</v>
      </c>
      <c r="E393" s="3">
        <v>761</v>
      </c>
      <c r="F393" s="3">
        <v>21</v>
      </c>
      <c r="G393" s="6">
        <f t="shared" si="56"/>
        <v>36.238095238095241</v>
      </c>
      <c r="H393" s="57">
        <f t="shared" si="62"/>
        <v>1232</v>
      </c>
      <c r="I393" s="57">
        <f t="shared" si="63"/>
        <v>1232</v>
      </c>
      <c r="J393" s="57">
        <f t="shared" si="64"/>
        <v>42</v>
      </c>
      <c r="K393" s="57">
        <f t="shared" si="65"/>
        <v>81</v>
      </c>
      <c r="L393" s="57">
        <f t="shared" si="58"/>
        <v>123</v>
      </c>
      <c r="M393" s="107">
        <f t="shared" si="59"/>
        <v>62.479474548440066</v>
      </c>
      <c r="N393" s="107">
        <f t="shared" si="57"/>
        <v>62.479474548440066</v>
      </c>
    </row>
    <row r="394" spans="1:14" ht="17.100000000000001" customHeight="1" outlineLevel="2">
      <c r="A394" s="38">
        <v>33</v>
      </c>
      <c r="B394" s="30" t="s">
        <v>301</v>
      </c>
      <c r="C394" s="18" t="s">
        <v>318</v>
      </c>
      <c r="D394" s="3">
        <v>112</v>
      </c>
      <c r="E394" s="3">
        <v>998</v>
      </c>
      <c r="F394" s="3">
        <v>20</v>
      </c>
      <c r="G394" s="6">
        <f t="shared" si="56"/>
        <v>49.9</v>
      </c>
      <c r="H394" s="57">
        <f t="shared" si="62"/>
        <v>1697</v>
      </c>
      <c r="I394" s="57">
        <f t="shared" si="63"/>
        <v>1697</v>
      </c>
      <c r="J394" s="57">
        <f t="shared" si="64"/>
        <v>58</v>
      </c>
      <c r="K394" s="57">
        <f t="shared" si="65"/>
        <v>112</v>
      </c>
      <c r="L394" s="57">
        <f t="shared" si="58"/>
        <v>170</v>
      </c>
      <c r="M394" s="107">
        <f t="shared" si="59"/>
        <v>44.553571428571431</v>
      </c>
      <c r="N394" s="107">
        <f t="shared" si="57"/>
        <v>44.553571428571431</v>
      </c>
    </row>
    <row r="395" spans="1:14" ht="17.100000000000001" customHeight="1" outlineLevel="2">
      <c r="A395" s="38">
        <v>34</v>
      </c>
      <c r="B395" s="30" t="s">
        <v>301</v>
      </c>
      <c r="C395" s="18" t="s">
        <v>319</v>
      </c>
      <c r="D395" s="3">
        <v>111</v>
      </c>
      <c r="E395" s="3">
        <v>1231</v>
      </c>
      <c r="F395" s="3">
        <v>21</v>
      </c>
      <c r="G395" s="6">
        <f t="shared" si="56"/>
        <v>58.61904761904762</v>
      </c>
      <c r="H395" s="57">
        <f t="shared" si="62"/>
        <v>1993</v>
      </c>
      <c r="I395" s="57">
        <f t="shared" si="63"/>
        <v>1993</v>
      </c>
      <c r="J395" s="57">
        <f t="shared" si="64"/>
        <v>68</v>
      </c>
      <c r="K395" s="57">
        <f t="shared" si="65"/>
        <v>132</v>
      </c>
      <c r="L395" s="57">
        <f t="shared" si="58"/>
        <v>200</v>
      </c>
      <c r="M395" s="107">
        <f t="shared" si="59"/>
        <v>52.809952809952811</v>
      </c>
      <c r="N395" s="107">
        <f t="shared" si="57"/>
        <v>52.809952809952811</v>
      </c>
    </row>
    <row r="396" spans="1:14" ht="17.100000000000001" customHeight="1" outlineLevel="2">
      <c r="A396" s="38">
        <v>35</v>
      </c>
      <c r="B396" s="30" t="s">
        <v>301</v>
      </c>
      <c r="C396" s="18" t="s">
        <v>1321</v>
      </c>
      <c r="D396" s="3">
        <v>43</v>
      </c>
      <c r="E396" s="3">
        <v>20</v>
      </c>
      <c r="F396" s="3">
        <v>1</v>
      </c>
      <c r="G396" s="6">
        <f t="shared" si="56"/>
        <v>20</v>
      </c>
      <c r="H396" s="57">
        <f t="shared" si="62"/>
        <v>680</v>
      </c>
      <c r="I396" s="57">
        <f t="shared" si="63"/>
        <v>680</v>
      </c>
      <c r="J396" s="57">
        <f t="shared" si="64"/>
        <v>23</v>
      </c>
      <c r="K396" s="57">
        <f t="shared" si="65"/>
        <v>45</v>
      </c>
      <c r="L396" s="57">
        <f t="shared" si="58"/>
        <v>68</v>
      </c>
      <c r="M396" s="107">
        <f t="shared" si="59"/>
        <v>46.511627906976742</v>
      </c>
      <c r="N396" s="107">
        <f t="shared" si="57"/>
        <v>46.511627906976742</v>
      </c>
    </row>
    <row r="397" spans="1:14" ht="17.100000000000001" customHeight="1" outlineLevel="2">
      <c r="A397" s="38">
        <v>36</v>
      </c>
      <c r="B397" s="30" t="s">
        <v>301</v>
      </c>
      <c r="C397" s="18" t="s">
        <v>320</v>
      </c>
      <c r="D397" s="3">
        <v>201</v>
      </c>
      <c r="E397" s="3">
        <v>1744</v>
      </c>
      <c r="F397" s="3">
        <v>20</v>
      </c>
      <c r="G397" s="6">
        <f t="shared" ref="G397:G460" si="66">E397/F397</f>
        <v>87.2</v>
      </c>
      <c r="H397" s="57">
        <f t="shared" si="62"/>
        <v>2965</v>
      </c>
      <c r="I397" s="57">
        <f t="shared" si="63"/>
        <v>2965</v>
      </c>
      <c r="J397" s="57">
        <f t="shared" si="64"/>
        <v>101</v>
      </c>
      <c r="K397" s="57">
        <f t="shared" si="65"/>
        <v>196</v>
      </c>
      <c r="L397" s="57">
        <f t="shared" si="58"/>
        <v>297</v>
      </c>
      <c r="M397" s="107">
        <f t="shared" si="59"/>
        <v>43.383084577114431</v>
      </c>
      <c r="N397" s="107">
        <f t="shared" si="57"/>
        <v>43.383084577114431</v>
      </c>
    </row>
    <row r="398" spans="1:14" ht="17.100000000000001" customHeight="1" outlineLevel="2">
      <c r="A398" s="38">
        <v>37</v>
      </c>
      <c r="B398" s="30" t="s">
        <v>301</v>
      </c>
      <c r="C398" s="18" t="s">
        <v>321</v>
      </c>
      <c r="D398" s="3">
        <v>94</v>
      </c>
      <c r="E398" s="3">
        <v>723</v>
      </c>
      <c r="F398" s="3">
        <v>21</v>
      </c>
      <c r="G398" s="6">
        <f t="shared" si="66"/>
        <v>34.428571428571431</v>
      </c>
      <c r="H398" s="57">
        <f t="shared" si="62"/>
        <v>1171</v>
      </c>
      <c r="I398" s="57">
        <f t="shared" si="63"/>
        <v>1171</v>
      </c>
      <c r="J398" s="57">
        <f t="shared" si="64"/>
        <v>40</v>
      </c>
      <c r="K398" s="57">
        <f t="shared" si="65"/>
        <v>77</v>
      </c>
      <c r="L398" s="57">
        <f t="shared" si="58"/>
        <v>117</v>
      </c>
      <c r="M398" s="107">
        <f t="shared" si="59"/>
        <v>36.626139817629181</v>
      </c>
      <c r="N398" s="107">
        <f t="shared" si="57"/>
        <v>36.626139817629181</v>
      </c>
    </row>
    <row r="399" spans="1:14" ht="17.100000000000001" customHeight="1" outlineLevel="2">
      <c r="A399" s="38">
        <v>38</v>
      </c>
      <c r="B399" s="30" t="s">
        <v>301</v>
      </c>
      <c r="C399" s="18" t="s">
        <v>1322</v>
      </c>
      <c r="D399" s="3">
        <v>89</v>
      </c>
      <c r="E399" s="3">
        <v>35</v>
      </c>
      <c r="F399" s="3">
        <v>1</v>
      </c>
      <c r="G399" s="6">
        <f t="shared" si="66"/>
        <v>35</v>
      </c>
      <c r="H399" s="57">
        <f t="shared" si="62"/>
        <v>1190</v>
      </c>
      <c r="I399" s="57">
        <f t="shared" si="63"/>
        <v>1190</v>
      </c>
      <c r="J399" s="57">
        <f t="shared" si="64"/>
        <v>40</v>
      </c>
      <c r="K399" s="57">
        <f t="shared" si="65"/>
        <v>79</v>
      </c>
      <c r="L399" s="57">
        <f t="shared" si="58"/>
        <v>119</v>
      </c>
      <c r="M399" s="107">
        <f t="shared" si="59"/>
        <v>39.325842696629216</v>
      </c>
      <c r="N399" s="107">
        <f t="shared" si="57"/>
        <v>39.325842696629216</v>
      </c>
    </row>
    <row r="400" spans="1:14" ht="17.100000000000001" customHeight="1" outlineLevel="2">
      <c r="A400" s="38">
        <v>39</v>
      </c>
      <c r="B400" s="30" t="s">
        <v>301</v>
      </c>
      <c r="C400" s="18" t="s">
        <v>1323</v>
      </c>
      <c r="D400" s="3">
        <v>58</v>
      </c>
      <c r="E400" s="3">
        <v>125</v>
      </c>
      <c r="F400" s="3">
        <v>8</v>
      </c>
      <c r="G400" s="6">
        <f t="shared" si="66"/>
        <v>15.625</v>
      </c>
      <c r="H400" s="57">
        <f t="shared" si="62"/>
        <v>531</v>
      </c>
      <c r="I400" s="57">
        <f t="shared" si="63"/>
        <v>531</v>
      </c>
      <c r="J400" s="57">
        <f t="shared" si="64"/>
        <v>18</v>
      </c>
      <c r="K400" s="57">
        <f t="shared" si="65"/>
        <v>35</v>
      </c>
      <c r="L400" s="57">
        <f t="shared" si="58"/>
        <v>53</v>
      </c>
      <c r="M400" s="107">
        <f t="shared" si="59"/>
        <v>26.939655172413794</v>
      </c>
      <c r="N400" s="107">
        <f t="shared" si="57"/>
        <v>26.939655172413794</v>
      </c>
    </row>
    <row r="401" spans="1:14" ht="17.100000000000001" customHeight="1" outlineLevel="2">
      <c r="A401" s="38">
        <v>40</v>
      </c>
      <c r="B401" s="30" t="s">
        <v>301</v>
      </c>
      <c r="C401" s="18" t="s">
        <v>322</v>
      </c>
      <c r="D401" s="3">
        <v>68</v>
      </c>
      <c r="E401" s="3">
        <v>1065</v>
      </c>
      <c r="F401" s="3">
        <v>21</v>
      </c>
      <c r="G401" s="6">
        <f t="shared" si="66"/>
        <v>50.714285714285715</v>
      </c>
      <c r="H401" s="57">
        <f t="shared" si="62"/>
        <v>1724</v>
      </c>
      <c r="I401" s="57">
        <f t="shared" si="63"/>
        <v>1724</v>
      </c>
      <c r="J401" s="57">
        <f t="shared" si="64"/>
        <v>59</v>
      </c>
      <c r="K401" s="57">
        <f t="shared" si="65"/>
        <v>114</v>
      </c>
      <c r="L401" s="57">
        <f t="shared" si="58"/>
        <v>173</v>
      </c>
      <c r="M401" s="107">
        <f t="shared" si="59"/>
        <v>74.579831932773118</v>
      </c>
      <c r="N401" s="107">
        <f t="shared" si="57"/>
        <v>74.579831932773118</v>
      </c>
    </row>
    <row r="402" spans="1:14" ht="17.100000000000001" customHeight="1" outlineLevel="2">
      <c r="A402" s="38">
        <v>41</v>
      </c>
      <c r="B402" s="30" t="s">
        <v>301</v>
      </c>
      <c r="C402" s="18" t="s">
        <v>323</v>
      </c>
      <c r="D402" s="3">
        <v>96</v>
      </c>
      <c r="E402" s="3">
        <v>886</v>
      </c>
      <c r="F402" s="3">
        <v>20</v>
      </c>
      <c r="G402" s="6">
        <f t="shared" si="66"/>
        <v>44.3</v>
      </c>
      <c r="H402" s="57">
        <f t="shared" si="62"/>
        <v>1506</v>
      </c>
      <c r="I402" s="57">
        <f t="shared" si="63"/>
        <v>1506</v>
      </c>
      <c r="J402" s="57">
        <f t="shared" si="64"/>
        <v>51</v>
      </c>
      <c r="K402" s="57">
        <f t="shared" si="65"/>
        <v>99</v>
      </c>
      <c r="L402" s="57">
        <f t="shared" si="58"/>
        <v>150</v>
      </c>
      <c r="M402" s="107">
        <f t="shared" si="59"/>
        <v>46.145833333333336</v>
      </c>
      <c r="N402" s="107">
        <f t="shared" si="57"/>
        <v>46.145833333333336</v>
      </c>
    </row>
    <row r="403" spans="1:14" ht="17.100000000000001" customHeight="1" outlineLevel="2">
      <c r="A403" s="38">
        <v>42</v>
      </c>
      <c r="B403" s="30" t="s">
        <v>301</v>
      </c>
      <c r="C403" s="18" t="s">
        <v>324</v>
      </c>
      <c r="D403" s="3">
        <v>68</v>
      </c>
      <c r="E403" s="3">
        <v>588</v>
      </c>
      <c r="F403" s="3">
        <v>20</v>
      </c>
      <c r="G403" s="6">
        <f t="shared" si="66"/>
        <v>29.4</v>
      </c>
      <c r="H403" s="57">
        <f t="shared" si="62"/>
        <v>1000</v>
      </c>
      <c r="I403" s="57">
        <f t="shared" si="63"/>
        <v>1000</v>
      </c>
      <c r="J403" s="57">
        <f t="shared" si="64"/>
        <v>34</v>
      </c>
      <c r="K403" s="57">
        <f t="shared" si="65"/>
        <v>66</v>
      </c>
      <c r="L403" s="57">
        <f t="shared" si="58"/>
        <v>100</v>
      </c>
      <c r="M403" s="107">
        <f t="shared" si="59"/>
        <v>43.235294117647058</v>
      </c>
      <c r="N403" s="107">
        <f t="shared" ref="N403:N475" si="67">G403*100/D403</f>
        <v>43.235294117647058</v>
      </c>
    </row>
    <row r="404" spans="1:14" ht="17.100000000000001" customHeight="1" outlineLevel="2">
      <c r="A404" s="38">
        <v>43</v>
      </c>
      <c r="B404" s="30" t="s">
        <v>301</v>
      </c>
      <c r="C404" s="18" t="s">
        <v>325</v>
      </c>
      <c r="D404" s="3">
        <v>51</v>
      </c>
      <c r="E404" s="3">
        <v>448</v>
      </c>
      <c r="F404" s="3">
        <v>21</v>
      </c>
      <c r="G404" s="6">
        <f t="shared" si="66"/>
        <v>21.333333333333332</v>
      </c>
      <c r="H404" s="57">
        <f t="shared" si="62"/>
        <v>725</v>
      </c>
      <c r="I404" s="57">
        <f t="shared" si="63"/>
        <v>725</v>
      </c>
      <c r="J404" s="57">
        <f t="shared" si="64"/>
        <v>25</v>
      </c>
      <c r="K404" s="57">
        <f t="shared" si="65"/>
        <v>48</v>
      </c>
      <c r="L404" s="57">
        <f t="shared" si="58"/>
        <v>73</v>
      </c>
      <c r="M404" s="107">
        <f t="shared" si="59"/>
        <v>41.830065359477118</v>
      </c>
      <c r="N404" s="107">
        <f t="shared" si="67"/>
        <v>41.830065359477118</v>
      </c>
    </row>
    <row r="405" spans="1:14" ht="17.100000000000001" customHeight="1" outlineLevel="2">
      <c r="A405" s="38">
        <v>44</v>
      </c>
      <c r="B405" s="30" t="s">
        <v>301</v>
      </c>
      <c r="C405" s="18" t="s">
        <v>1324</v>
      </c>
      <c r="D405" s="3">
        <v>13</v>
      </c>
      <c r="E405" s="3">
        <v>209</v>
      </c>
      <c r="F405" s="3">
        <v>20</v>
      </c>
      <c r="G405" s="6">
        <f t="shared" si="66"/>
        <v>10.45</v>
      </c>
      <c r="H405" s="57">
        <f t="shared" si="62"/>
        <v>355</v>
      </c>
      <c r="I405" s="57">
        <f t="shared" si="63"/>
        <v>355</v>
      </c>
      <c r="J405" s="57">
        <f t="shared" si="64"/>
        <v>12</v>
      </c>
      <c r="K405" s="57">
        <f t="shared" si="65"/>
        <v>23</v>
      </c>
      <c r="L405" s="57">
        <f t="shared" si="58"/>
        <v>35</v>
      </c>
      <c r="M405" s="107">
        <f t="shared" si="59"/>
        <v>80.384615384615387</v>
      </c>
      <c r="N405" s="107">
        <f t="shared" si="67"/>
        <v>80.384615384615387</v>
      </c>
    </row>
    <row r="406" spans="1:14" ht="17.100000000000001" customHeight="1" outlineLevel="2">
      <c r="A406" s="38">
        <v>45</v>
      </c>
      <c r="B406" s="30" t="s">
        <v>301</v>
      </c>
      <c r="C406" s="18" t="s">
        <v>1325</v>
      </c>
      <c r="D406" s="3">
        <v>28</v>
      </c>
      <c r="E406" s="3">
        <v>399</v>
      </c>
      <c r="F406" s="3">
        <v>22</v>
      </c>
      <c r="G406" s="6">
        <f t="shared" si="66"/>
        <v>18.136363636363637</v>
      </c>
      <c r="H406" s="57">
        <f t="shared" si="62"/>
        <v>617</v>
      </c>
      <c r="I406" s="57">
        <f t="shared" si="63"/>
        <v>617</v>
      </c>
      <c r="J406" s="57">
        <f t="shared" si="64"/>
        <v>21</v>
      </c>
      <c r="K406" s="57">
        <f t="shared" si="65"/>
        <v>41</v>
      </c>
      <c r="L406" s="57">
        <f t="shared" si="58"/>
        <v>62</v>
      </c>
      <c r="M406" s="107">
        <f t="shared" si="59"/>
        <v>64.77272727272728</v>
      </c>
      <c r="N406" s="107">
        <f t="shared" si="67"/>
        <v>64.77272727272728</v>
      </c>
    </row>
    <row r="407" spans="1:14" ht="17.100000000000001" customHeight="1" outlineLevel="2">
      <c r="A407" s="38">
        <v>46</v>
      </c>
      <c r="B407" s="30" t="s">
        <v>301</v>
      </c>
      <c r="C407" s="18" t="s">
        <v>326</v>
      </c>
      <c r="D407" s="3">
        <v>118</v>
      </c>
      <c r="E407" s="3">
        <v>1236</v>
      </c>
      <c r="F407" s="3">
        <v>22</v>
      </c>
      <c r="G407" s="6">
        <f t="shared" si="66"/>
        <v>56.18181818181818</v>
      </c>
      <c r="H407" s="57">
        <f t="shared" si="62"/>
        <v>1910</v>
      </c>
      <c r="I407" s="57">
        <f t="shared" si="63"/>
        <v>1910</v>
      </c>
      <c r="J407" s="57">
        <f t="shared" si="64"/>
        <v>65</v>
      </c>
      <c r="K407" s="57">
        <f t="shared" si="65"/>
        <v>126</v>
      </c>
      <c r="L407" s="57">
        <f t="shared" si="58"/>
        <v>191</v>
      </c>
      <c r="M407" s="107">
        <f t="shared" si="59"/>
        <v>47.611710323574727</v>
      </c>
      <c r="N407" s="107">
        <f t="shared" si="67"/>
        <v>47.611710323574727</v>
      </c>
    </row>
    <row r="408" spans="1:14" ht="17.100000000000001" customHeight="1" outlineLevel="2">
      <c r="A408" s="38">
        <v>47</v>
      </c>
      <c r="B408" s="30" t="s">
        <v>301</v>
      </c>
      <c r="C408" s="18" t="s">
        <v>1326</v>
      </c>
      <c r="D408" s="3">
        <v>37</v>
      </c>
      <c r="E408" s="3">
        <v>743</v>
      </c>
      <c r="F408" s="3">
        <v>23</v>
      </c>
      <c r="G408" s="6">
        <f t="shared" si="66"/>
        <v>32.304347826086953</v>
      </c>
      <c r="H408" s="57">
        <f t="shared" si="62"/>
        <v>1098</v>
      </c>
      <c r="I408" s="57">
        <f t="shared" si="63"/>
        <v>1098</v>
      </c>
      <c r="J408" s="57">
        <f t="shared" si="64"/>
        <v>37</v>
      </c>
      <c r="K408" s="57">
        <f t="shared" si="65"/>
        <v>72</v>
      </c>
      <c r="L408" s="57">
        <f t="shared" si="58"/>
        <v>109</v>
      </c>
      <c r="M408" s="107">
        <f t="shared" si="59"/>
        <v>87.309048178613395</v>
      </c>
      <c r="N408" s="107">
        <f t="shared" si="67"/>
        <v>87.309048178613395</v>
      </c>
    </row>
    <row r="409" spans="1:14" ht="17.100000000000001" customHeight="1" outlineLevel="2">
      <c r="A409" s="38">
        <v>48</v>
      </c>
      <c r="B409" s="30" t="s">
        <v>301</v>
      </c>
      <c r="C409" s="18" t="s">
        <v>1327</v>
      </c>
      <c r="D409" s="3">
        <v>38</v>
      </c>
      <c r="E409" s="3">
        <v>609</v>
      </c>
      <c r="F409" s="3">
        <v>22</v>
      </c>
      <c r="G409" s="6">
        <f t="shared" si="66"/>
        <v>27.681818181818183</v>
      </c>
      <c r="H409" s="57">
        <f t="shared" si="62"/>
        <v>941</v>
      </c>
      <c r="I409" s="57">
        <f t="shared" si="63"/>
        <v>941</v>
      </c>
      <c r="J409" s="57">
        <f t="shared" si="64"/>
        <v>32</v>
      </c>
      <c r="K409" s="57">
        <f t="shared" si="65"/>
        <v>62</v>
      </c>
      <c r="L409" s="57">
        <f t="shared" si="58"/>
        <v>94</v>
      </c>
      <c r="M409" s="107">
        <f t="shared" si="59"/>
        <v>72.84688995215312</v>
      </c>
      <c r="N409" s="107">
        <f t="shared" si="67"/>
        <v>72.84688995215312</v>
      </c>
    </row>
    <row r="410" spans="1:14" ht="17.100000000000001" customHeight="1" outlineLevel="2">
      <c r="A410" s="38">
        <v>49</v>
      </c>
      <c r="B410" s="30" t="s">
        <v>301</v>
      </c>
      <c r="C410" s="18" t="s">
        <v>1328</v>
      </c>
      <c r="D410" s="3">
        <v>31</v>
      </c>
      <c r="E410" s="3">
        <v>402</v>
      </c>
      <c r="F410" s="3">
        <v>21</v>
      </c>
      <c r="G410" s="6">
        <f t="shared" si="66"/>
        <v>19.142857142857142</v>
      </c>
      <c r="H410" s="57">
        <f t="shared" si="62"/>
        <v>651</v>
      </c>
      <c r="I410" s="57">
        <f t="shared" si="63"/>
        <v>651</v>
      </c>
      <c r="J410" s="57">
        <f t="shared" si="64"/>
        <v>22</v>
      </c>
      <c r="K410" s="57">
        <f t="shared" si="65"/>
        <v>43</v>
      </c>
      <c r="L410" s="57">
        <f t="shared" si="58"/>
        <v>65</v>
      </c>
      <c r="M410" s="107">
        <f t="shared" si="59"/>
        <v>61.751152073732719</v>
      </c>
      <c r="N410" s="107">
        <f t="shared" si="67"/>
        <v>61.751152073732719</v>
      </c>
    </row>
    <row r="411" spans="1:14" ht="17.100000000000001" customHeight="1" outlineLevel="2">
      <c r="A411" s="38">
        <v>50</v>
      </c>
      <c r="B411" s="30" t="s">
        <v>301</v>
      </c>
      <c r="C411" s="18" t="s">
        <v>1329</v>
      </c>
      <c r="D411" s="3">
        <v>58</v>
      </c>
      <c r="E411" s="3">
        <v>25</v>
      </c>
      <c r="F411" s="3">
        <v>1</v>
      </c>
      <c r="G411" s="6">
        <f t="shared" si="66"/>
        <v>25</v>
      </c>
      <c r="H411" s="57">
        <f t="shared" si="62"/>
        <v>850</v>
      </c>
      <c r="I411" s="57">
        <f t="shared" si="63"/>
        <v>850</v>
      </c>
      <c r="J411" s="57">
        <f t="shared" si="64"/>
        <v>29</v>
      </c>
      <c r="K411" s="57">
        <f t="shared" si="65"/>
        <v>56</v>
      </c>
      <c r="L411" s="57">
        <f t="shared" si="58"/>
        <v>85</v>
      </c>
      <c r="M411" s="107">
        <f t="shared" si="59"/>
        <v>43.103448275862071</v>
      </c>
      <c r="N411" s="107">
        <f t="shared" si="67"/>
        <v>43.103448275862071</v>
      </c>
    </row>
    <row r="412" spans="1:14" ht="17.100000000000001" customHeight="1" outlineLevel="2">
      <c r="A412" s="38">
        <v>51</v>
      </c>
      <c r="B412" s="30" t="s">
        <v>301</v>
      </c>
      <c r="C412" s="18" t="s">
        <v>1330</v>
      </c>
      <c r="D412" s="3">
        <v>65</v>
      </c>
      <c r="E412" s="3">
        <v>25</v>
      </c>
      <c r="F412" s="3">
        <v>1</v>
      </c>
      <c r="G412" s="6">
        <f t="shared" si="66"/>
        <v>25</v>
      </c>
      <c r="H412" s="57">
        <f t="shared" si="62"/>
        <v>850</v>
      </c>
      <c r="I412" s="57">
        <f t="shared" si="63"/>
        <v>850</v>
      </c>
      <c r="J412" s="57">
        <f t="shared" si="64"/>
        <v>29</v>
      </c>
      <c r="K412" s="57">
        <f t="shared" si="65"/>
        <v>56</v>
      </c>
      <c r="L412" s="57">
        <f t="shared" si="58"/>
        <v>85</v>
      </c>
      <c r="M412" s="107">
        <f t="shared" si="59"/>
        <v>38.46153846153846</v>
      </c>
      <c r="N412" s="107">
        <f t="shared" si="67"/>
        <v>38.46153846153846</v>
      </c>
    </row>
    <row r="413" spans="1:14" ht="17.100000000000001" customHeight="1" outlineLevel="2">
      <c r="A413" s="38">
        <v>52</v>
      </c>
      <c r="B413" s="30" t="s">
        <v>301</v>
      </c>
      <c r="C413" s="18" t="s">
        <v>1331</v>
      </c>
      <c r="D413" s="3">
        <v>32</v>
      </c>
      <c r="E413" s="3">
        <v>15</v>
      </c>
      <c r="F413" s="3">
        <v>1</v>
      </c>
      <c r="G413" s="6">
        <f t="shared" si="66"/>
        <v>15</v>
      </c>
      <c r="H413" s="57">
        <f t="shared" si="62"/>
        <v>510</v>
      </c>
      <c r="I413" s="57">
        <f t="shared" si="63"/>
        <v>510</v>
      </c>
      <c r="J413" s="57">
        <f t="shared" si="64"/>
        <v>17</v>
      </c>
      <c r="K413" s="57">
        <f t="shared" si="65"/>
        <v>34</v>
      </c>
      <c r="L413" s="57">
        <f t="shared" si="58"/>
        <v>51</v>
      </c>
      <c r="M413" s="107">
        <f t="shared" si="59"/>
        <v>46.875</v>
      </c>
      <c r="N413" s="107">
        <f t="shared" si="67"/>
        <v>46.875</v>
      </c>
    </row>
    <row r="414" spans="1:14" ht="17.100000000000001" customHeight="1" outlineLevel="2">
      <c r="A414" s="38">
        <v>53</v>
      </c>
      <c r="B414" s="30" t="s">
        <v>301</v>
      </c>
      <c r="C414" s="18" t="s">
        <v>1332</v>
      </c>
      <c r="D414" s="3">
        <v>36</v>
      </c>
      <c r="E414" s="3">
        <v>15</v>
      </c>
      <c r="F414" s="3">
        <v>1</v>
      </c>
      <c r="G414" s="6">
        <f t="shared" si="66"/>
        <v>15</v>
      </c>
      <c r="H414" s="57">
        <f t="shared" si="62"/>
        <v>510</v>
      </c>
      <c r="I414" s="57">
        <f t="shared" si="63"/>
        <v>510</v>
      </c>
      <c r="J414" s="57">
        <f t="shared" si="64"/>
        <v>17</v>
      </c>
      <c r="K414" s="57">
        <f t="shared" si="65"/>
        <v>34</v>
      </c>
      <c r="L414" s="57">
        <f t="shared" ref="L414:L488" si="68">J414+K414</f>
        <v>51</v>
      </c>
      <c r="M414" s="107">
        <f t="shared" ref="M414:M488" si="69">G414*100/D414</f>
        <v>41.666666666666664</v>
      </c>
      <c r="N414" s="107">
        <f t="shared" si="67"/>
        <v>41.666666666666664</v>
      </c>
    </row>
    <row r="415" spans="1:14" ht="17.100000000000001" customHeight="1" outlineLevel="2">
      <c r="A415" s="38">
        <v>54</v>
      </c>
      <c r="B415" s="30" t="s">
        <v>301</v>
      </c>
      <c r="C415" s="30" t="s">
        <v>1533</v>
      </c>
      <c r="D415" s="3">
        <v>1</v>
      </c>
      <c r="E415" s="3">
        <v>0</v>
      </c>
      <c r="F415" s="3">
        <v>1</v>
      </c>
      <c r="G415" s="6">
        <f t="shared" si="66"/>
        <v>0</v>
      </c>
      <c r="H415" s="57">
        <f t="shared" si="62"/>
        <v>0</v>
      </c>
      <c r="I415" s="57">
        <f t="shared" si="63"/>
        <v>0</v>
      </c>
      <c r="J415" s="57">
        <f t="shared" si="64"/>
        <v>0</v>
      </c>
      <c r="K415" s="57">
        <f t="shared" si="65"/>
        <v>0</v>
      </c>
      <c r="L415" s="57">
        <f t="shared" si="68"/>
        <v>0</v>
      </c>
      <c r="M415" s="107">
        <f t="shared" si="69"/>
        <v>0</v>
      </c>
      <c r="N415" s="107">
        <f t="shared" si="67"/>
        <v>0</v>
      </c>
    </row>
    <row r="416" spans="1:14" ht="17.100000000000001" customHeight="1" outlineLevel="2">
      <c r="A416" s="38">
        <v>55</v>
      </c>
      <c r="B416" s="30" t="s">
        <v>301</v>
      </c>
      <c r="C416" s="30" t="s">
        <v>1534</v>
      </c>
      <c r="D416" s="3">
        <v>1</v>
      </c>
      <c r="E416" s="3">
        <v>0</v>
      </c>
      <c r="F416" s="3">
        <v>1</v>
      </c>
      <c r="G416" s="6">
        <f t="shared" si="66"/>
        <v>0</v>
      </c>
      <c r="H416" s="57">
        <f t="shared" si="62"/>
        <v>0</v>
      </c>
      <c r="I416" s="57">
        <f t="shared" si="63"/>
        <v>0</v>
      </c>
      <c r="J416" s="57">
        <f t="shared" si="64"/>
        <v>0</v>
      </c>
      <c r="K416" s="57">
        <f t="shared" si="65"/>
        <v>0</v>
      </c>
      <c r="L416" s="57">
        <f t="shared" si="68"/>
        <v>0</v>
      </c>
      <c r="M416" s="107">
        <f t="shared" si="69"/>
        <v>0</v>
      </c>
      <c r="N416" s="107">
        <f t="shared" si="67"/>
        <v>0</v>
      </c>
    </row>
    <row r="417" spans="1:14" ht="17.100000000000001" customHeight="1" outlineLevel="2">
      <c r="A417" s="38">
        <v>56</v>
      </c>
      <c r="B417" s="30" t="s">
        <v>301</v>
      </c>
      <c r="C417" s="18" t="s">
        <v>1333</v>
      </c>
      <c r="D417" s="3">
        <v>101</v>
      </c>
      <c r="E417" s="3">
        <v>1163</v>
      </c>
      <c r="F417" s="3">
        <v>16</v>
      </c>
      <c r="G417" s="6">
        <f t="shared" si="66"/>
        <v>72.6875</v>
      </c>
      <c r="H417" s="57">
        <f t="shared" si="62"/>
        <v>2471</v>
      </c>
      <c r="I417" s="57">
        <f t="shared" si="63"/>
        <v>2471</v>
      </c>
      <c r="J417" s="57">
        <f t="shared" si="64"/>
        <v>84</v>
      </c>
      <c r="K417" s="57">
        <f t="shared" si="65"/>
        <v>163</v>
      </c>
      <c r="L417" s="57">
        <f t="shared" si="68"/>
        <v>247</v>
      </c>
      <c r="M417" s="107">
        <f t="shared" si="69"/>
        <v>71.96782178217822</v>
      </c>
      <c r="N417" s="107">
        <f t="shared" si="67"/>
        <v>71.96782178217822</v>
      </c>
    </row>
    <row r="418" spans="1:14" ht="17.100000000000001" customHeight="1" outlineLevel="2">
      <c r="A418" s="38">
        <v>57</v>
      </c>
      <c r="B418" s="30" t="s">
        <v>301</v>
      </c>
      <c r="C418" s="18" t="s">
        <v>1334</v>
      </c>
      <c r="D418" s="3">
        <v>32</v>
      </c>
      <c r="E418" s="3">
        <v>15</v>
      </c>
      <c r="F418" s="3">
        <v>1</v>
      </c>
      <c r="G418" s="6">
        <f t="shared" si="66"/>
        <v>15</v>
      </c>
      <c r="H418" s="57">
        <f t="shared" si="62"/>
        <v>510</v>
      </c>
      <c r="I418" s="57">
        <f t="shared" si="63"/>
        <v>510</v>
      </c>
      <c r="J418" s="57">
        <f t="shared" si="64"/>
        <v>17</v>
      </c>
      <c r="K418" s="57">
        <f t="shared" si="65"/>
        <v>34</v>
      </c>
      <c r="L418" s="57">
        <f t="shared" si="68"/>
        <v>51</v>
      </c>
      <c r="M418" s="107">
        <f t="shared" si="69"/>
        <v>46.875</v>
      </c>
      <c r="N418" s="107">
        <f t="shared" si="67"/>
        <v>46.875</v>
      </c>
    </row>
    <row r="419" spans="1:14" ht="17.100000000000001" customHeight="1" outlineLevel="2">
      <c r="A419" s="38">
        <v>58</v>
      </c>
      <c r="B419" s="30" t="s">
        <v>301</v>
      </c>
      <c r="C419" s="18" t="s">
        <v>327</v>
      </c>
      <c r="D419" s="3">
        <v>11</v>
      </c>
      <c r="E419" s="3">
        <v>176</v>
      </c>
      <c r="F419" s="3">
        <v>18</v>
      </c>
      <c r="G419" s="6">
        <f t="shared" si="66"/>
        <v>9.7777777777777786</v>
      </c>
      <c r="H419" s="57">
        <f t="shared" si="62"/>
        <v>332</v>
      </c>
      <c r="I419" s="57">
        <f t="shared" si="63"/>
        <v>332</v>
      </c>
      <c r="J419" s="57">
        <f t="shared" si="64"/>
        <v>11</v>
      </c>
      <c r="K419" s="57">
        <f t="shared" si="65"/>
        <v>22</v>
      </c>
      <c r="L419" s="57">
        <f t="shared" si="68"/>
        <v>33</v>
      </c>
      <c r="M419" s="107">
        <f t="shared" si="69"/>
        <v>88.8888888888889</v>
      </c>
      <c r="N419" s="107">
        <f t="shared" si="67"/>
        <v>88.8888888888889</v>
      </c>
    </row>
    <row r="420" spans="1:14" ht="17.100000000000001" customHeight="1" outlineLevel="2">
      <c r="A420" s="38">
        <v>59</v>
      </c>
      <c r="B420" s="30" t="s">
        <v>301</v>
      </c>
      <c r="C420" s="18" t="s">
        <v>328</v>
      </c>
      <c r="D420" s="3">
        <v>52</v>
      </c>
      <c r="E420" s="3">
        <v>668</v>
      </c>
      <c r="F420" s="3">
        <v>20</v>
      </c>
      <c r="G420" s="6">
        <f t="shared" si="66"/>
        <v>33.4</v>
      </c>
      <c r="H420" s="57">
        <f t="shared" si="62"/>
        <v>1136</v>
      </c>
      <c r="I420" s="57">
        <f t="shared" si="63"/>
        <v>1136</v>
      </c>
      <c r="J420" s="57">
        <f t="shared" si="64"/>
        <v>39</v>
      </c>
      <c r="K420" s="57">
        <f t="shared" si="65"/>
        <v>75</v>
      </c>
      <c r="L420" s="57">
        <f t="shared" si="68"/>
        <v>114</v>
      </c>
      <c r="M420" s="107">
        <f t="shared" si="69"/>
        <v>64.230769230769226</v>
      </c>
      <c r="N420" s="107">
        <f t="shared" si="67"/>
        <v>64.230769230769226</v>
      </c>
    </row>
    <row r="421" spans="1:14" ht="17.100000000000001" customHeight="1" outlineLevel="2">
      <c r="A421" s="38">
        <v>60</v>
      </c>
      <c r="B421" s="30" t="s">
        <v>301</v>
      </c>
      <c r="C421" s="18" t="s">
        <v>329</v>
      </c>
      <c r="D421" s="3">
        <v>41</v>
      </c>
      <c r="E421" s="3">
        <v>641</v>
      </c>
      <c r="F421" s="3">
        <v>21</v>
      </c>
      <c r="G421" s="6">
        <f t="shared" si="66"/>
        <v>30.523809523809526</v>
      </c>
      <c r="H421" s="57">
        <f t="shared" si="62"/>
        <v>1038</v>
      </c>
      <c r="I421" s="57">
        <f t="shared" si="63"/>
        <v>1038</v>
      </c>
      <c r="J421" s="57">
        <f t="shared" si="64"/>
        <v>35</v>
      </c>
      <c r="K421" s="57">
        <f t="shared" si="65"/>
        <v>69</v>
      </c>
      <c r="L421" s="57">
        <f t="shared" si="68"/>
        <v>104</v>
      </c>
      <c r="M421" s="107">
        <f t="shared" si="69"/>
        <v>74.44831591173056</v>
      </c>
      <c r="N421" s="107">
        <f t="shared" si="67"/>
        <v>74.44831591173056</v>
      </c>
    </row>
    <row r="422" spans="1:14" ht="17.100000000000001" customHeight="1" outlineLevel="2">
      <c r="A422" s="38">
        <v>61</v>
      </c>
      <c r="B422" s="30" t="s">
        <v>301</v>
      </c>
      <c r="C422" s="18" t="s">
        <v>330</v>
      </c>
      <c r="D422" s="3">
        <v>41</v>
      </c>
      <c r="E422" s="3">
        <v>20</v>
      </c>
      <c r="F422" s="3">
        <v>1</v>
      </c>
      <c r="G422" s="6">
        <f t="shared" si="66"/>
        <v>20</v>
      </c>
      <c r="H422" s="57">
        <f t="shared" si="62"/>
        <v>680</v>
      </c>
      <c r="I422" s="57">
        <f t="shared" si="63"/>
        <v>680</v>
      </c>
      <c r="J422" s="57">
        <f t="shared" si="64"/>
        <v>23</v>
      </c>
      <c r="K422" s="57">
        <f t="shared" si="65"/>
        <v>45</v>
      </c>
      <c r="L422" s="57">
        <f t="shared" si="68"/>
        <v>68</v>
      </c>
      <c r="M422" s="107">
        <f t="shared" si="69"/>
        <v>48.780487804878049</v>
      </c>
      <c r="N422" s="107">
        <f t="shared" si="67"/>
        <v>48.780487804878049</v>
      </c>
    </row>
    <row r="423" spans="1:14" ht="17.100000000000001" customHeight="1" outlineLevel="2">
      <c r="A423" s="38">
        <v>62</v>
      </c>
      <c r="B423" s="30" t="s">
        <v>301</v>
      </c>
      <c r="C423" s="18" t="s">
        <v>331</v>
      </c>
      <c r="D423" s="3">
        <v>32</v>
      </c>
      <c r="E423" s="3">
        <v>677</v>
      </c>
      <c r="F423" s="3">
        <v>22</v>
      </c>
      <c r="G423" s="6">
        <f t="shared" si="66"/>
        <v>30.772727272727273</v>
      </c>
      <c r="H423" s="57">
        <f t="shared" si="62"/>
        <v>1046</v>
      </c>
      <c r="I423" s="57">
        <f t="shared" si="63"/>
        <v>1046</v>
      </c>
      <c r="J423" s="57">
        <f t="shared" si="64"/>
        <v>36</v>
      </c>
      <c r="K423" s="57">
        <f t="shared" si="65"/>
        <v>69</v>
      </c>
      <c r="L423" s="57">
        <f t="shared" si="68"/>
        <v>105</v>
      </c>
      <c r="M423" s="107">
        <f t="shared" si="69"/>
        <v>96.164772727272734</v>
      </c>
      <c r="N423" s="107">
        <f t="shared" si="67"/>
        <v>96.164772727272734</v>
      </c>
    </row>
    <row r="424" spans="1:14" ht="17.100000000000001" customHeight="1" outlineLevel="2">
      <c r="A424" s="38">
        <v>63</v>
      </c>
      <c r="B424" s="30" t="s">
        <v>301</v>
      </c>
      <c r="C424" s="18" t="s">
        <v>1213</v>
      </c>
      <c r="D424" s="3">
        <v>25</v>
      </c>
      <c r="E424" s="3">
        <v>476</v>
      </c>
      <c r="F424" s="3">
        <v>22</v>
      </c>
      <c r="G424" s="6">
        <f t="shared" si="66"/>
        <v>21.636363636363637</v>
      </c>
      <c r="H424" s="57">
        <f t="shared" si="62"/>
        <v>736</v>
      </c>
      <c r="I424" s="57">
        <f t="shared" si="63"/>
        <v>736</v>
      </c>
      <c r="J424" s="57">
        <f t="shared" si="64"/>
        <v>25</v>
      </c>
      <c r="K424" s="57">
        <f t="shared" si="65"/>
        <v>49</v>
      </c>
      <c r="L424" s="57">
        <f t="shared" si="68"/>
        <v>74</v>
      </c>
      <c r="M424" s="107">
        <f t="shared" si="69"/>
        <v>86.545454545454547</v>
      </c>
      <c r="N424" s="107">
        <f t="shared" si="67"/>
        <v>86.545454545454547</v>
      </c>
    </row>
    <row r="425" spans="1:14" ht="17.100000000000001" customHeight="1" outlineLevel="2">
      <c r="A425" s="38">
        <v>64</v>
      </c>
      <c r="B425" s="30" t="s">
        <v>301</v>
      </c>
      <c r="C425" s="18" t="s">
        <v>56</v>
      </c>
      <c r="D425" s="3">
        <v>95</v>
      </c>
      <c r="E425" s="3">
        <v>1042</v>
      </c>
      <c r="F425" s="3">
        <v>15</v>
      </c>
      <c r="G425" s="6">
        <f t="shared" si="66"/>
        <v>69.466666666666669</v>
      </c>
      <c r="H425" s="57">
        <f t="shared" si="62"/>
        <v>2362</v>
      </c>
      <c r="I425" s="57">
        <f t="shared" si="63"/>
        <v>2362</v>
      </c>
      <c r="J425" s="57">
        <f t="shared" si="64"/>
        <v>80</v>
      </c>
      <c r="K425" s="57">
        <f t="shared" si="65"/>
        <v>156</v>
      </c>
      <c r="L425" s="57">
        <f t="shared" si="68"/>
        <v>236</v>
      </c>
      <c r="M425" s="107">
        <f t="shared" si="69"/>
        <v>73.122807017543863</v>
      </c>
      <c r="N425" s="107">
        <f t="shared" si="67"/>
        <v>73.122807017543863</v>
      </c>
    </row>
    <row r="426" spans="1:14" ht="17.100000000000001" customHeight="1" outlineLevel="2">
      <c r="A426" s="38">
        <v>65</v>
      </c>
      <c r="B426" s="30" t="s">
        <v>301</v>
      </c>
      <c r="C426" s="18" t="s">
        <v>332</v>
      </c>
      <c r="D426" s="3">
        <v>113</v>
      </c>
      <c r="E426" s="3">
        <v>1443</v>
      </c>
      <c r="F426" s="3">
        <v>23</v>
      </c>
      <c r="G426" s="6">
        <f t="shared" si="66"/>
        <v>62.739130434782609</v>
      </c>
      <c r="H426" s="57">
        <f t="shared" si="62"/>
        <v>2133</v>
      </c>
      <c r="I426" s="57">
        <f t="shared" si="63"/>
        <v>2133</v>
      </c>
      <c r="J426" s="57">
        <f t="shared" si="64"/>
        <v>73</v>
      </c>
      <c r="K426" s="57">
        <f t="shared" si="65"/>
        <v>141</v>
      </c>
      <c r="L426" s="57">
        <f t="shared" si="68"/>
        <v>214</v>
      </c>
      <c r="M426" s="107">
        <f t="shared" si="69"/>
        <v>55.521354367064255</v>
      </c>
      <c r="N426" s="107">
        <f t="shared" si="67"/>
        <v>55.521354367064255</v>
      </c>
    </row>
    <row r="427" spans="1:14" ht="17.100000000000001" customHeight="1" outlineLevel="2">
      <c r="A427" s="38">
        <v>66</v>
      </c>
      <c r="B427" s="30" t="s">
        <v>301</v>
      </c>
      <c r="C427" s="30" t="s">
        <v>1535</v>
      </c>
      <c r="D427" s="3">
        <v>1</v>
      </c>
      <c r="E427" s="3">
        <v>0</v>
      </c>
      <c r="F427" s="3">
        <v>1</v>
      </c>
      <c r="G427" s="6">
        <f t="shared" si="66"/>
        <v>0</v>
      </c>
      <c r="H427" s="57">
        <f t="shared" ref="H427:H490" si="70">ROUND(G427*34,0)</f>
        <v>0</v>
      </c>
      <c r="I427" s="57">
        <f t="shared" ref="I427:I490" si="71">ROUND(G427*34,0)</f>
        <v>0</v>
      </c>
      <c r="J427" s="57">
        <f t="shared" si="64"/>
        <v>0</v>
      </c>
      <c r="K427" s="57">
        <f t="shared" si="65"/>
        <v>0</v>
      </c>
      <c r="L427" s="57">
        <f t="shared" si="68"/>
        <v>0</v>
      </c>
      <c r="M427" s="107">
        <f t="shared" si="69"/>
        <v>0</v>
      </c>
      <c r="N427" s="107">
        <f t="shared" si="67"/>
        <v>0</v>
      </c>
    </row>
    <row r="428" spans="1:14" ht="17.100000000000001" customHeight="1" outlineLevel="2">
      <c r="A428" s="38">
        <v>67</v>
      </c>
      <c r="B428" s="30" t="s">
        <v>301</v>
      </c>
      <c r="C428" s="18" t="s">
        <v>333</v>
      </c>
      <c r="D428" s="3">
        <v>110</v>
      </c>
      <c r="E428" s="3">
        <v>45</v>
      </c>
      <c r="F428" s="3">
        <v>1</v>
      </c>
      <c r="G428" s="6">
        <f t="shared" si="66"/>
        <v>45</v>
      </c>
      <c r="H428" s="57">
        <f t="shared" si="70"/>
        <v>1530</v>
      </c>
      <c r="I428" s="57">
        <f t="shared" si="71"/>
        <v>1530</v>
      </c>
      <c r="J428" s="57">
        <f t="shared" si="64"/>
        <v>52</v>
      </c>
      <c r="K428" s="57">
        <f t="shared" si="65"/>
        <v>101</v>
      </c>
      <c r="L428" s="57">
        <f t="shared" si="68"/>
        <v>153</v>
      </c>
      <c r="M428" s="107">
        <f t="shared" si="69"/>
        <v>40.909090909090907</v>
      </c>
      <c r="N428" s="107">
        <f t="shared" si="67"/>
        <v>40.909090909090907</v>
      </c>
    </row>
    <row r="429" spans="1:14" ht="17.100000000000001" customHeight="1" outlineLevel="2">
      <c r="A429" s="38">
        <v>68</v>
      </c>
      <c r="B429" s="30" t="s">
        <v>301</v>
      </c>
      <c r="C429" s="18" t="s">
        <v>334</v>
      </c>
      <c r="D429" s="3">
        <v>123</v>
      </c>
      <c r="E429" s="3">
        <v>50</v>
      </c>
      <c r="F429" s="3">
        <v>1</v>
      </c>
      <c r="G429" s="6">
        <f t="shared" si="66"/>
        <v>50</v>
      </c>
      <c r="H429" s="57">
        <f t="shared" si="70"/>
        <v>1700</v>
      </c>
      <c r="I429" s="57">
        <f t="shared" si="71"/>
        <v>1700</v>
      </c>
      <c r="J429" s="57">
        <f t="shared" si="64"/>
        <v>58</v>
      </c>
      <c r="K429" s="57">
        <f t="shared" si="65"/>
        <v>112</v>
      </c>
      <c r="L429" s="57">
        <f t="shared" si="68"/>
        <v>170</v>
      </c>
      <c r="M429" s="107">
        <f t="shared" si="69"/>
        <v>40.650406504065039</v>
      </c>
      <c r="N429" s="107">
        <f t="shared" si="67"/>
        <v>40.650406504065039</v>
      </c>
    </row>
    <row r="430" spans="1:14" ht="17.100000000000001" customHeight="1" outlineLevel="2">
      <c r="A430" s="38">
        <v>69</v>
      </c>
      <c r="B430" s="30" t="s">
        <v>301</v>
      </c>
      <c r="C430" s="18" t="s">
        <v>335</v>
      </c>
      <c r="D430" s="3">
        <v>97</v>
      </c>
      <c r="E430" s="3">
        <v>761</v>
      </c>
      <c r="F430" s="3">
        <v>15</v>
      </c>
      <c r="G430" s="6">
        <f t="shared" si="66"/>
        <v>50.733333333333334</v>
      </c>
      <c r="H430" s="57">
        <f t="shared" si="70"/>
        <v>1725</v>
      </c>
      <c r="I430" s="57">
        <f t="shared" si="71"/>
        <v>1725</v>
      </c>
      <c r="J430" s="57">
        <f t="shared" si="64"/>
        <v>59</v>
      </c>
      <c r="K430" s="57">
        <f t="shared" si="65"/>
        <v>114</v>
      </c>
      <c r="L430" s="57">
        <f t="shared" si="68"/>
        <v>173</v>
      </c>
      <c r="M430" s="107">
        <f t="shared" si="69"/>
        <v>52.302405498281786</v>
      </c>
      <c r="N430" s="107">
        <f t="shared" si="67"/>
        <v>52.302405498281786</v>
      </c>
    </row>
    <row r="431" spans="1:14" ht="17.100000000000001" customHeight="1" outlineLevel="2">
      <c r="A431" s="38">
        <v>70</v>
      </c>
      <c r="B431" s="30" t="s">
        <v>301</v>
      </c>
      <c r="C431" s="30" t="s">
        <v>1536</v>
      </c>
      <c r="D431" s="3">
        <v>1</v>
      </c>
      <c r="E431" s="3">
        <v>0</v>
      </c>
      <c r="F431" s="3">
        <v>1</v>
      </c>
      <c r="G431" s="6">
        <f t="shared" si="66"/>
        <v>0</v>
      </c>
      <c r="H431" s="57">
        <f t="shared" si="70"/>
        <v>0</v>
      </c>
      <c r="I431" s="57">
        <f t="shared" si="71"/>
        <v>0</v>
      </c>
      <c r="J431" s="57">
        <f t="shared" si="64"/>
        <v>0</v>
      </c>
      <c r="K431" s="57">
        <f t="shared" si="65"/>
        <v>0</v>
      </c>
      <c r="L431" s="57">
        <f t="shared" si="68"/>
        <v>0</v>
      </c>
      <c r="M431" s="107">
        <f t="shared" si="69"/>
        <v>0</v>
      </c>
      <c r="N431" s="107">
        <f t="shared" si="67"/>
        <v>0</v>
      </c>
    </row>
    <row r="432" spans="1:14" ht="17.100000000000001" customHeight="1" outlineLevel="2">
      <c r="A432" s="38">
        <v>71</v>
      </c>
      <c r="B432" s="30" t="s">
        <v>301</v>
      </c>
      <c r="C432" s="30" t="s">
        <v>1537</v>
      </c>
      <c r="D432" s="3">
        <v>1</v>
      </c>
      <c r="E432" s="3">
        <v>0</v>
      </c>
      <c r="F432" s="3">
        <v>1</v>
      </c>
      <c r="G432" s="6">
        <f t="shared" si="66"/>
        <v>0</v>
      </c>
      <c r="H432" s="57">
        <f t="shared" si="70"/>
        <v>0</v>
      </c>
      <c r="I432" s="57">
        <f t="shared" si="71"/>
        <v>0</v>
      </c>
      <c r="J432" s="57">
        <f t="shared" si="64"/>
        <v>0</v>
      </c>
      <c r="K432" s="57">
        <f t="shared" si="65"/>
        <v>0</v>
      </c>
      <c r="L432" s="57">
        <f t="shared" si="68"/>
        <v>0</v>
      </c>
      <c r="M432" s="107">
        <f t="shared" si="69"/>
        <v>0</v>
      </c>
      <c r="N432" s="107">
        <f t="shared" si="67"/>
        <v>0</v>
      </c>
    </row>
    <row r="433" spans="1:14" ht="17.100000000000001" customHeight="1" outlineLevel="2">
      <c r="A433" s="38">
        <v>72</v>
      </c>
      <c r="B433" s="30" t="s">
        <v>301</v>
      </c>
      <c r="C433" s="18" t="s">
        <v>336</v>
      </c>
      <c r="D433" s="3">
        <v>123</v>
      </c>
      <c r="E433" s="3">
        <v>1303</v>
      </c>
      <c r="F433" s="3">
        <v>16</v>
      </c>
      <c r="G433" s="6">
        <f t="shared" si="66"/>
        <v>81.4375</v>
      </c>
      <c r="H433" s="57">
        <f t="shared" si="70"/>
        <v>2769</v>
      </c>
      <c r="I433" s="57">
        <f t="shared" si="71"/>
        <v>2769</v>
      </c>
      <c r="J433" s="57">
        <f t="shared" si="64"/>
        <v>94</v>
      </c>
      <c r="K433" s="57">
        <f t="shared" si="65"/>
        <v>183</v>
      </c>
      <c r="L433" s="57">
        <f t="shared" si="68"/>
        <v>277</v>
      </c>
      <c r="M433" s="107">
        <f t="shared" si="69"/>
        <v>66.209349593495929</v>
      </c>
      <c r="N433" s="107">
        <f t="shared" si="67"/>
        <v>66.209349593495929</v>
      </c>
    </row>
    <row r="434" spans="1:14" ht="17.100000000000001" customHeight="1" outlineLevel="2">
      <c r="A434" s="38">
        <v>73</v>
      </c>
      <c r="B434" s="30" t="s">
        <v>301</v>
      </c>
      <c r="C434" s="18" t="s">
        <v>337</v>
      </c>
      <c r="D434" s="3">
        <v>53</v>
      </c>
      <c r="E434" s="3">
        <v>858</v>
      </c>
      <c r="F434" s="3">
        <v>22</v>
      </c>
      <c r="G434" s="6">
        <f t="shared" si="66"/>
        <v>39</v>
      </c>
      <c r="H434" s="57">
        <f t="shared" si="70"/>
        <v>1326</v>
      </c>
      <c r="I434" s="57">
        <f t="shared" si="71"/>
        <v>1326</v>
      </c>
      <c r="J434" s="57">
        <f t="shared" si="64"/>
        <v>45</v>
      </c>
      <c r="K434" s="57">
        <f t="shared" si="65"/>
        <v>88</v>
      </c>
      <c r="L434" s="57">
        <f t="shared" si="68"/>
        <v>133</v>
      </c>
      <c r="M434" s="107">
        <f t="shared" si="69"/>
        <v>73.584905660377359</v>
      </c>
      <c r="N434" s="107">
        <f t="shared" si="67"/>
        <v>73.584905660377359</v>
      </c>
    </row>
    <row r="435" spans="1:14" ht="17.100000000000001" customHeight="1" outlineLevel="2">
      <c r="A435" s="38">
        <v>74</v>
      </c>
      <c r="B435" s="30" t="s">
        <v>301</v>
      </c>
      <c r="C435" s="18" t="s">
        <v>338</v>
      </c>
      <c r="D435" s="3">
        <v>105</v>
      </c>
      <c r="E435" s="3">
        <v>1398</v>
      </c>
      <c r="F435" s="3">
        <v>21</v>
      </c>
      <c r="G435" s="6">
        <f t="shared" si="66"/>
        <v>66.571428571428569</v>
      </c>
      <c r="H435" s="57">
        <f t="shared" si="70"/>
        <v>2263</v>
      </c>
      <c r="I435" s="57">
        <f t="shared" si="71"/>
        <v>2263</v>
      </c>
      <c r="J435" s="57">
        <f t="shared" si="64"/>
        <v>77</v>
      </c>
      <c r="K435" s="57">
        <f t="shared" si="65"/>
        <v>149</v>
      </c>
      <c r="L435" s="57">
        <f t="shared" si="68"/>
        <v>226</v>
      </c>
      <c r="M435" s="107">
        <f t="shared" si="69"/>
        <v>63.401360544217681</v>
      </c>
      <c r="N435" s="107">
        <f t="shared" si="67"/>
        <v>63.401360544217681</v>
      </c>
    </row>
    <row r="436" spans="1:14" ht="17.100000000000001" customHeight="1" outlineLevel="2">
      <c r="A436" s="38">
        <v>75</v>
      </c>
      <c r="B436" s="30" t="s">
        <v>301</v>
      </c>
      <c r="C436" s="18" t="s">
        <v>1335</v>
      </c>
      <c r="D436" s="3">
        <v>52</v>
      </c>
      <c r="E436" s="3">
        <v>512</v>
      </c>
      <c r="F436" s="3">
        <v>20</v>
      </c>
      <c r="G436" s="6">
        <f t="shared" si="66"/>
        <v>25.6</v>
      </c>
      <c r="H436" s="57">
        <f t="shared" si="70"/>
        <v>870</v>
      </c>
      <c r="I436" s="57">
        <f t="shared" si="71"/>
        <v>870</v>
      </c>
      <c r="J436" s="57">
        <f t="shared" si="64"/>
        <v>30</v>
      </c>
      <c r="K436" s="57">
        <f t="shared" si="65"/>
        <v>57</v>
      </c>
      <c r="L436" s="57">
        <f t="shared" si="68"/>
        <v>87</v>
      </c>
      <c r="M436" s="107">
        <f t="shared" si="69"/>
        <v>49.230769230769234</v>
      </c>
      <c r="N436" s="107">
        <f t="shared" si="67"/>
        <v>49.230769230769234</v>
      </c>
    </row>
    <row r="437" spans="1:14" ht="17.100000000000001" customHeight="1" outlineLevel="2">
      <c r="A437" s="38">
        <v>76</v>
      </c>
      <c r="B437" s="30" t="s">
        <v>301</v>
      </c>
      <c r="C437" s="30" t="s">
        <v>1538</v>
      </c>
      <c r="D437" s="3">
        <v>1</v>
      </c>
      <c r="E437" s="3">
        <v>0</v>
      </c>
      <c r="F437" s="3">
        <v>1</v>
      </c>
      <c r="G437" s="6">
        <f t="shared" si="66"/>
        <v>0</v>
      </c>
      <c r="H437" s="57">
        <f t="shared" si="70"/>
        <v>0</v>
      </c>
      <c r="I437" s="57">
        <f t="shared" si="71"/>
        <v>0</v>
      </c>
      <c r="J437" s="57">
        <f t="shared" si="64"/>
        <v>0</v>
      </c>
      <c r="K437" s="57">
        <f t="shared" si="65"/>
        <v>0</v>
      </c>
      <c r="L437" s="57">
        <f t="shared" si="68"/>
        <v>0</v>
      </c>
      <c r="M437" s="107">
        <f t="shared" si="69"/>
        <v>0</v>
      </c>
      <c r="N437" s="107">
        <f t="shared" si="67"/>
        <v>0</v>
      </c>
    </row>
    <row r="438" spans="1:14" ht="17.100000000000001" customHeight="1" outlineLevel="2">
      <c r="A438" s="38">
        <v>77</v>
      </c>
      <c r="B438" s="30" t="s">
        <v>301</v>
      </c>
      <c r="C438" s="18" t="s">
        <v>339</v>
      </c>
      <c r="D438" s="3">
        <v>116</v>
      </c>
      <c r="E438" s="3">
        <v>838</v>
      </c>
      <c r="F438" s="3">
        <v>12</v>
      </c>
      <c r="G438" s="6">
        <f t="shared" si="66"/>
        <v>69.833333333333329</v>
      </c>
      <c r="H438" s="57">
        <f t="shared" si="70"/>
        <v>2374</v>
      </c>
      <c r="I438" s="57">
        <f t="shared" si="71"/>
        <v>2374</v>
      </c>
      <c r="J438" s="57">
        <f t="shared" si="64"/>
        <v>81</v>
      </c>
      <c r="K438" s="57">
        <f t="shared" si="65"/>
        <v>157</v>
      </c>
      <c r="L438" s="57">
        <f t="shared" si="68"/>
        <v>238</v>
      </c>
      <c r="M438" s="107">
        <f t="shared" si="69"/>
        <v>60.201149425287355</v>
      </c>
      <c r="N438" s="107">
        <f t="shared" si="67"/>
        <v>60.201149425287355</v>
      </c>
    </row>
    <row r="439" spans="1:14" ht="17.100000000000001" customHeight="1" outlineLevel="2">
      <c r="A439" s="38">
        <v>78</v>
      </c>
      <c r="B439" s="30" t="s">
        <v>301</v>
      </c>
      <c r="C439" s="18" t="s">
        <v>340</v>
      </c>
      <c r="D439" s="3">
        <v>78</v>
      </c>
      <c r="E439" s="3">
        <v>30</v>
      </c>
      <c r="F439" s="3">
        <v>1</v>
      </c>
      <c r="G439" s="6">
        <f t="shared" si="66"/>
        <v>30</v>
      </c>
      <c r="H439" s="57">
        <f t="shared" si="70"/>
        <v>1020</v>
      </c>
      <c r="I439" s="57">
        <f t="shared" si="71"/>
        <v>1020</v>
      </c>
      <c r="J439" s="57">
        <f t="shared" si="64"/>
        <v>35</v>
      </c>
      <c r="K439" s="57">
        <f t="shared" si="65"/>
        <v>67</v>
      </c>
      <c r="L439" s="57">
        <f t="shared" si="68"/>
        <v>102</v>
      </c>
      <c r="M439" s="107">
        <f t="shared" si="69"/>
        <v>38.46153846153846</v>
      </c>
      <c r="N439" s="107">
        <f t="shared" si="67"/>
        <v>38.46153846153846</v>
      </c>
    </row>
    <row r="440" spans="1:14" ht="17.100000000000001" customHeight="1" outlineLevel="2">
      <c r="A440" s="38">
        <v>79</v>
      </c>
      <c r="B440" s="30" t="s">
        <v>301</v>
      </c>
      <c r="C440" s="18" t="s">
        <v>341</v>
      </c>
      <c r="D440" s="3">
        <v>80</v>
      </c>
      <c r="E440" s="3">
        <v>35</v>
      </c>
      <c r="F440" s="3">
        <v>1</v>
      </c>
      <c r="G440" s="6">
        <f t="shared" si="66"/>
        <v>35</v>
      </c>
      <c r="H440" s="57">
        <f t="shared" si="70"/>
        <v>1190</v>
      </c>
      <c r="I440" s="57">
        <f t="shared" si="71"/>
        <v>1190</v>
      </c>
      <c r="J440" s="57">
        <f t="shared" si="64"/>
        <v>40</v>
      </c>
      <c r="K440" s="57">
        <f t="shared" si="65"/>
        <v>79</v>
      </c>
      <c r="L440" s="57">
        <f t="shared" si="68"/>
        <v>119</v>
      </c>
      <c r="M440" s="107">
        <f t="shared" si="69"/>
        <v>43.75</v>
      </c>
      <c r="N440" s="107">
        <f t="shared" si="67"/>
        <v>43.75</v>
      </c>
    </row>
    <row r="441" spans="1:14" ht="17.100000000000001" customHeight="1" outlineLevel="2">
      <c r="A441" s="38">
        <v>80</v>
      </c>
      <c r="B441" s="30" t="s">
        <v>301</v>
      </c>
      <c r="C441" s="18" t="s">
        <v>342</v>
      </c>
      <c r="D441" s="3">
        <v>84</v>
      </c>
      <c r="E441" s="3">
        <v>1157</v>
      </c>
      <c r="F441" s="3">
        <v>21</v>
      </c>
      <c r="G441" s="6">
        <f t="shared" si="66"/>
        <v>55.095238095238095</v>
      </c>
      <c r="H441" s="57">
        <f t="shared" si="70"/>
        <v>1873</v>
      </c>
      <c r="I441" s="57">
        <f t="shared" si="71"/>
        <v>1873</v>
      </c>
      <c r="J441" s="57">
        <f t="shared" si="64"/>
        <v>64</v>
      </c>
      <c r="K441" s="57">
        <f t="shared" si="65"/>
        <v>124</v>
      </c>
      <c r="L441" s="57">
        <f t="shared" si="68"/>
        <v>188</v>
      </c>
      <c r="M441" s="107">
        <f t="shared" si="69"/>
        <v>65.589569160997726</v>
      </c>
      <c r="N441" s="107">
        <f t="shared" si="67"/>
        <v>65.589569160997726</v>
      </c>
    </row>
    <row r="442" spans="1:14" ht="17.100000000000001" customHeight="1" outlineLevel="2">
      <c r="A442" s="38">
        <v>81</v>
      </c>
      <c r="B442" s="30" t="s">
        <v>301</v>
      </c>
      <c r="C442" s="18" t="s">
        <v>133</v>
      </c>
      <c r="D442" s="3">
        <v>36</v>
      </c>
      <c r="E442" s="3">
        <v>525</v>
      </c>
      <c r="F442" s="3">
        <v>21</v>
      </c>
      <c r="G442" s="6">
        <f t="shared" si="66"/>
        <v>25</v>
      </c>
      <c r="H442" s="57">
        <f t="shared" si="70"/>
        <v>850</v>
      </c>
      <c r="I442" s="57">
        <f t="shared" si="71"/>
        <v>850</v>
      </c>
      <c r="J442" s="57">
        <f t="shared" si="64"/>
        <v>29</v>
      </c>
      <c r="K442" s="57">
        <f t="shared" si="65"/>
        <v>56</v>
      </c>
      <c r="L442" s="57">
        <f t="shared" si="68"/>
        <v>85</v>
      </c>
      <c r="M442" s="107">
        <f t="shared" si="69"/>
        <v>69.444444444444443</v>
      </c>
      <c r="N442" s="107">
        <f t="shared" si="67"/>
        <v>69.444444444444443</v>
      </c>
    </row>
    <row r="443" spans="1:14" ht="17.100000000000001" customHeight="1" outlineLevel="2">
      <c r="A443" s="38">
        <v>82</v>
      </c>
      <c r="B443" s="30" t="s">
        <v>301</v>
      </c>
      <c r="C443" s="18" t="s">
        <v>1336</v>
      </c>
      <c r="D443" s="3">
        <v>33</v>
      </c>
      <c r="E443" s="3">
        <v>15</v>
      </c>
      <c r="F443" s="3">
        <v>1</v>
      </c>
      <c r="G443" s="6">
        <f t="shared" si="66"/>
        <v>15</v>
      </c>
      <c r="H443" s="57">
        <f t="shared" si="70"/>
        <v>510</v>
      </c>
      <c r="I443" s="57">
        <f t="shared" si="71"/>
        <v>510</v>
      </c>
      <c r="J443" s="57">
        <f t="shared" si="64"/>
        <v>17</v>
      </c>
      <c r="K443" s="57">
        <f t="shared" si="65"/>
        <v>34</v>
      </c>
      <c r="L443" s="57">
        <f t="shared" si="68"/>
        <v>51</v>
      </c>
      <c r="M443" s="107">
        <f t="shared" si="69"/>
        <v>45.454545454545453</v>
      </c>
      <c r="N443" s="107">
        <f t="shared" si="67"/>
        <v>45.454545454545453</v>
      </c>
    </row>
    <row r="444" spans="1:14" ht="17.100000000000001" customHeight="1" outlineLevel="2">
      <c r="A444" s="38">
        <v>83</v>
      </c>
      <c r="B444" s="30" t="s">
        <v>301</v>
      </c>
      <c r="C444" s="18" t="s">
        <v>1337</v>
      </c>
      <c r="D444" s="3">
        <v>52</v>
      </c>
      <c r="E444" s="3">
        <v>20</v>
      </c>
      <c r="F444" s="3">
        <v>1</v>
      </c>
      <c r="G444" s="6">
        <f t="shared" si="66"/>
        <v>20</v>
      </c>
      <c r="H444" s="57">
        <f t="shared" si="70"/>
        <v>680</v>
      </c>
      <c r="I444" s="57">
        <f t="shared" si="71"/>
        <v>680</v>
      </c>
      <c r="J444" s="57">
        <f t="shared" si="64"/>
        <v>23</v>
      </c>
      <c r="K444" s="57">
        <f t="shared" si="65"/>
        <v>45</v>
      </c>
      <c r="L444" s="57">
        <f t="shared" si="68"/>
        <v>68</v>
      </c>
      <c r="M444" s="107">
        <f t="shared" si="69"/>
        <v>38.46153846153846</v>
      </c>
      <c r="N444" s="107">
        <f t="shared" si="67"/>
        <v>38.46153846153846</v>
      </c>
    </row>
    <row r="445" spans="1:14" ht="17.100000000000001" customHeight="1" outlineLevel="2">
      <c r="A445" s="38">
        <v>84</v>
      </c>
      <c r="B445" s="30" t="s">
        <v>301</v>
      </c>
      <c r="C445" s="18" t="s">
        <v>343</v>
      </c>
      <c r="D445" s="3">
        <v>60</v>
      </c>
      <c r="E445" s="3">
        <v>794</v>
      </c>
      <c r="F445" s="3">
        <v>21</v>
      </c>
      <c r="G445" s="6">
        <f t="shared" si="66"/>
        <v>37.80952380952381</v>
      </c>
      <c r="H445" s="57">
        <f t="shared" si="70"/>
        <v>1286</v>
      </c>
      <c r="I445" s="57">
        <f t="shared" si="71"/>
        <v>1286</v>
      </c>
      <c r="J445" s="57">
        <f t="shared" si="64"/>
        <v>44</v>
      </c>
      <c r="K445" s="57">
        <f t="shared" si="65"/>
        <v>85</v>
      </c>
      <c r="L445" s="57">
        <f t="shared" si="68"/>
        <v>129</v>
      </c>
      <c r="M445" s="107">
        <f t="shared" si="69"/>
        <v>63.015873015873019</v>
      </c>
      <c r="N445" s="107">
        <f t="shared" si="67"/>
        <v>63.015873015873019</v>
      </c>
    </row>
    <row r="446" spans="1:14" ht="17.100000000000001" customHeight="1" outlineLevel="2">
      <c r="A446" s="38">
        <v>85</v>
      </c>
      <c r="B446" s="30" t="s">
        <v>301</v>
      </c>
      <c r="C446" s="18" t="s">
        <v>79</v>
      </c>
      <c r="D446" s="3">
        <v>102</v>
      </c>
      <c r="E446" s="3">
        <v>723</v>
      </c>
      <c r="F446" s="3">
        <v>13</v>
      </c>
      <c r="G446" s="6">
        <f t="shared" si="66"/>
        <v>55.615384615384613</v>
      </c>
      <c r="H446" s="57">
        <f t="shared" si="70"/>
        <v>1891</v>
      </c>
      <c r="I446" s="57">
        <f t="shared" si="71"/>
        <v>1891</v>
      </c>
      <c r="J446" s="57">
        <f t="shared" si="64"/>
        <v>64</v>
      </c>
      <c r="K446" s="57">
        <f t="shared" si="65"/>
        <v>125</v>
      </c>
      <c r="L446" s="57">
        <f t="shared" si="68"/>
        <v>189</v>
      </c>
      <c r="M446" s="107">
        <f t="shared" si="69"/>
        <v>54.524886877828045</v>
      </c>
      <c r="N446" s="107">
        <f t="shared" si="67"/>
        <v>54.524886877828045</v>
      </c>
    </row>
    <row r="447" spans="1:14" ht="17.100000000000001" customHeight="1" outlineLevel="2">
      <c r="A447" s="38">
        <v>86</v>
      </c>
      <c r="B447" s="30" t="s">
        <v>301</v>
      </c>
      <c r="C447" s="18" t="s">
        <v>344</v>
      </c>
      <c r="D447" s="3">
        <v>49</v>
      </c>
      <c r="E447" s="3">
        <v>694</v>
      </c>
      <c r="F447" s="3">
        <v>21</v>
      </c>
      <c r="G447" s="6">
        <f t="shared" si="66"/>
        <v>33.047619047619051</v>
      </c>
      <c r="H447" s="57">
        <f t="shared" si="70"/>
        <v>1124</v>
      </c>
      <c r="I447" s="57">
        <f t="shared" si="71"/>
        <v>1124</v>
      </c>
      <c r="J447" s="57">
        <f t="shared" si="64"/>
        <v>38</v>
      </c>
      <c r="K447" s="57">
        <f t="shared" si="65"/>
        <v>74</v>
      </c>
      <c r="L447" s="57">
        <f t="shared" si="68"/>
        <v>112</v>
      </c>
      <c r="M447" s="107">
        <f t="shared" si="69"/>
        <v>67.444120505344998</v>
      </c>
      <c r="N447" s="107">
        <f t="shared" si="67"/>
        <v>67.444120505344998</v>
      </c>
    </row>
    <row r="448" spans="1:14" ht="17.100000000000001" customHeight="1" outlineLevel="2">
      <c r="A448" s="38">
        <v>87</v>
      </c>
      <c r="B448" s="30" t="s">
        <v>301</v>
      </c>
      <c r="C448" s="18" t="s">
        <v>345</v>
      </c>
      <c r="D448" s="3">
        <v>74</v>
      </c>
      <c r="E448" s="3">
        <v>1268</v>
      </c>
      <c r="F448" s="3">
        <v>22</v>
      </c>
      <c r="G448" s="6">
        <f t="shared" si="66"/>
        <v>57.636363636363633</v>
      </c>
      <c r="H448" s="57">
        <f t="shared" si="70"/>
        <v>1960</v>
      </c>
      <c r="I448" s="57">
        <f t="shared" si="71"/>
        <v>1960</v>
      </c>
      <c r="J448" s="57">
        <f t="shared" si="64"/>
        <v>67</v>
      </c>
      <c r="K448" s="57">
        <f t="shared" si="65"/>
        <v>129</v>
      </c>
      <c r="L448" s="57">
        <f t="shared" si="68"/>
        <v>196</v>
      </c>
      <c r="M448" s="107">
        <f t="shared" si="69"/>
        <v>77.886977886977874</v>
      </c>
      <c r="N448" s="107">
        <f t="shared" si="67"/>
        <v>77.886977886977874</v>
      </c>
    </row>
    <row r="449" spans="1:14" ht="17.100000000000001" customHeight="1" outlineLevel="2">
      <c r="A449" s="38">
        <v>88</v>
      </c>
      <c r="B449" s="30" t="s">
        <v>301</v>
      </c>
      <c r="C449" s="18" t="s">
        <v>346</v>
      </c>
      <c r="D449" s="3">
        <v>153</v>
      </c>
      <c r="E449" s="3">
        <v>1560</v>
      </c>
      <c r="F449" s="3">
        <v>20</v>
      </c>
      <c r="G449" s="6">
        <f t="shared" si="66"/>
        <v>78</v>
      </c>
      <c r="H449" s="57">
        <f t="shared" si="70"/>
        <v>2652</v>
      </c>
      <c r="I449" s="57">
        <f t="shared" si="71"/>
        <v>2652</v>
      </c>
      <c r="J449" s="57">
        <f t="shared" si="64"/>
        <v>90</v>
      </c>
      <c r="K449" s="57">
        <f t="shared" si="65"/>
        <v>175</v>
      </c>
      <c r="L449" s="57">
        <f t="shared" si="68"/>
        <v>265</v>
      </c>
      <c r="M449" s="107">
        <f t="shared" si="69"/>
        <v>50.980392156862742</v>
      </c>
      <c r="N449" s="107">
        <f t="shared" si="67"/>
        <v>50.980392156862742</v>
      </c>
    </row>
    <row r="450" spans="1:14" ht="17.100000000000001" customHeight="1" outlineLevel="2">
      <c r="A450" s="38">
        <v>89</v>
      </c>
      <c r="B450" s="30" t="s">
        <v>301</v>
      </c>
      <c r="C450" s="18" t="s">
        <v>1338</v>
      </c>
      <c r="D450" s="3">
        <v>41</v>
      </c>
      <c r="E450" s="3">
        <v>626</v>
      </c>
      <c r="F450" s="3">
        <v>22</v>
      </c>
      <c r="G450" s="6">
        <f t="shared" si="66"/>
        <v>28.454545454545453</v>
      </c>
      <c r="H450" s="57">
        <f t="shared" si="70"/>
        <v>967</v>
      </c>
      <c r="I450" s="57">
        <f t="shared" si="71"/>
        <v>967</v>
      </c>
      <c r="J450" s="57">
        <f t="shared" si="64"/>
        <v>33</v>
      </c>
      <c r="K450" s="57">
        <f t="shared" si="65"/>
        <v>64</v>
      </c>
      <c r="L450" s="57">
        <f t="shared" si="68"/>
        <v>97</v>
      </c>
      <c r="M450" s="107">
        <f t="shared" si="69"/>
        <v>69.401330376940138</v>
      </c>
      <c r="N450" s="107">
        <f t="shared" si="67"/>
        <v>69.401330376940138</v>
      </c>
    </row>
    <row r="451" spans="1:14" ht="17.100000000000001" customHeight="1" outlineLevel="2">
      <c r="A451" s="38">
        <v>90</v>
      </c>
      <c r="B451" s="30" t="s">
        <v>301</v>
      </c>
      <c r="C451" s="18" t="s">
        <v>270</v>
      </c>
      <c r="D451" s="3">
        <v>50</v>
      </c>
      <c r="E451" s="3">
        <v>647</v>
      </c>
      <c r="F451" s="3">
        <v>21</v>
      </c>
      <c r="G451" s="6">
        <f t="shared" si="66"/>
        <v>30.80952380952381</v>
      </c>
      <c r="H451" s="57">
        <f t="shared" si="70"/>
        <v>1048</v>
      </c>
      <c r="I451" s="57">
        <f t="shared" si="71"/>
        <v>1048</v>
      </c>
      <c r="J451" s="57">
        <f t="shared" si="64"/>
        <v>36</v>
      </c>
      <c r="K451" s="57">
        <f t="shared" si="65"/>
        <v>69</v>
      </c>
      <c r="L451" s="57">
        <f t="shared" si="68"/>
        <v>105</v>
      </c>
      <c r="M451" s="107">
        <f t="shared" si="69"/>
        <v>61.61904761904762</v>
      </c>
      <c r="N451" s="107">
        <f t="shared" si="67"/>
        <v>61.61904761904762</v>
      </c>
    </row>
    <row r="452" spans="1:14" ht="17.100000000000001" customHeight="1" outlineLevel="2">
      <c r="A452" s="38">
        <v>91</v>
      </c>
      <c r="B452" s="30" t="s">
        <v>301</v>
      </c>
      <c r="C452" s="18" t="s">
        <v>347</v>
      </c>
      <c r="D452" s="3">
        <v>55</v>
      </c>
      <c r="E452" s="3">
        <v>762</v>
      </c>
      <c r="F452" s="3">
        <v>20</v>
      </c>
      <c r="G452" s="6">
        <f t="shared" si="66"/>
        <v>38.1</v>
      </c>
      <c r="H452" s="57">
        <f t="shared" si="70"/>
        <v>1295</v>
      </c>
      <c r="I452" s="57">
        <f t="shared" si="71"/>
        <v>1295</v>
      </c>
      <c r="J452" s="57">
        <f t="shared" si="64"/>
        <v>44</v>
      </c>
      <c r="K452" s="57">
        <f t="shared" si="65"/>
        <v>85</v>
      </c>
      <c r="L452" s="57">
        <f t="shared" si="68"/>
        <v>129</v>
      </c>
      <c r="M452" s="107">
        <f t="shared" si="69"/>
        <v>69.272727272727266</v>
      </c>
      <c r="N452" s="107">
        <f t="shared" si="67"/>
        <v>69.272727272727266</v>
      </c>
    </row>
    <row r="453" spans="1:14" ht="17.100000000000001" customHeight="1" outlineLevel="2">
      <c r="A453" s="38">
        <v>92</v>
      </c>
      <c r="B453" s="30" t="s">
        <v>301</v>
      </c>
      <c r="C453" s="18" t="s">
        <v>348</v>
      </c>
      <c r="D453" s="3">
        <v>143</v>
      </c>
      <c r="E453" s="3">
        <v>599</v>
      </c>
      <c r="F453" s="3">
        <v>11</v>
      </c>
      <c r="G453" s="6">
        <f t="shared" si="66"/>
        <v>54.454545454545453</v>
      </c>
      <c r="H453" s="57">
        <f t="shared" si="70"/>
        <v>1851</v>
      </c>
      <c r="I453" s="57">
        <f t="shared" si="71"/>
        <v>1851</v>
      </c>
      <c r="J453" s="57">
        <f t="shared" si="64"/>
        <v>63</v>
      </c>
      <c r="K453" s="57">
        <f t="shared" si="65"/>
        <v>122</v>
      </c>
      <c r="L453" s="57">
        <f t="shared" si="68"/>
        <v>185</v>
      </c>
      <c r="M453" s="107">
        <f t="shared" si="69"/>
        <v>38.08010171646535</v>
      </c>
      <c r="N453" s="107">
        <f t="shared" si="67"/>
        <v>38.08010171646535</v>
      </c>
    </row>
    <row r="454" spans="1:14" ht="17.100000000000001" customHeight="1" outlineLevel="2">
      <c r="A454" s="38">
        <v>93</v>
      </c>
      <c r="B454" s="30" t="s">
        <v>301</v>
      </c>
      <c r="C454" s="18" t="s">
        <v>349</v>
      </c>
      <c r="D454" s="3">
        <v>82</v>
      </c>
      <c r="E454" s="3">
        <v>851</v>
      </c>
      <c r="F454" s="3">
        <v>21</v>
      </c>
      <c r="G454" s="6">
        <f t="shared" si="66"/>
        <v>40.523809523809526</v>
      </c>
      <c r="H454" s="57">
        <f t="shared" si="70"/>
        <v>1378</v>
      </c>
      <c r="I454" s="57">
        <f t="shared" si="71"/>
        <v>1378</v>
      </c>
      <c r="J454" s="57">
        <f t="shared" si="64"/>
        <v>47</v>
      </c>
      <c r="K454" s="57">
        <f t="shared" si="65"/>
        <v>91</v>
      </c>
      <c r="L454" s="57">
        <f t="shared" si="68"/>
        <v>138</v>
      </c>
      <c r="M454" s="107">
        <f t="shared" si="69"/>
        <v>49.419279907084793</v>
      </c>
      <c r="N454" s="107">
        <f t="shared" si="67"/>
        <v>49.419279907084793</v>
      </c>
    </row>
    <row r="455" spans="1:14" ht="17.100000000000001" customHeight="1" outlineLevel="2">
      <c r="A455" s="38">
        <v>94</v>
      </c>
      <c r="B455" s="30" t="s">
        <v>301</v>
      </c>
      <c r="C455" s="18" t="s">
        <v>350</v>
      </c>
      <c r="D455" s="3">
        <v>108</v>
      </c>
      <c r="E455" s="3">
        <v>810</v>
      </c>
      <c r="F455" s="3">
        <v>22</v>
      </c>
      <c r="G455" s="6">
        <f t="shared" si="66"/>
        <v>36.81818181818182</v>
      </c>
      <c r="H455" s="57">
        <f t="shared" si="70"/>
        <v>1252</v>
      </c>
      <c r="I455" s="57">
        <f t="shared" si="71"/>
        <v>1252</v>
      </c>
      <c r="J455" s="57">
        <f t="shared" si="64"/>
        <v>43</v>
      </c>
      <c r="K455" s="57">
        <f t="shared" si="65"/>
        <v>83</v>
      </c>
      <c r="L455" s="57">
        <f t="shared" si="68"/>
        <v>126</v>
      </c>
      <c r="M455" s="107">
        <f t="shared" si="69"/>
        <v>34.090909090909093</v>
      </c>
      <c r="N455" s="107">
        <f t="shared" si="67"/>
        <v>34.090909090909093</v>
      </c>
    </row>
    <row r="456" spans="1:14" ht="17.100000000000001" customHeight="1" outlineLevel="2">
      <c r="A456" s="38">
        <v>95</v>
      </c>
      <c r="B456" s="30" t="s">
        <v>301</v>
      </c>
      <c r="C456" s="18" t="s">
        <v>351</v>
      </c>
      <c r="D456" s="3">
        <v>83</v>
      </c>
      <c r="E456" s="3">
        <v>1094</v>
      </c>
      <c r="F456" s="3">
        <v>22</v>
      </c>
      <c r="G456" s="6">
        <f t="shared" si="66"/>
        <v>49.727272727272727</v>
      </c>
      <c r="H456" s="57">
        <f t="shared" si="70"/>
        <v>1691</v>
      </c>
      <c r="I456" s="57">
        <f t="shared" si="71"/>
        <v>1691</v>
      </c>
      <c r="J456" s="57">
        <f t="shared" ref="J456:J502" si="72">ROUND(H456*0.034,0)</f>
        <v>57</v>
      </c>
      <c r="K456" s="57">
        <f t="shared" ref="K456:K502" si="73">ROUND(I456*0.066,0)</f>
        <v>112</v>
      </c>
      <c r="L456" s="57">
        <f t="shared" si="68"/>
        <v>169</v>
      </c>
      <c r="M456" s="107">
        <f t="shared" si="69"/>
        <v>59.91237677984666</v>
      </c>
      <c r="N456" s="107">
        <f t="shared" si="67"/>
        <v>59.91237677984666</v>
      </c>
    </row>
    <row r="457" spans="1:14" ht="17.100000000000001" customHeight="1" outlineLevel="2">
      <c r="A457" s="38">
        <v>96</v>
      </c>
      <c r="B457" s="30" t="s">
        <v>301</v>
      </c>
      <c r="C457" s="18" t="s">
        <v>352</v>
      </c>
      <c r="D457" s="3">
        <v>119</v>
      </c>
      <c r="E457" s="3">
        <v>851</v>
      </c>
      <c r="F457" s="3">
        <v>20</v>
      </c>
      <c r="G457" s="6">
        <f t="shared" si="66"/>
        <v>42.55</v>
      </c>
      <c r="H457" s="57">
        <f t="shared" si="70"/>
        <v>1447</v>
      </c>
      <c r="I457" s="57">
        <f t="shared" si="71"/>
        <v>1447</v>
      </c>
      <c r="J457" s="57">
        <f t="shared" si="72"/>
        <v>49</v>
      </c>
      <c r="K457" s="57">
        <f t="shared" si="73"/>
        <v>96</v>
      </c>
      <c r="L457" s="57">
        <f t="shared" si="68"/>
        <v>145</v>
      </c>
      <c r="M457" s="107">
        <f t="shared" si="69"/>
        <v>35.756302521008401</v>
      </c>
      <c r="N457" s="107">
        <f t="shared" si="67"/>
        <v>35.756302521008401</v>
      </c>
    </row>
    <row r="458" spans="1:14" ht="17.100000000000001" customHeight="1" outlineLevel="2">
      <c r="A458" s="38">
        <v>97</v>
      </c>
      <c r="B458" s="30" t="s">
        <v>301</v>
      </c>
      <c r="C458" s="30" t="s">
        <v>1539</v>
      </c>
      <c r="D458" s="3">
        <v>20</v>
      </c>
      <c r="E458" s="3">
        <v>255</v>
      </c>
      <c r="F458" s="3">
        <v>21</v>
      </c>
      <c r="G458" s="6">
        <f t="shared" si="66"/>
        <v>12.142857142857142</v>
      </c>
      <c r="H458" s="57">
        <f t="shared" si="70"/>
        <v>413</v>
      </c>
      <c r="I458" s="57">
        <f t="shared" si="71"/>
        <v>413</v>
      </c>
      <c r="J458" s="57">
        <f t="shared" si="72"/>
        <v>14</v>
      </c>
      <c r="K458" s="57">
        <f t="shared" si="73"/>
        <v>27</v>
      </c>
      <c r="L458" s="57">
        <f t="shared" si="68"/>
        <v>41</v>
      </c>
      <c r="M458" s="107">
        <f t="shared" si="69"/>
        <v>60.714285714285708</v>
      </c>
      <c r="N458" s="107">
        <f t="shared" si="67"/>
        <v>60.714285714285708</v>
      </c>
    </row>
    <row r="459" spans="1:14" ht="17.100000000000001" customHeight="1" outlineLevel="2">
      <c r="A459" s="38">
        <v>98</v>
      </c>
      <c r="B459" s="30" t="s">
        <v>301</v>
      </c>
      <c r="C459" s="30" t="s">
        <v>1540</v>
      </c>
      <c r="D459" s="3">
        <v>1</v>
      </c>
      <c r="E459" s="3">
        <v>0</v>
      </c>
      <c r="F459" s="3">
        <v>1</v>
      </c>
      <c r="G459" s="6">
        <f t="shared" si="66"/>
        <v>0</v>
      </c>
      <c r="H459" s="57">
        <f t="shared" si="70"/>
        <v>0</v>
      </c>
      <c r="I459" s="57">
        <f t="shared" si="71"/>
        <v>0</v>
      </c>
      <c r="J459" s="57">
        <f t="shared" si="72"/>
        <v>0</v>
      </c>
      <c r="K459" s="57">
        <f t="shared" si="73"/>
        <v>0</v>
      </c>
      <c r="L459" s="57">
        <f t="shared" si="68"/>
        <v>0</v>
      </c>
      <c r="M459" s="107">
        <f t="shared" si="69"/>
        <v>0</v>
      </c>
      <c r="N459" s="107">
        <f t="shared" si="67"/>
        <v>0</v>
      </c>
    </row>
    <row r="460" spans="1:14" ht="17.100000000000001" customHeight="1" outlineLevel="2">
      <c r="A460" s="38">
        <v>99</v>
      </c>
      <c r="B460" s="30" t="s">
        <v>301</v>
      </c>
      <c r="C460" s="30" t="s">
        <v>1265</v>
      </c>
      <c r="D460" s="3">
        <v>1</v>
      </c>
      <c r="E460" s="3">
        <v>0</v>
      </c>
      <c r="F460" s="3">
        <v>1</v>
      </c>
      <c r="G460" s="6">
        <f t="shared" si="66"/>
        <v>0</v>
      </c>
      <c r="H460" s="57">
        <f t="shared" si="70"/>
        <v>0</v>
      </c>
      <c r="I460" s="57">
        <f t="shared" si="71"/>
        <v>0</v>
      </c>
      <c r="J460" s="57">
        <f t="shared" si="72"/>
        <v>0</v>
      </c>
      <c r="K460" s="57">
        <f t="shared" si="73"/>
        <v>0</v>
      </c>
      <c r="L460" s="57">
        <f t="shared" si="68"/>
        <v>0</v>
      </c>
      <c r="M460" s="107">
        <f t="shared" si="69"/>
        <v>0</v>
      </c>
      <c r="N460" s="107">
        <f t="shared" si="67"/>
        <v>0</v>
      </c>
    </row>
    <row r="461" spans="1:14" ht="17.100000000000001" customHeight="1" outlineLevel="2">
      <c r="A461" s="38">
        <v>100</v>
      </c>
      <c r="B461" s="30" t="s">
        <v>301</v>
      </c>
      <c r="C461" s="18" t="s">
        <v>353</v>
      </c>
      <c r="D461" s="3">
        <v>84</v>
      </c>
      <c r="E461" s="3">
        <v>440</v>
      </c>
      <c r="F461" s="3">
        <v>21</v>
      </c>
      <c r="G461" s="6">
        <f t="shared" ref="G461:G525" si="74">E461/F461</f>
        <v>20.952380952380953</v>
      </c>
      <c r="H461" s="57">
        <f t="shared" si="70"/>
        <v>712</v>
      </c>
      <c r="I461" s="57">
        <f t="shared" si="71"/>
        <v>712</v>
      </c>
      <c r="J461" s="57">
        <f t="shared" si="72"/>
        <v>24</v>
      </c>
      <c r="K461" s="57">
        <f t="shared" si="73"/>
        <v>47</v>
      </c>
      <c r="L461" s="57">
        <f t="shared" si="68"/>
        <v>71</v>
      </c>
      <c r="M461" s="107">
        <f t="shared" si="69"/>
        <v>24.943310657596374</v>
      </c>
      <c r="N461" s="107">
        <f t="shared" si="67"/>
        <v>24.943310657596374</v>
      </c>
    </row>
    <row r="462" spans="1:14" ht="17.100000000000001" customHeight="1" outlineLevel="2">
      <c r="A462" s="38">
        <v>101</v>
      </c>
      <c r="B462" s="30" t="s">
        <v>301</v>
      </c>
      <c r="C462" s="18" t="s">
        <v>354</v>
      </c>
      <c r="D462" s="3">
        <v>88</v>
      </c>
      <c r="E462" s="3">
        <v>653</v>
      </c>
      <c r="F462" s="3">
        <v>20</v>
      </c>
      <c r="G462" s="6">
        <f t="shared" si="74"/>
        <v>32.65</v>
      </c>
      <c r="H462" s="57">
        <f t="shared" si="70"/>
        <v>1110</v>
      </c>
      <c r="I462" s="57">
        <f t="shared" si="71"/>
        <v>1110</v>
      </c>
      <c r="J462" s="57">
        <f t="shared" si="72"/>
        <v>38</v>
      </c>
      <c r="K462" s="57">
        <f t="shared" si="73"/>
        <v>73</v>
      </c>
      <c r="L462" s="57">
        <f t="shared" si="68"/>
        <v>111</v>
      </c>
      <c r="M462" s="107">
        <f t="shared" si="69"/>
        <v>37.102272727272727</v>
      </c>
      <c r="N462" s="107">
        <f t="shared" si="67"/>
        <v>37.102272727272727</v>
      </c>
    </row>
    <row r="463" spans="1:14" ht="17.100000000000001" customHeight="1" outlineLevel="2">
      <c r="A463" s="38">
        <v>102</v>
      </c>
      <c r="B463" s="30" t="s">
        <v>301</v>
      </c>
      <c r="C463" s="18" t="s">
        <v>355</v>
      </c>
      <c r="D463" s="3">
        <v>116</v>
      </c>
      <c r="E463" s="3">
        <v>877</v>
      </c>
      <c r="F463" s="3">
        <v>21</v>
      </c>
      <c r="G463" s="6">
        <f t="shared" si="74"/>
        <v>41.761904761904759</v>
      </c>
      <c r="H463" s="57">
        <f t="shared" si="70"/>
        <v>1420</v>
      </c>
      <c r="I463" s="57">
        <f t="shared" si="71"/>
        <v>1420</v>
      </c>
      <c r="J463" s="57">
        <f t="shared" si="72"/>
        <v>48</v>
      </c>
      <c r="K463" s="57">
        <f t="shared" si="73"/>
        <v>94</v>
      </c>
      <c r="L463" s="57">
        <f t="shared" si="68"/>
        <v>142</v>
      </c>
      <c r="M463" s="107">
        <f t="shared" si="69"/>
        <v>36.001642036124792</v>
      </c>
      <c r="N463" s="107">
        <f t="shared" si="67"/>
        <v>36.001642036124792</v>
      </c>
    </row>
    <row r="464" spans="1:14" ht="17.100000000000001" customHeight="1" outlineLevel="2">
      <c r="A464" s="38">
        <v>103</v>
      </c>
      <c r="B464" s="30" t="s">
        <v>301</v>
      </c>
      <c r="C464" s="18" t="s">
        <v>1339</v>
      </c>
      <c r="D464" s="3">
        <v>178</v>
      </c>
      <c r="E464" s="3">
        <v>991</v>
      </c>
      <c r="F464" s="3">
        <v>22</v>
      </c>
      <c r="G464" s="6">
        <f t="shared" si="74"/>
        <v>45.045454545454547</v>
      </c>
      <c r="H464" s="57">
        <f t="shared" si="70"/>
        <v>1532</v>
      </c>
      <c r="I464" s="57">
        <f t="shared" si="71"/>
        <v>1532</v>
      </c>
      <c r="J464" s="57">
        <f t="shared" si="72"/>
        <v>52</v>
      </c>
      <c r="K464" s="57">
        <f t="shared" si="73"/>
        <v>101</v>
      </c>
      <c r="L464" s="57">
        <f t="shared" si="68"/>
        <v>153</v>
      </c>
      <c r="M464" s="107">
        <f t="shared" si="69"/>
        <v>25.306435137895814</v>
      </c>
      <c r="N464" s="107">
        <f t="shared" si="67"/>
        <v>25.306435137895814</v>
      </c>
    </row>
    <row r="465" spans="1:14" ht="17.100000000000001" customHeight="1" outlineLevel="2">
      <c r="A465" s="38">
        <v>104</v>
      </c>
      <c r="B465" s="30" t="s">
        <v>301</v>
      </c>
      <c r="C465" s="18" t="s">
        <v>356</v>
      </c>
      <c r="D465" s="3">
        <v>143</v>
      </c>
      <c r="E465" s="3">
        <v>1089</v>
      </c>
      <c r="F465" s="3">
        <v>21</v>
      </c>
      <c r="G465" s="6">
        <f t="shared" si="74"/>
        <v>51.857142857142854</v>
      </c>
      <c r="H465" s="57">
        <f t="shared" si="70"/>
        <v>1763</v>
      </c>
      <c r="I465" s="57">
        <f t="shared" si="71"/>
        <v>1763</v>
      </c>
      <c r="J465" s="57">
        <f t="shared" si="72"/>
        <v>60</v>
      </c>
      <c r="K465" s="57">
        <f t="shared" si="73"/>
        <v>116</v>
      </c>
      <c r="L465" s="57">
        <f t="shared" si="68"/>
        <v>176</v>
      </c>
      <c r="M465" s="107">
        <f t="shared" si="69"/>
        <v>36.263736263736263</v>
      </c>
      <c r="N465" s="107">
        <f t="shared" si="67"/>
        <v>36.263736263736263</v>
      </c>
    </row>
    <row r="466" spans="1:14" ht="17.100000000000001" customHeight="1" outlineLevel="2">
      <c r="A466" s="38">
        <v>105</v>
      </c>
      <c r="B466" s="30" t="s">
        <v>301</v>
      </c>
      <c r="C466" s="18" t="s">
        <v>357</v>
      </c>
      <c r="D466" s="3">
        <v>113</v>
      </c>
      <c r="E466" s="3">
        <v>1100</v>
      </c>
      <c r="F466" s="3">
        <v>21</v>
      </c>
      <c r="G466" s="6">
        <f t="shared" si="74"/>
        <v>52.38095238095238</v>
      </c>
      <c r="H466" s="57">
        <f t="shared" si="70"/>
        <v>1781</v>
      </c>
      <c r="I466" s="57">
        <f t="shared" si="71"/>
        <v>1781</v>
      </c>
      <c r="J466" s="57">
        <f t="shared" si="72"/>
        <v>61</v>
      </c>
      <c r="K466" s="57">
        <f t="shared" si="73"/>
        <v>118</v>
      </c>
      <c r="L466" s="57">
        <f t="shared" si="68"/>
        <v>179</v>
      </c>
      <c r="M466" s="107">
        <f t="shared" si="69"/>
        <v>46.35482511588706</v>
      </c>
      <c r="N466" s="107">
        <f t="shared" si="67"/>
        <v>46.35482511588706</v>
      </c>
    </row>
    <row r="467" spans="1:14" ht="17.100000000000001" customHeight="1" outlineLevel="2">
      <c r="A467" s="38">
        <v>106</v>
      </c>
      <c r="B467" s="30" t="s">
        <v>301</v>
      </c>
      <c r="C467" s="18" t="s">
        <v>358</v>
      </c>
      <c r="D467" s="3">
        <v>132</v>
      </c>
      <c r="E467" s="3">
        <v>1250</v>
      </c>
      <c r="F467" s="3">
        <v>20</v>
      </c>
      <c r="G467" s="6">
        <f t="shared" si="74"/>
        <v>62.5</v>
      </c>
      <c r="H467" s="57">
        <f t="shared" si="70"/>
        <v>2125</v>
      </c>
      <c r="I467" s="57">
        <f t="shared" si="71"/>
        <v>2125</v>
      </c>
      <c r="J467" s="57">
        <f t="shared" si="72"/>
        <v>72</v>
      </c>
      <c r="K467" s="57">
        <f t="shared" si="73"/>
        <v>140</v>
      </c>
      <c r="L467" s="57">
        <f t="shared" si="68"/>
        <v>212</v>
      </c>
      <c r="M467" s="107">
        <f t="shared" si="69"/>
        <v>47.348484848484851</v>
      </c>
      <c r="N467" s="107">
        <f t="shared" si="67"/>
        <v>47.348484848484851</v>
      </c>
    </row>
    <row r="468" spans="1:14" ht="17.100000000000001" customHeight="1" outlineLevel="2">
      <c r="A468" s="38">
        <v>107</v>
      </c>
      <c r="B468" s="30" t="s">
        <v>301</v>
      </c>
      <c r="C468" s="18" t="s">
        <v>359</v>
      </c>
      <c r="D468" s="3">
        <v>145</v>
      </c>
      <c r="E468" s="3">
        <v>1846</v>
      </c>
      <c r="F468" s="3">
        <v>21</v>
      </c>
      <c r="G468" s="6">
        <f t="shared" si="74"/>
        <v>87.904761904761898</v>
      </c>
      <c r="H468" s="57">
        <f t="shared" si="70"/>
        <v>2989</v>
      </c>
      <c r="I468" s="57">
        <f t="shared" si="71"/>
        <v>2989</v>
      </c>
      <c r="J468" s="57">
        <f>ROUND(H468*0.034,0)</f>
        <v>102</v>
      </c>
      <c r="K468" s="57">
        <f>ROUND(I468*0.066,0)</f>
        <v>197</v>
      </c>
      <c r="L468" s="57">
        <f t="shared" si="68"/>
        <v>299</v>
      </c>
      <c r="M468" s="107">
        <f t="shared" si="69"/>
        <v>60.623973727421991</v>
      </c>
      <c r="N468" s="107">
        <f t="shared" si="67"/>
        <v>60.623973727421991</v>
      </c>
    </row>
    <row r="469" spans="1:14" ht="17.100000000000001" customHeight="1" outlineLevel="2">
      <c r="A469" s="38">
        <v>108</v>
      </c>
      <c r="B469" s="30" t="s">
        <v>301</v>
      </c>
      <c r="C469" s="18" t="s">
        <v>1340</v>
      </c>
      <c r="D469" s="3">
        <v>1</v>
      </c>
      <c r="E469" s="3">
        <v>0</v>
      </c>
      <c r="F469" s="3">
        <v>1</v>
      </c>
      <c r="G469" s="6">
        <f t="shared" si="74"/>
        <v>0</v>
      </c>
      <c r="H469" s="57">
        <f t="shared" si="70"/>
        <v>0</v>
      </c>
      <c r="I469" s="57">
        <f t="shared" si="71"/>
        <v>0</v>
      </c>
      <c r="J469" s="57">
        <f t="shared" si="72"/>
        <v>0</v>
      </c>
      <c r="K469" s="57">
        <f t="shared" si="73"/>
        <v>0</v>
      </c>
      <c r="L469" s="57">
        <f t="shared" si="68"/>
        <v>0</v>
      </c>
      <c r="M469" s="107">
        <f t="shared" si="69"/>
        <v>0</v>
      </c>
      <c r="N469" s="107">
        <f t="shared" si="67"/>
        <v>0</v>
      </c>
    </row>
    <row r="470" spans="1:14" ht="17.100000000000001" customHeight="1" outlineLevel="2">
      <c r="A470" s="38">
        <v>109</v>
      </c>
      <c r="B470" s="30" t="s">
        <v>301</v>
      </c>
      <c r="C470" s="30" t="s">
        <v>1541</v>
      </c>
      <c r="D470" s="3">
        <v>1</v>
      </c>
      <c r="E470" s="3">
        <v>0</v>
      </c>
      <c r="F470" s="3">
        <v>1</v>
      </c>
      <c r="G470" s="6">
        <f t="shared" si="74"/>
        <v>0</v>
      </c>
      <c r="H470" s="57">
        <f t="shared" si="70"/>
        <v>0</v>
      </c>
      <c r="I470" s="57">
        <f t="shared" si="71"/>
        <v>0</v>
      </c>
      <c r="J470" s="57">
        <f t="shared" si="72"/>
        <v>0</v>
      </c>
      <c r="K470" s="57">
        <f t="shared" si="73"/>
        <v>0</v>
      </c>
      <c r="L470" s="57">
        <f t="shared" si="68"/>
        <v>0</v>
      </c>
      <c r="M470" s="107">
        <f t="shared" si="69"/>
        <v>0</v>
      </c>
      <c r="N470" s="107">
        <f t="shared" si="67"/>
        <v>0</v>
      </c>
    </row>
    <row r="471" spans="1:14" ht="17.100000000000001" customHeight="1" outlineLevel="2">
      <c r="A471" s="38">
        <v>110</v>
      </c>
      <c r="B471" s="30" t="s">
        <v>301</v>
      </c>
      <c r="C471" s="18" t="s">
        <v>289</v>
      </c>
      <c r="D471" s="3">
        <v>154</v>
      </c>
      <c r="E471" s="3">
        <v>1300</v>
      </c>
      <c r="F471" s="3">
        <v>21</v>
      </c>
      <c r="G471" s="6">
        <f t="shared" si="74"/>
        <v>61.904761904761905</v>
      </c>
      <c r="H471" s="57">
        <f t="shared" si="70"/>
        <v>2105</v>
      </c>
      <c r="I471" s="57">
        <f t="shared" si="71"/>
        <v>2105</v>
      </c>
      <c r="J471" s="57">
        <f t="shared" si="72"/>
        <v>72</v>
      </c>
      <c r="K471" s="57">
        <f t="shared" si="73"/>
        <v>139</v>
      </c>
      <c r="L471" s="57">
        <f t="shared" si="68"/>
        <v>211</v>
      </c>
      <c r="M471" s="107">
        <f t="shared" si="69"/>
        <v>40.197897340754487</v>
      </c>
      <c r="N471" s="107">
        <f t="shared" si="67"/>
        <v>40.197897340754487</v>
      </c>
    </row>
    <row r="472" spans="1:14" ht="17.100000000000001" customHeight="1" outlineLevel="2">
      <c r="A472" s="38">
        <v>111</v>
      </c>
      <c r="B472" s="30" t="s">
        <v>301</v>
      </c>
      <c r="C472" s="18" t="s">
        <v>284</v>
      </c>
      <c r="D472" s="3">
        <v>132</v>
      </c>
      <c r="E472" s="3">
        <v>1564</v>
      </c>
      <c r="F472" s="3">
        <v>21</v>
      </c>
      <c r="G472" s="6">
        <f t="shared" si="74"/>
        <v>74.476190476190482</v>
      </c>
      <c r="H472" s="57">
        <f t="shared" si="70"/>
        <v>2532</v>
      </c>
      <c r="I472" s="57">
        <f t="shared" si="71"/>
        <v>2532</v>
      </c>
      <c r="J472" s="57">
        <f t="shared" si="72"/>
        <v>86</v>
      </c>
      <c r="K472" s="57">
        <f t="shared" si="73"/>
        <v>167</v>
      </c>
      <c r="L472" s="57">
        <f t="shared" si="68"/>
        <v>253</v>
      </c>
      <c r="M472" s="107">
        <f t="shared" si="69"/>
        <v>56.421356421356421</v>
      </c>
      <c r="N472" s="107">
        <f t="shared" si="67"/>
        <v>56.421356421356421</v>
      </c>
    </row>
    <row r="473" spans="1:14" ht="17.100000000000001" customHeight="1" outlineLevel="2">
      <c r="A473" s="38">
        <v>112</v>
      </c>
      <c r="B473" s="30" t="s">
        <v>301</v>
      </c>
      <c r="C473" s="18" t="s">
        <v>1341</v>
      </c>
      <c r="D473" s="3">
        <v>1</v>
      </c>
      <c r="E473" s="3">
        <v>0</v>
      </c>
      <c r="F473" s="3">
        <v>1</v>
      </c>
      <c r="G473" s="6">
        <f t="shared" si="74"/>
        <v>0</v>
      </c>
      <c r="H473" s="57">
        <f t="shared" si="70"/>
        <v>0</v>
      </c>
      <c r="I473" s="57">
        <f t="shared" si="71"/>
        <v>0</v>
      </c>
      <c r="J473" s="57">
        <f t="shared" si="72"/>
        <v>0</v>
      </c>
      <c r="K473" s="57">
        <f t="shared" si="73"/>
        <v>0</v>
      </c>
      <c r="L473" s="57">
        <f t="shared" si="68"/>
        <v>0</v>
      </c>
      <c r="M473" s="107">
        <f t="shared" si="69"/>
        <v>0</v>
      </c>
      <c r="N473" s="107">
        <f t="shared" si="67"/>
        <v>0</v>
      </c>
    </row>
    <row r="474" spans="1:14" ht="17.100000000000001" customHeight="1" outlineLevel="2">
      <c r="A474" s="38">
        <v>113</v>
      </c>
      <c r="B474" s="30" t="s">
        <v>301</v>
      </c>
      <c r="C474" s="30" t="s">
        <v>1542</v>
      </c>
      <c r="D474" s="3">
        <v>1</v>
      </c>
      <c r="E474" s="3">
        <v>0</v>
      </c>
      <c r="F474" s="3">
        <v>1</v>
      </c>
      <c r="G474" s="6">
        <f t="shared" si="74"/>
        <v>0</v>
      </c>
      <c r="H474" s="57">
        <f t="shared" si="70"/>
        <v>0</v>
      </c>
      <c r="I474" s="57">
        <f t="shared" si="71"/>
        <v>0</v>
      </c>
      <c r="J474" s="57">
        <f t="shared" si="72"/>
        <v>0</v>
      </c>
      <c r="K474" s="57">
        <f t="shared" si="73"/>
        <v>0</v>
      </c>
      <c r="L474" s="57">
        <f t="shared" si="68"/>
        <v>0</v>
      </c>
      <c r="M474" s="107">
        <f t="shared" si="69"/>
        <v>0</v>
      </c>
      <c r="N474" s="107">
        <f t="shared" si="67"/>
        <v>0</v>
      </c>
    </row>
    <row r="475" spans="1:14" ht="17.100000000000001" customHeight="1" outlineLevel="2">
      <c r="A475" s="38">
        <v>114</v>
      </c>
      <c r="B475" s="30" t="s">
        <v>301</v>
      </c>
      <c r="C475" s="18" t="s">
        <v>360</v>
      </c>
      <c r="D475" s="3">
        <v>114</v>
      </c>
      <c r="E475" s="3">
        <v>1068</v>
      </c>
      <c r="F475" s="3">
        <v>21</v>
      </c>
      <c r="G475" s="6">
        <f t="shared" si="74"/>
        <v>50.857142857142854</v>
      </c>
      <c r="H475" s="57">
        <f t="shared" si="70"/>
        <v>1729</v>
      </c>
      <c r="I475" s="57">
        <f t="shared" si="71"/>
        <v>1729</v>
      </c>
      <c r="J475" s="57">
        <f t="shared" si="72"/>
        <v>59</v>
      </c>
      <c r="K475" s="57">
        <f t="shared" si="73"/>
        <v>114</v>
      </c>
      <c r="L475" s="57">
        <f t="shared" si="68"/>
        <v>173</v>
      </c>
      <c r="M475" s="107">
        <f t="shared" si="69"/>
        <v>44.611528822055135</v>
      </c>
      <c r="N475" s="107">
        <f t="shared" si="67"/>
        <v>44.611528822055135</v>
      </c>
    </row>
    <row r="476" spans="1:14" ht="17.100000000000001" customHeight="1" outlineLevel="2">
      <c r="A476" s="38">
        <v>115</v>
      </c>
      <c r="B476" s="30" t="s">
        <v>301</v>
      </c>
      <c r="C476" s="18" t="s">
        <v>361</v>
      </c>
      <c r="D476" s="3">
        <v>164</v>
      </c>
      <c r="E476" s="3">
        <v>1990</v>
      </c>
      <c r="F476" s="3">
        <v>21</v>
      </c>
      <c r="G476" s="6">
        <f t="shared" si="74"/>
        <v>94.761904761904759</v>
      </c>
      <c r="H476" s="57">
        <f t="shared" si="70"/>
        <v>3222</v>
      </c>
      <c r="I476" s="57">
        <f t="shared" si="71"/>
        <v>3222</v>
      </c>
      <c r="J476" s="57">
        <f t="shared" si="72"/>
        <v>110</v>
      </c>
      <c r="K476" s="57">
        <f>ROUND(I476*0.066-6,0)</f>
        <v>207</v>
      </c>
      <c r="L476" s="57">
        <f t="shared" si="68"/>
        <v>317</v>
      </c>
      <c r="M476" s="107">
        <f t="shared" si="69"/>
        <v>57.781649245063875</v>
      </c>
      <c r="N476" s="107">
        <f t="shared" ref="N476:N546" si="75">G476*100/D476</f>
        <v>57.781649245063875</v>
      </c>
    </row>
    <row r="477" spans="1:14" ht="17.100000000000001" customHeight="1" outlineLevel="2">
      <c r="A477" s="38">
        <v>116</v>
      </c>
      <c r="B477" s="30" t="s">
        <v>301</v>
      </c>
      <c r="C477" s="18" t="s">
        <v>362</v>
      </c>
      <c r="D477" s="3">
        <v>145</v>
      </c>
      <c r="E477" s="3">
        <v>1707</v>
      </c>
      <c r="F477" s="3">
        <v>20</v>
      </c>
      <c r="G477" s="6">
        <f t="shared" si="74"/>
        <v>85.35</v>
      </c>
      <c r="H477" s="57">
        <f t="shared" si="70"/>
        <v>2902</v>
      </c>
      <c r="I477" s="57">
        <f t="shared" si="71"/>
        <v>2902</v>
      </c>
      <c r="J477" s="57">
        <f t="shared" si="72"/>
        <v>99</v>
      </c>
      <c r="K477" s="57">
        <f t="shared" si="73"/>
        <v>192</v>
      </c>
      <c r="L477" s="57">
        <f t="shared" si="68"/>
        <v>291</v>
      </c>
      <c r="M477" s="107">
        <f t="shared" si="69"/>
        <v>58.862068965517238</v>
      </c>
      <c r="N477" s="107">
        <f t="shared" si="75"/>
        <v>58.862068965517238</v>
      </c>
    </row>
    <row r="478" spans="1:14" ht="17.100000000000001" customHeight="1" outlineLevel="2">
      <c r="A478" s="38">
        <v>117</v>
      </c>
      <c r="B478" s="30" t="s">
        <v>301</v>
      </c>
      <c r="C478" s="18" t="s">
        <v>363</v>
      </c>
      <c r="D478" s="3">
        <v>125</v>
      </c>
      <c r="E478" s="3">
        <v>1110</v>
      </c>
      <c r="F478" s="3">
        <v>21</v>
      </c>
      <c r="G478" s="6">
        <f t="shared" si="74"/>
        <v>52.857142857142854</v>
      </c>
      <c r="H478" s="57">
        <f t="shared" si="70"/>
        <v>1797</v>
      </c>
      <c r="I478" s="57">
        <f t="shared" si="71"/>
        <v>1797</v>
      </c>
      <c r="J478" s="57">
        <f t="shared" si="72"/>
        <v>61</v>
      </c>
      <c r="K478" s="57">
        <f t="shared" si="73"/>
        <v>119</v>
      </c>
      <c r="L478" s="57">
        <f t="shared" si="68"/>
        <v>180</v>
      </c>
      <c r="M478" s="107">
        <f t="shared" si="69"/>
        <v>42.285714285714285</v>
      </c>
      <c r="N478" s="107">
        <f t="shared" si="75"/>
        <v>42.285714285714285</v>
      </c>
    </row>
    <row r="479" spans="1:14" ht="17.100000000000001" customHeight="1" outlineLevel="2">
      <c r="A479" s="38">
        <v>118</v>
      </c>
      <c r="B479" s="30" t="s">
        <v>301</v>
      </c>
      <c r="C479" s="18" t="s">
        <v>364</v>
      </c>
      <c r="D479" s="3">
        <v>108</v>
      </c>
      <c r="E479" s="3">
        <v>596</v>
      </c>
      <c r="F479" s="3">
        <v>17</v>
      </c>
      <c r="G479" s="6">
        <f t="shared" si="74"/>
        <v>35.058823529411768</v>
      </c>
      <c r="H479" s="57">
        <f t="shared" si="70"/>
        <v>1192</v>
      </c>
      <c r="I479" s="57">
        <f t="shared" si="71"/>
        <v>1192</v>
      </c>
      <c r="J479" s="57">
        <f t="shared" si="72"/>
        <v>41</v>
      </c>
      <c r="K479" s="57">
        <f t="shared" si="73"/>
        <v>79</v>
      </c>
      <c r="L479" s="57">
        <f t="shared" si="68"/>
        <v>120</v>
      </c>
      <c r="M479" s="107">
        <f t="shared" si="69"/>
        <v>32.46187363834423</v>
      </c>
      <c r="N479" s="107">
        <f t="shared" si="75"/>
        <v>32.46187363834423</v>
      </c>
    </row>
    <row r="480" spans="1:14" ht="17.100000000000001" customHeight="1" outlineLevel="2">
      <c r="A480" s="38">
        <v>119</v>
      </c>
      <c r="B480" s="30" t="s">
        <v>301</v>
      </c>
      <c r="C480" s="18" t="s">
        <v>365</v>
      </c>
      <c r="D480" s="3">
        <v>69</v>
      </c>
      <c r="E480" s="3">
        <v>604</v>
      </c>
      <c r="F480" s="3">
        <v>18</v>
      </c>
      <c r="G480" s="6">
        <f t="shared" si="74"/>
        <v>33.555555555555557</v>
      </c>
      <c r="H480" s="57">
        <f t="shared" si="70"/>
        <v>1141</v>
      </c>
      <c r="I480" s="57">
        <f t="shared" si="71"/>
        <v>1141</v>
      </c>
      <c r="J480" s="57">
        <f t="shared" si="72"/>
        <v>39</v>
      </c>
      <c r="K480" s="57">
        <f t="shared" si="73"/>
        <v>75</v>
      </c>
      <c r="L480" s="57">
        <f t="shared" si="68"/>
        <v>114</v>
      </c>
      <c r="M480" s="107">
        <f t="shared" si="69"/>
        <v>48.631239935587764</v>
      </c>
      <c r="N480" s="107">
        <f t="shared" si="75"/>
        <v>48.631239935587764</v>
      </c>
    </row>
    <row r="481" spans="1:14" ht="17.100000000000001" customHeight="1" outlineLevel="2">
      <c r="A481" s="38">
        <v>120</v>
      </c>
      <c r="B481" s="30" t="s">
        <v>301</v>
      </c>
      <c r="C481" s="18" t="s">
        <v>1342</v>
      </c>
      <c r="D481" s="3">
        <v>138</v>
      </c>
      <c r="E481" s="3">
        <v>1171</v>
      </c>
      <c r="F481" s="3">
        <v>21</v>
      </c>
      <c r="G481" s="6">
        <f t="shared" si="74"/>
        <v>55.761904761904759</v>
      </c>
      <c r="H481" s="57">
        <f t="shared" si="70"/>
        <v>1896</v>
      </c>
      <c r="I481" s="57">
        <f t="shared" si="71"/>
        <v>1896</v>
      </c>
      <c r="J481" s="57">
        <f t="shared" si="72"/>
        <v>64</v>
      </c>
      <c r="K481" s="57">
        <f t="shared" si="73"/>
        <v>125</v>
      </c>
      <c r="L481" s="57">
        <f t="shared" si="68"/>
        <v>189</v>
      </c>
      <c r="M481" s="107">
        <f t="shared" si="69"/>
        <v>40.407177363699105</v>
      </c>
      <c r="N481" s="107">
        <f t="shared" si="75"/>
        <v>40.407177363699105</v>
      </c>
    </row>
    <row r="482" spans="1:14" ht="17.100000000000001" customHeight="1" outlineLevel="2">
      <c r="A482" s="38">
        <v>121</v>
      </c>
      <c r="B482" s="30" t="s">
        <v>301</v>
      </c>
      <c r="C482" s="30" t="s">
        <v>1543</v>
      </c>
      <c r="D482" s="3">
        <v>10</v>
      </c>
      <c r="E482" s="3">
        <v>138</v>
      </c>
      <c r="F482" s="3">
        <v>20</v>
      </c>
      <c r="G482" s="6">
        <f t="shared" si="74"/>
        <v>6.9</v>
      </c>
      <c r="H482" s="57">
        <f t="shared" si="70"/>
        <v>235</v>
      </c>
      <c r="I482" s="57">
        <f t="shared" si="71"/>
        <v>235</v>
      </c>
      <c r="J482" s="57">
        <f t="shared" si="72"/>
        <v>8</v>
      </c>
      <c r="K482" s="57">
        <f t="shared" si="73"/>
        <v>16</v>
      </c>
      <c r="L482" s="57">
        <f t="shared" si="68"/>
        <v>24</v>
      </c>
      <c r="M482" s="107">
        <f t="shared" si="69"/>
        <v>69</v>
      </c>
      <c r="N482" s="107">
        <f t="shared" si="75"/>
        <v>69</v>
      </c>
    </row>
    <row r="483" spans="1:14" ht="17.100000000000001" customHeight="1" outlineLevel="2">
      <c r="A483" s="38">
        <v>122</v>
      </c>
      <c r="B483" s="30" t="s">
        <v>301</v>
      </c>
      <c r="C483" s="18" t="s">
        <v>366</v>
      </c>
      <c r="D483" s="3">
        <v>152</v>
      </c>
      <c r="E483" s="3">
        <v>1908</v>
      </c>
      <c r="F483" s="3">
        <v>21</v>
      </c>
      <c r="G483" s="6">
        <f t="shared" si="74"/>
        <v>90.857142857142861</v>
      </c>
      <c r="H483" s="57">
        <f t="shared" si="70"/>
        <v>3089</v>
      </c>
      <c r="I483" s="57">
        <f t="shared" si="71"/>
        <v>3089</v>
      </c>
      <c r="J483" s="57">
        <f t="shared" si="72"/>
        <v>105</v>
      </c>
      <c r="K483" s="57">
        <f>ROUND(I483*0.066-6,0)</f>
        <v>198</v>
      </c>
      <c r="L483" s="57">
        <f t="shared" si="68"/>
        <v>303</v>
      </c>
      <c r="M483" s="107">
        <f t="shared" si="69"/>
        <v>59.774436090225571</v>
      </c>
      <c r="N483" s="107">
        <f t="shared" si="75"/>
        <v>59.774436090225571</v>
      </c>
    </row>
    <row r="484" spans="1:14" ht="17.100000000000001" customHeight="1" outlineLevel="2">
      <c r="A484" s="38">
        <v>123</v>
      </c>
      <c r="B484" s="30" t="s">
        <v>301</v>
      </c>
      <c r="C484" s="18" t="s">
        <v>367</v>
      </c>
      <c r="D484" s="3">
        <v>139</v>
      </c>
      <c r="E484" s="3">
        <v>1421</v>
      </c>
      <c r="F484" s="3">
        <v>21</v>
      </c>
      <c r="G484" s="6">
        <f t="shared" si="74"/>
        <v>67.666666666666671</v>
      </c>
      <c r="H484" s="57">
        <f t="shared" si="70"/>
        <v>2301</v>
      </c>
      <c r="I484" s="57">
        <f t="shared" si="71"/>
        <v>2301</v>
      </c>
      <c r="J484" s="57">
        <f t="shared" si="72"/>
        <v>78</v>
      </c>
      <c r="K484" s="57">
        <f t="shared" si="73"/>
        <v>152</v>
      </c>
      <c r="L484" s="57">
        <f t="shared" si="68"/>
        <v>230</v>
      </c>
      <c r="M484" s="107">
        <f t="shared" si="69"/>
        <v>48.681055155875299</v>
      </c>
      <c r="N484" s="107">
        <f t="shared" si="75"/>
        <v>48.681055155875299</v>
      </c>
    </row>
    <row r="485" spans="1:14" ht="17.100000000000001" customHeight="1" outlineLevel="2">
      <c r="A485" s="38">
        <v>124</v>
      </c>
      <c r="B485" s="30" t="s">
        <v>301</v>
      </c>
      <c r="C485" s="18" t="s">
        <v>368</v>
      </c>
      <c r="D485" s="3">
        <v>146</v>
      </c>
      <c r="E485" s="3">
        <v>1053</v>
      </c>
      <c r="F485" s="3">
        <v>18</v>
      </c>
      <c r="G485" s="6">
        <f t="shared" si="74"/>
        <v>58.5</v>
      </c>
      <c r="H485" s="57">
        <f t="shared" si="70"/>
        <v>1989</v>
      </c>
      <c r="I485" s="57">
        <f t="shared" si="71"/>
        <v>1989</v>
      </c>
      <c r="J485" s="57">
        <f t="shared" si="72"/>
        <v>68</v>
      </c>
      <c r="K485" s="57">
        <f t="shared" si="73"/>
        <v>131</v>
      </c>
      <c r="L485" s="57">
        <f t="shared" si="68"/>
        <v>199</v>
      </c>
      <c r="M485" s="107">
        <f t="shared" si="69"/>
        <v>40.06849315068493</v>
      </c>
      <c r="N485" s="107">
        <f t="shared" si="75"/>
        <v>40.06849315068493</v>
      </c>
    </row>
    <row r="486" spans="1:14" ht="17.100000000000001" customHeight="1" outlineLevel="2">
      <c r="A486" s="38">
        <v>125</v>
      </c>
      <c r="B486" s="30" t="s">
        <v>301</v>
      </c>
      <c r="C486" s="18" t="s">
        <v>369</v>
      </c>
      <c r="D486" s="3">
        <v>235</v>
      </c>
      <c r="E486" s="3">
        <v>1106</v>
      </c>
      <c r="F486" s="3">
        <v>19</v>
      </c>
      <c r="G486" s="6">
        <f t="shared" si="74"/>
        <v>58.210526315789473</v>
      </c>
      <c r="H486" s="57">
        <f t="shared" si="70"/>
        <v>1979</v>
      </c>
      <c r="I486" s="57">
        <f t="shared" si="71"/>
        <v>1979</v>
      </c>
      <c r="J486" s="57">
        <f t="shared" si="72"/>
        <v>67</v>
      </c>
      <c r="K486" s="57">
        <f t="shared" si="73"/>
        <v>131</v>
      </c>
      <c r="L486" s="57">
        <f t="shared" si="68"/>
        <v>198</v>
      </c>
      <c r="M486" s="107">
        <f t="shared" si="69"/>
        <v>24.77043673012318</v>
      </c>
      <c r="N486" s="107">
        <f t="shared" si="75"/>
        <v>24.77043673012318</v>
      </c>
    </row>
    <row r="487" spans="1:14" ht="17.100000000000001" customHeight="1" outlineLevel="2">
      <c r="A487" s="38">
        <v>126</v>
      </c>
      <c r="B487" s="30" t="s">
        <v>301</v>
      </c>
      <c r="C487" s="18" t="s">
        <v>370</v>
      </c>
      <c r="D487" s="3">
        <v>54</v>
      </c>
      <c r="E487" s="3">
        <v>356</v>
      </c>
      <c r="F487" s="3">
        <v>12</v>
      </c>
      <c r="G487" s="6">
        <f t="shared" si="74"/>
        <v>29.666666666666668</v>
      </c>
      <c r="H487" s="57">
        <f t="shared" si="70"/>
        <v>1009</v>
      </c>
      <c r="I487" s="57">
        <f t="shared" si="71"/>
        <v>1009</v>
      </c>
      <c r="J487" s="57">
        <f t="shared" si="72"/>
        <v>34</v>
      </c>
      <c r="K487" s="57">
        <f t="shared" si="73"/>
        <v>67</v>
      </c>
      <c r="L487" s="57">
        <f t="shared" si="68"/>
        <v>101</v>
      </c>
      <c r="M487" s="107">
        <f t="shared" si="69"/>
        <v>54.938271604938279</v>
      </c>
      <c r="N487" s="107">
        <f t="shared" si="75"/>
        <v>54.938271604938279</v>
      </c>
    </row>
    <row r="488" spans="1:14" ht="17.100000000000001" customHeight="1" outlineLevel="2">
      <c r="A488" s="38">
        <v>127</v>
      </c>
      <c r="B488" s="30" t="s">
        <v>301</v>
      </c>
      <c r="C488" s="18" t="s">
        <v>371</v>
      </c>
      <c r="D488" s="3">
        <v>106</v>
      </c>
      <c r="E488" s="3">
        <v>881</v>
      </c>
      <c r="F488" s="3">
        <v>21</v>
      </c>
      <c r="G488" s="6">
        <f t="shared" si="74"/>
        <v>41.952380952380949</v>
      </c>
      <c r="H488" s="57">
        <f t="shared" si="70"/>
        <v>1426</v>
      </c>
      <c r="I488" s="57">
        <f t="shared" si="71"/>
        <v>1426</v>
      </c>
      <c r="J488" s="57">
        <f t="shared" si="72"/>
        <v>48</v>
      </c>
      <c r="K488" s="57">
        <f t="shared" si="73"/>
        <v>94</v>
      </c>
      <c r="L488" s="57">
        <f t="shared" si="68"/>
        <v>142</v>
      </c>
      <c r="M488" s="107">
        <f t="shared" si="69"/>
        <v>39.577717879604663</v>
      </c>
      <c r="N488" s="107">
        <f t="shared" si="75"/>
        <v>39.577717879604663</v>
      </c>
    </row>
    <row r="489" spans="1:14" ht="17.100000000000001" customHeight="1" outlineLevel="2">
      <c r="A489" s="38">
        <v>128</v>
      </c>
      <c r="B489" s="30" t="s">
        <v>301</v>
      </c>
      <c r="C489" s="18" t="s">
        <v>372</v>
      </c>
      <c r="D489" s="3">
        <v>47</v>
      </c>
      <c r="E489" s="3">
        <v>545</v>
      </c>
      <c r="F489" s="3">
        <v>21</v>
      </c>
      <c r="G489" s="6">
        <f t="shared" si="74"/>
        <v>25.952380952380953</v>
      </c>
      <c r="H489" s="57">
        <f t="shared" si="70"/>
        <v>882</v>
      </c>
      <c r="I489" s="57">
        <f t="shared" si="71"/>
        <v>882</v>
      </c>
      <c r="J489" s="57">
        <f t="shared" si="72"/>
        <v>30</v>
      </c>
      <c r="K489" s="57">
        <f t="shared" si="73"/>
        <v>58</v>
      </c>
      <c r="L489" s="57">
        <f t="shared" ref="L489:L558" si="76">J489+K489</f>
        <v>88</v>
      </c>
      <c r="M489" s="107">
        <f t="shared" ref="M489:M558" si="77">G489*100/D489</f>
        <v>55.217831813576495</v>
      </c>
      <c r="N489" s="107">
        <f t="shared" si="75"/>
        <v>55.217831813576495</v>
      </c>
    </row>
    <row r="490" spans="1:14" ht="17.100000000000001" customHeight="1" outlineLevel="2">
      <c r="A490" s="38">
        <v>129</v>
      </c>
      <c r="B490" s="30" t="s">
        <v>301</v>
      </c>
      <c r="C490" s="18" t="s">
        <v>373</v>
      </c>
      <c r="D490" s="3">
        <v>50</v>
      </c>
      <c r="E490" s="3">
        <v>522</v>
      </c>
      <c r="F490" s="3">
        <v>18</v>
      </c>
      <c r="G490" s="6">
        <f t="shared" si="74"/>
        <v>29</v>
      </c>
      <c r="H490" s="57">
        <f t="shared" si="70"/>
        <v>986</v>
      </c>
      <c r="I490" s="57">
        <f t="shared" si="71"/>
        <v>986</v>
      </c>
      <c r="J490" s="57">
        <f t="shared" si="72"/>
        <v>34</v>
      </c>
      <c r="K490" s="57">
        <f t="shared" si="73"/>
        <v>65</v>
      </c>
      <c r="L490" s="57">
        <f t="shared" si="76"/>
        <v>99</v>
      </c>
      <c r="M490" s="107">
        <f t="shared" si="77"/>
        <v>58</v>
      </c>
      <c r="N490" s="107">
        <f t="shared" si="75"/>
        <v>58</v>
      </c>
    </row>
    <row r="491" spans="1:14" ht="17.100000000000001" customHeight="1" outlineLevel="2">
      <c r="A491" s="38">
        <v>130</v>
      </c>
      <c r="B491" s="30" t="s">
        <v>301</v>
      </c>
      <c r="C491" s="18" t="s">
        <v>374</v>
      </c>
      <c r="D491" s="3">
        <v>161</v>
      </c>
      <c r="E491" s="3">
        <v>1548</v>
      </c>
      <c r="F491" s="3">
        <v>21</v>
      </c>
      <c r="G491" s="6">
        <f t="shared" si="74"/>
        <v>73.714285714285708</v>
      </c>
      <c r="H491" s="57">
        <f t="shared" ref="H491:H502" si="78">ROUND(G491*34,0)</f>
        <v>2506</v>
      </c>
      <c r="I491" s="57">
        <f t="shared" ref="I491:I502" si="79">ROUND(G491*34,0)</f>
        <v>2506</v>
      </c>
      <c r="J491" s="57">
        <f t="shared" si="72"/>
        <v>85</v>
      </c>
      <c r="K491" s="57">
        <f t="shared" si="73"/>
        <v>165</v>
      </c>
      <c r="L491" s="57">
        <f t="shared" si="76"/>
        <v>250</v>
      </c>
      <c r="M491" s="107">
        <f t="shared" si="77"/>
        <v>45.785270629991125</v>
      </c>
      <c r="N491" s="107">
        <f t="shared" si="75"/>
        <v>45.785270629991125</v>
      </c>
    </row>
    <row r="492" spans="1:14" ht="17.100000000000001" customHeight="1" outlineLevel="2">
      <c r="A492" s="38">
        <v>131</v>
      </c>
      <c r="B492" s="30" t="s">
        <v>301</v>
      </c>
      <c r="C492" s="30" t="s">
        <v>1544</v>
      </c>
      <c r="D492" s="3">
        <v>1</v>
      </c>
      <c r="E492" s="3">
        <v>0</v>
      </c>
      <c r="F492" s="3">
        <v>1</v>
      </c>
      <c r="G492" s="6">
        <f t="shared" si="74"/>
        <v>0</v>
      </c>
      <c r="H492" s="57">
        <f t="shared" si="78"/>
        <v>0</v>
      </c>
      <c r="I492" s="57">
        <f t="shared" si="79"/>
        <v>0</v>
      </c>
      <c r="J492" s="57">
        <f t="shared" si="72"/>
        <v>0</v>
      </c>
      <c r="K492" s="57">
        <f t="shared" si="73"/>
        <v>0</v>
      </c>
      <c r="L492" s="57">
        <f t="shared" si="76"/>
        <v>0</v>
      </c>
      <c r="M492" s="107">
        <f t="shared" si="77"/>
        <v>0</v>
      </c>
      <c r="N492" s="107">
        <f t="shared" si="75"/>
        <v>0</v>
      </c>
    </row>
    <row r="493" spans="1:14" ht="17.100000000000001" customHeight="1" outlineLevel="2">
      <c r="A493" s="38">
        <v>132</v>
      </c>
      <c r="B493" s="30" t="s">
        <v>301</v>
      </c>
      <c r="C493" s="30" t="s">
        <v>1545</v>
      </c>
      <c r="D493" s="3">
        <v>1</v>
      </c>
      <c r="E493" s="3">
        <v>0</v>
      </c>
      <c r="F493" s="3">
        <v>1</v>
      </c>
      <c r="G493" s="6">
        <f t="shared" si="74"/>
        <v>0</v>
      </c>
      <c r="H493" s="57">
        <f t="shared" si="78"/>
        <v>0</v>
      </c>
      <c r="I493" s="57">
        <f t="shared" si="79"/>
        <v>0</v>
      </c>
      <c r="J493" s="57">
        <f t="shared" si="72"/>
        <v>0</v>
      </c>
      <c r="K493" s="57">
        <f t="shared" si="73"/>
        <v>0</v>
      </c>
      <c r="L493" s="57">
        <f t="shared" si="76"/>
        <v>0</v>
      </c>
      <c r="M493" s="107">
        <f t="shared" si="77"/>
        <v>0</v>
      </c>
      <c r="N493" s="107">
        <f t="shared" si="75"/>
        <v>0</v>
      </c>
    </row>
    <row r="494" spans="1:14" ht="17.100000000000001" customHeight="1" outlineLevel="2">
      <c r="A494" s="38">
        <v>133</v>
      </c>
      <c r="B494" s="30" t="s">
        <v>301</v>
      </c>
      <c r="C494" s="18" t="s">
        <v>375</v>
      </c>
      <c r="D494" s="3">
        <v>201</v>
      </c>
      <c r="E494" s="3">
        <v>2000</v>
      </c>
      <c r="F494" s="3">
        <v>20</v>
      </c>
      <c r="G494" s="6">
        <f t="shared" si="74"/>
        <v>100</v>
      </c>
      <c r="H494" s="57">
        <f t="shared" si="78"/>
        <v>3400</v>
      </c>
      <c r="I494" s="57">
        <f t="shared" si="79"/>
        <v>3400</v>
      </c>
      <c r="J494" s="57">
        <f t="shared" si="72"/>
        <v>116</v>
      </c>
      <c r="K494" s="57">
        <f>ROUND(I494*0.066-6,0)</f>
        <v>218</v>
      </c>
      <c r="L494" s="57">
        <f t="shared" si="76"/>
        <v>334</v>
      </c>
      <c r="M494" s="107">
        <f t="shared" si="77"/>
        <v>49.75124378109453</v>
      </c>
      <c r="N494" s="107">
        <f t="shared" si="75"/>
        <v>49.75124378109453</v>
      </c>
    </row>
    <row r="495" spans="1:14" ht="17.100000000000001" customHeight="1" outlineLevel="2">
      <c r="A495" s="38">
        <v>134</v>
      </c>
      <c r="B495" s="30" t="s">
        <v>301</v>
      </c>
      <c r="C495" s="18" t="s">
        <v>376</v>
      </c>
      <c r="D495" s="3">
        <v>75</v>
      </c>
      <c r="E495" s="3">
        <v>539</v>
      </c>
      <c r="F495" s="3">
        <v>21</v>
      </c>
      <c r="G495" s="6">
        <f t="shared" si="74"/>
        <v>25.666666666666668</v>
      </c>
      <c r="H495" s="57">
        <f t="shared" si="78"/>
        <v>873</v>
      </c>
      <c r="I495" s="57">
        <f t="shared" si="79"/>
        <v>873</v>
      </c>
      <c r="J495" s="57">
        <f t="shared" si="72"/>
        <v>30</v>
      </c>
      <c r="K495" s="57">
        <f t="shared" si="73"/>
        <v>58</v>
      </c>
      <c r="L495" s="57">
        <f t="shared" si="76"/>
        <v>88</v>
      </c>
      <c r="M495" s="107">
        <f t="shared" si="77"/>
        <v>34.222222222222229</v>
      </c>
      <c r="N495" s="107">
        <f t="shared" si="75"/>
        <v>34.222222222222229</v>
      </c>
    </row>
    <row r="496" spans="1:14" ht="17.100000000000001" customHeight="1" outlineLevel="2">
      <c r="A496" s="38">
        <v>135</v>
      </c>
      <c r="B496" s="30" t="s">
        <v>301</v>
      </c>
      <c r="C496" s="18" t="s">
        <v>1214</v>
      </c>
      <c r="D496" s="3">
        <v>47</v>
      </c>
      <c r="E496" s="3">
        <v>99</v>
      </c>
      <c r="F496" s="3">
        <v>4</v>
      </c>
      <c r="G496" s="6">
        <f t="shared" si="74"/>
        <v>24.75</v>
      </c>
      <c r="H496" s="57">
        <f t="shared" si="78"/>
        <v>842</v>
      </c>
      <c r="I496" s="57">
        <f t="shared" si="79"/>
        <v>842</v>
      </c>
      <c r="J496" s="57">
        <f t="shared" si="72"/>
        <v>29</v>
      </c>
      <c r="K496" s="57">
        <f t="shared" si="73"/>
        <v>56</v>
      </c>
      <c r="L496" s="57">
        <f t="shared" si="76"/>
        <v>85</v>
      </c>
      <c r="M496" s="107">
        <f t="shared" si="77"/>
        <v>52.659574468085104</v>
      </c>
      <c r="N496" s="107">
        <f t="shared" si="75"/>
        <v>52.659574468085104</v>
      </c>
    </row>
    <row r="497" spans="1:14" ht="17.100000000000001" customHeight="1" outlineLevel="2">
      <c r="A497" s="38">
        <v>136</v>
      </c>
      <c r="B497" s="30" t="s">
        <v>301</v>
      </c>
      <c r="C497" s="18" t="s">
        <v>1215</v>
      </c>
      <c r="D497" s="3">
        <v>37</v>
      </c>
      <c r="E497" s="3">
        <v>332</v>
      </c>
      <c r="F497" s="3">
        <v>20</v>
      </c>
      <c r="G497" s="6">
        <f t="shared" si="74"/>
        <v>16.600000000000001</v>
      </c>
      <c r="H497" s="57">
        <f t="shared" si="78"/>
        <v>564</v>
      </c>
      <c r="I497" s="57">
        <f t="shared" si="79"/>
        <v>564</v>
      </c>
      <c r="J497" s="57">
        <f t="shared" si="72"/>
        <v>19</v>
      </c>
      <c r="K497" s="57">
        <f t="shared" si="73"/>
        <v>37</v>
      </c>
      <c r="L497" s="57">
        <f t="shared" si="76"/>
        <v>56</v>
      </c>
      <c r="M497" s="107">
        <f t="shared" si="77"/>
        <v>44.86486486486487</v>
      </c>
      <c r="N497" s="107">
        <f t="shared" si="75"/>
        <v>44.86486486486487</v>
      </c>
    </row>
    <row r="498" spans="1:14" ht="17.100000000000001" customHeight="1" outlineLevel="2">
      <c r="A498" s="38">
        <v>137</v>
      </c>
      <c r="B498" s="30" t="s">
        <v>301</v>
      </c>
      <c r="C498" s="39" t="s">
        <v>377</v>
      </c>
      <c r="D498" s="3">
        <v>64</v>
      </c>
      <c r="E498" s="3">
        <v>431</v>
      </c>
      <c r="F498" s="3">
        <v>22</v>
      </c>
      <c r="G498" s="6">
        <f t="shared" si="74"/>
        <v>19.59090909090909</v>
      </c>
      <c r="H498" s="57">
        <f t="shared" si="78"/>
        <v>666</v>
      </c>
      <c r="I498" s="57">
        <f t="shared" si="79"/>
        <v>666</v>
      </c>
      <c r="J498" s="57">
        <f t="shared" si="72"/>
        <v>23</v>
      </c>
      <c r="K498" s="57">
        <f t="shared" si="73"/>
        <v>44</v>
      </c>
      <c r="L498" s="57">
        <f t="shared" si="76"/>
        <v>67</v>
      </c>
      <c r="M498" s="107">
        <f t="shared" si="77"/>
        <v>30.610795454545453</v>
      </c>
      <c r="N498" s="107">
        <f t="shared" si="75"/>
        <v>30.610795454545453</v>
      </c>
    </row>
    <row r="499" spans="1:14" ht="17.100000000000001" customHeight="1" outlineLevel="2">
      <c r="A499" s="38">
        <v>138</v>
      </c>
      <c r="B499" s="30" t="s">
        <v>301</v>
      </c>
      <c r="C499" s="30" t="s">
        <v>1546</v>
      </c>
      <c r="D499" s="3">
        <v>1</v>
      </c>
      <c r="E499" s="3">
        <v>0</v>
      </c>
      <c r="F499" s="3">
        <v>1</v>
      </c>
      <c r="G499" s="6">
        <f t="shared" si="74"/>
        <v>0</v>
      </c>
      <c r="H499" s="57">
        <f t="shared" si="78"/>
        <v>0</v>
      </c>
      <c r="I499" s="57">
        <f t="shared" si="79"/>
        <v>0</v>
      </c>
      <c r="J499" s="57">
        <f t="shared" si="72"/>
        <v>0</v>
      </c>
      <c r="K499" s="57">
        <f t="shared" si="73"/>
        <v>0</v>
      </c>
      <c r="L499" s="57">
        <f t="shared" si="76"/>
        <v>0</v>
      </c>
      <c r="M499" s="107">
        <f t="shared" si="77"/>
        <v>0</v>
      </c>
      <c r="N499" s="107">
        <f t="shared" si="75"/>
        <v>0</v>
      </c>
    </row>
    <row r="500" spans="1:14" ht="17.100000000000001" customHeight="1" outlineLevel="2">
      <c r="A500" s="38">
        <v>139</v>
      </c>
      <c r="B500" s="30" t="s">
        <v>301</v>
      </c>
      <c r="C500" s="18" t="s">
        <v>1343</v>
      </c>
      <c r="D500" s="3">
        <v>245</v>
      </c>
      <c r="E500" s="3">
        <v>2889</v>
      </c>
      <c r="F500" s="3">
        <v>22</v>
      </c>
      <c r="G500" s="6">
        <f t="shared" si="74"/>
        <v>131.31818181818181</v>
      </c>
      <c r="H500" s="57">
        <f t="shared" si="78"/>
        <v>4465</v>
      </c>
      <c r="I500" s="57">
        <f t="shared" si="79"/>
        <v>4465</v>
      </c>
      <c r="J500" s="57">
        <f>ROUND(H500*0.034-4,0)</f>
        <v>148</v>
      </c>
      <c r="K500" s="57">
        <f>ROUND(I500*0.066-9,0)</f>
        <v>286</v>
      </c>
      <c r="L500" s="57">
        <f t="shared" si="76"/>
        <v>434</v>
      </c>
      <c r="M500" s="107">
        <f t="shared" si="77"/>
        <v>53.599257884972168</v>
      </c>
      <c r="N500" s="107">
        <f t="shared" si="75"/>
        <v>53.599257884972168</v>
      </c>
    </row>
    <row r="501" spans="1:14" ht="17.100000000000001" customHeight="1" outlineLevel="2">
      <c r="A501" s="38">
        <v>140</v>
      </c>
      <c r="B501" s="30" t="s">
        <v>301</v>
      </c>
      <c r="C501" s="30" t="s">
        <v>1547</v>
      </c>
      <c r="D501" s="3">
        <v>1</v>
      </c>
      <c r="E501" s="3">
        <v>0</v>
      </c>
      <c r="F501" s="3">
        <v>1</v>
      </c>
      <c r="G501" s="6">
        <f t="shared" si="74"/>
        <v>0</v>
      </c>
      <c r="H501" s="57">
        <f t="shared" si="78"/>
        <v>0</v>
      </c>
      <c r="I501" s="57">
        <f t="shared" si="79"/>
        <v>0</v>
      </c>
      <c r="J501" s="57">
        <f t="shared" si="72"/>
        <v>0</v>
      </c>
      <c r="K501" s="57">
        <f t="shared" si="73"/>
        <v>0</v>
      </c>
      <c r="L501" s="57">
        <f t="shared" si="76"/>
        <v>0</v>
      </c>
      <c r="M501" s="107">
        <f t="shared" si="77"/>
        <v>0</v>
      </c>
      <c r="N501" s="107">
        <f t="shared" si="75"/>
        <v>0</v>
      </c>
    </row>
    <row r="502" spans="1:14" ht="17.100000000000001" customHeight="1" outlineLevel="2">
      <c r="A502" s="38">
        <v>141</v>
      </c>
      <c r="B502" s="30" t="s">
        <v>301</v>
      </c>
      <c r="C502" s="30" t="s">
        <v>1548</v>
      </c>
      <c r="D502" s="3">
        <v>1</v>
      </c>
      <c r="E502" s="3">
        <v>0</v>
      </c>
      <c r="F502" s="3">
        <v>1</v>
      </c>
      <c r="G502" s="6">
        <f t="shared" si="74"/>
        <v>0</v>
      </c>
      <c r="H502" s="57">
        <f t="shared" si="78"/>
        <v>0</v>
      </c>
      <c r="I502" s="57">
        <f t="shared" si="79"/>
        <v>0</v>
      </c>
      <c r="J502" s="57">
        <f t="shared" si="72"/>
        <v>0</v>
      </c>
      <c r="K502" s="57">
        <f t="shared" si="73"/>
        <v>0</v>
      </c>
      <c r="L502" s="57">
        <f t="shared" si="76"/>
        <v>0</v>
      </c>
      <c r="M502" s="107">
        <f t="shared" si="77"/>
        <v>0</v>
      </c>
      <c r="N502" s="107">
        <f t="shared" si="75"/>
        <v>0</v>
      </c>
    </row>
    <row r="503" spans="1:14" ht="17.100000000000001" customHeight="1" outlineLevel="1">
      <c r="A503" s="38"/>
      <c r="B503" s="50" t="s">
        <v>378</v>
      </c>
      <c r="C503" s="30"/>
      <c r="D503" s="3"/>
      <c r="E503" s="3"/>
      <c r="F503" s="3"/>
      <c r="G503" s="6">
        <f>SUBTOTAL(9,G362:G502)</f>
        <v>5363.4583884281028</v>
      </c>
      <c r="H503" s="57"/>
      <c r="I503" s="57"/>
      <c r="J503" s="57">
        <f>SUBTOTAL(9,J362:J502)</f>
        <v>6193</v>
      </c>
      <c r="K503" s="57">
        <f>SUBTOTAL(9,K362:K502)</f>
        <v>12009</v>
      </c>
      <c r="L503" s="57">
        <f>SUBTOTAL(9,L362:L502)</f>
        <v>18202</v>
      </c>
      <c r="M503" s="107"/>
      <c r="N503" s="107"/>
    </row>
    <row r="504" spans="1:14" ht="18" customHeight="1" outlineLevel="2">
      <c r="A504" s="28">
        <v>1</v>
      </c>
      <c r="B504" s="29" t="s">
        <v>482</v>
      </c>
      <c r="C504" s="14" t="s">
        <v>483</v>
      </c>
      <c r="D504" s="3">
        <v>150</v>
      </c>
      <c r="E504" s="3">
        <v>1746</v>
      </c>
      <c r="F504" s="3">
        <v>21</v>
      </c>
      <c r="G504" s="6">
        <f t="shared" si="74"/>
        <v>83.142857142857139</v>
      </c>
      <c r="H504" s="57">
        <f>ROUND(G504*32,0)</f>
        <v>2661</v>
      </c>
      <c r="I504" s="57">
        <f>ROUND(G504*32,0)</f>
        <v>2661</v>
      </c>
      <c r="J504" s="57">
        <f>ROUND(H504*0.034+2,0)</f>
        <v>92</v>
      </c>
      <c r="K504" s="57">
        <f>ROUND(I504*0.066+3,0)</f>
        <v>179</v>
      </c>
      <c r="L504" s="57">
        <f t="shared" si="76"/>
        <v>271</v>
      </c>
      <c r="M504" s="107">
        <f t="shared" si="77"/>
        <v>55.428571428571423</v>
      </c>
      <c r="N504" s="107">
        <f t="shared" si="75"/>
        <v>55.428571428571423</v>
      </c>
    </row>
    <row r="505" spans="1:14" ht="18" customHeight="1" outlineLevel="2">
      <c r="A505" s="28">
        <v>2</v>
      </c>
      <c r="B505" s="29" t="s">
        <v>482</v>
      </c>
      <c r="C505" s="14" t="s">
        <v>484</v>
      </c>
      <c r="D505" s="3">
        <v>203</v>
      </c>
      <c r="E505" s="3">
        <v>2067</v>
      </c>
      <c r="F505" s="3">
        <v>17</v>
      </c>
      <c r="G505" s="6">
        <f t="shared" si="74"/>
        <v>121.58823529411765</v>
      </c>
      <c r="H505" s="57">
        <f t="shared" ref="H505:H568" si="80">ROUND(G505*32,0)</f>
        <v>3891</v>
      </c>
      <c r="I505" s="57">
        <f t="shared" ref="I505:I568" si="81">ROUND(G505*32,0)</f>
        <v>3891</v>
      </c>
      <c r="J505" s="57">
        <f t="shared" ref="J505:J568" si="82">ROUND(H505*0.034+2,0)</f>
        <v>134</v>
      </c>
      <c r="K505" s="57">
        <f t="shared" ref="K505:K568" si="83">ROUND(I505*0.066+3,0)</f>
        <v>260</v>
      </c>
      <c r="L505" s="57">
        <f t="shared" si="76"/>
        <v>394</v>
      </c>
      <c r="M505" s="107">
        <f t="shared" si="77"/>
        <v>59.895682410895397</v>
      </c>
      <c r="N505" s="107">
        <f t="shared" si="75"/>
        <v>59.895682410895397</v>
      </c>
    </row>
    <row r="506" spans="1:14" ht="18" customHeight="1" outlineLevel="2">
      <c r="A506" s="28">
        <v>3</v>
      </c>
      <c r="B506" s="29" t="s">
        <v>482</v>
      </c>
      <c r="C506" s="14" t="s">
        <v>485</v>
      </c>
      <c r="D506" s="3">
        <v>150</v>
      </c>
      <c r="E506" s="3">
        <v>611</v>
      </c>
      <c r="F506" s="3">
        <v>14</v>
      </c>
      <c r="G506" s="6">
        <f t="shared" si="74"/>
        <v>43.642857142857146</v>
      </c>
      <c r="H506" s="57">
        <f t="shared" si="80"/>
        <v>1397</v>
      </c>
      <c r="I506" s="57">
        <f t="shared" si="81"/>
        <v>1397</v>
      </c>
      <c r="J506" s="57">
        <f t="shared" si="82"/>
        <v>49</v>
      </c>
      <c r="K506" s="57">
        <f t="shared" si="83"/>
        <v>95</v>
      </c>
      <c r="L506" s="57">
        <f t="shared" si="76"/>
        <v>144</v>
      </c>
      <c r="M506" s="107">
        <f t="shared" si="77"/>
        <v>29.095238095238098</v>
      </c>
      <c r="N506" s="107">
        <f t="shared" si="75"/>
        <v>29.095238095238098</v>
      </c>
    </row>
    <row r="507" spans="1:14" ht="18" customHeight="1" outlineLevel="2">
      <c r="A507" s="28">
        <v>4</v>
      </c>
      <c r="B507" s="29" t="s">
        <v>482</v>
      </c>
      <c r="C507" s="14" t="s">
        <v>486</v>
      </c>
      <c r="D507" s="3">
        <v>101</v>
      </c>
      <c r="E507" s="3">
        <v>740</v>
      </c>
      <c r="F507" s="3">
        <v>21</v>
      </c>
      <c r="G507" s="6">
        <f t="shared" si="74"/>
        <v>35.238095238095241</v>
      </c>
      <c r="H507" s="57">
        <f t="shared" si="80"/>
        <v>1128</v>
      </c>
      <c r="I507" s="57">
        <f t="shared" si="81"/>
        <v>1128</v>
      </c>
      <c r="J507" s="57">
        <f t="shared" si="82"/>
        <v>40</v>
      </c>
      <c r="K507" s="57">
        <f t="shared" si="83"/>
        <v>77</v>
      </c>
      <c r="L507" s="57">
        <f t="shared" si="76"/>
        <v>117</v>
      </c>
      <c r="M507" s="107">
        <f t="shared" si="77"/>
        <v>34.889203206034892</v>
      </c>
      <c r="N507" s="107">
        <f t="shared" si="75"/>
        <v>34.889203206034892</v>
      </c>
    </row>
    <row r="508" spans="1:14" ht="18" customHeight="1" outlineLevel="2">
      <c r="A508" s="28">
        <v>5</v>
      </c>
      <c r="B508" s="29" t="s">
        <v>482</v>
      </c>
      <c r="C508" s="14" t="s">
        <v>1344</v>
      </c>
      <c r="D508" s="3">
        <v>47</v>
      </c>
      <c r="E508" s="3">
        <v>261</v>
      </c>
      <c r="F508" s="3">
        <v>12</v>
      </c>
      <c r="G508" s="6">
        <f t="shared" si="74"/>
        <v>21.75</v>
      </c>
      <c r="H508" s="57">
        <f t="shared" si="80"/>
        <v>696</v>
      </c>
      <c r="I508" s="57">
        <f t="shared" si="81"/>
        <v>696</v>
      </c>
      <c r="J508" s="57">
        <f t="shared" si="82"/>
        <v>26</v>
      </c>
      <c r="K508" s="57">
        <f t="shared" si="83"/>
        <v>49</v>
      </c>
      <c r="L508" s="57">
        <f t="shared" si="76"/>
        <v>75</v>
      </c>
      <c r="M508" s="107">
        <f t="shared" si="77"/>
        <v>46.276595744680854</v>
      </c>
      <c r="N508" s="107">
        <f t="shared" si="75"/>
        <v>46.276595744680854</v>
      </c>
    </row>
    <row r="509" spans="1:14" ht="18" customHeight="1" outlineLevel="2">
      <c r="A509" s="28">
        <v>6</v>
      </c>
      <c r="B509" s="29" t="s">
        <v>482</v>
      </c>
      <c r="C509" s="14" t="s">
        <v>487</v>
      </c>
      <c r="D509" s="3">
        <v>114</v>
      </c>
      <c r="E509" s="3">
        <v>820</v>
      </c>
      <c r="F509" s="3">
        <v>20</v>
      </c>
      <c r="G509" s="6">
        <f t="shared" si="74"/>
        <v>41</v>
      </c>
      <c r="H509" s="57">
        <f t="shared" si="80"/>
        <v>1312</v>
      </c>
      <c r="I509" s="57">
        <f t="shared" si="81"/>
        <v>1312</v>
      </c>
      <c r="J509" s="57">
        <v>95</v>
      </c>
      <c r="K509" s="57">
        <v>191</v>
      </c>
      <c r="L509" s="57">
        <f t="shared" si="76"/>
        <v>286</v>
      </c>
      <c r="M509" s="107">
        <f t="shared" si="77"/>
        <v>35.964912280701753</v>
      </c>
      <c r="N509" s="107">
        <f t="shared" si="75"/>
        <v>35.964912280701753</v>
      </c>
    </row>
    <row r="510" spans="1:14" ht="18" customHeight="1" outlineLevel="2">
      <c r="A510" s="28">
        <v>7</v>
      </c>
      <c r="B510" s="29" t="s">
        <v>482</v>
      </c>
      <c r="C510" s="14" t="s">
        <v>488</v>
      </c>
      <c r="D510" s="3">
        <v>136</v>
      </c>
      <c r="E510" s="3">
        <v>1635</v>
      </c>
      <c r="F510" s="3">
        <v>21</v>
      </c>
      <c r="G510" s="6">
        <f t="shared" si="74"/>
        <v>77.857142857142861</v>
      </c>
      <c r="H510" s="57">
        <f t="shared" si="80"/>
        <v>2491</v>
      </c>
      <c r="I510" s="57">
        <f t="shared" si="81"/>
        <v>2491</v>
      </c>
      <c r="J510" s="57">
        <f t="shared" si="82"/>
        <v>87</v>
      </c>
      <c r="K510" s="57">
        <f t="shared" si="83"/>
        <v>167</v>
      </c>
      <c r="L510" s="57">
        <f t="shared" si="76"/>
        <v>254</v>
      </c>
      <c r="M510" s="107">
        <f t="shared" si="77"/>
        <v>57.247899159663866</v>
      </c>
      <c r="N510" s="107">
        <f t="shared" si="75"/>
        <v>57.247899159663866</v>
      </c>
    </row>
    <row r="511" spans="1:14" ht="18" customHeight="1" outlineLevel="2">
      <c r="A511" s="28">
        <v>8</v>
      </c>
      <c r="B511" s="29" t="s">
        <v>482</v>
      </c>
      <c r="C511" s="14" t="s">
        <v>489</v>
      </c>
      <c r="D511" s="3">
        <v>160</v>
      </c>
      <c r="E511" s="3">
        <v>1420</v>
      </c>
      <c r="F511" s="3">
        <v>21</v>
      </c>
      <c r="G511" s="6">
        <f t="shared" si="74"/>
        <v>67.61904761904762</v>
      </c>
      <c r="H511" s="57">
        <f t="shared" si="80"/>
        <v>2164</v>
      </c>
      <c r="I511" s="57">
        <f t="shared" si="81"/>
        <v>2164</v>
      </c>
      <c r="J511" s="57">
        <f t="shared" si="82"/>
        <v>76</v>
      </c>
      <c r="K511" s="57">
        <f t="shared" si="83"/>
        <v>146</v>
      </c>
      <c r="L511" s="57">
        <f t="shared" si="76"/>
        <v>222</v>
      </c>
      <c r="M511" s="107">
        <f t="shared" si="77"/>
        <v>42.261904761904766</v>
      </c>
      <c r="N511" s="107">
        <f t="shared" si="75"/>
        <v>42.261904761904766</v>
      </c>
    </row>
    <row r="512" spans="1:14" ht="18" customHeight="1" outlineLevel="2">
      <c r="A512" s="28">
        <v>9</v>
      </c>
      <c r="B512" s="29" t="s">
        <v>482</v>
      </c>
      <c r="C512" s="14" t="s">
        <v>1345</v>
      </c>
      <c r="D512" s="3">
        <v>137</v>
      </c>
      <c r="E512" s="3">
        <v>1511</v>
      </c>
      <c r="F512" s="3">
        <v>20</v>
      </c>
      <c r="G512" s="6">
        <f t="shared" si="74"/>
        <v>75.55</v>
      </c>
      <c r="H512" s="57">
        <f t="shared" si="80"/>
        <v>2418</v>
      </c>
      <c r="I512" s="57">
        <f t="shared" si="81"/>
        <v>2418</v>
      </c>
      <c r="J512" s="57">
        <f t="shared" si="82"/>
        <v>84</v>
      </c>
      <c r="K512" s="57">
        <f t="shared" si="83"/>
        <v>163</v>
      </c>
      <c r="L512" s="57">
        <f t="shared" si="76"/>
        <v>247</v>
      </c>
      <c r="M512" s="107">
        <f t="shared" si="77"/>
        <v>55.145985401459853</v>
      </c>
      <c r="N512" s="107">
        <f t="shared" si="75"/>
        <v>55.145985401459853</v>
      </c>
    </row>
    <row r="513" spans="1:14" ht="18" customHeight="1" outlineLevel="2">
      <c r="A513" s="28">
        <v>10</v>
      </c>
      <c r="B513" s="29" t="s">
        <v>482</v>
      </c>
      <c r="C513" s="14" t="s">
        <v>490</v>
      </c>
      <c r="D513" s="3">
        <v>132</v>
      </c>
      <c r="E513" s="3">
        <v>1262</v>
      </c>
      <c r="F513" s="3">
        <v>19</v>
      </c>
      <c r="G513" s="6">
        <f t="shared" si="74"/>
        <v>66.421052631578945</v>
      </c>
      <c r="H513" s="57">
        <f t="shared" si="80"/>
        <v>2125</v>
      </c>
      <c r="I513" s="57">
        <f t="shared" si="81"/>
        <v>2125</v>
      </c>
      <c r="J513" s="57">
        <f t="shared" si="82"/>
        <v>74</v>
      </c>
      <c r="K513" s="57">
        <f t="shared" si="83"/>
        <v>143</v>
      </c>
      <c r="L513" s="57">
        <f t="shared" si="76"/>
        <v>217</v>
      </c>
      <c r="M513" s="107">
        <f t="shared" si="77"/>
        <v>50.318979266347682</v>
      </c>
      <c r="N513" s="107">
        <f t="shared" si="75"/>
        <v>50.318979266347682</v>
      </c>
    </row>
    <row r="514" spans="1:14" ht="18" customHeight="1" outlineLevel="2">
      <c r="A514" s="28">
        <v>11</v>
      </c>
      <c r="B514" s="29" t="s">
        <v>482</v>
      </c>
      <c r="C514" s="14" t="s">
        <v>288</v>
      </c>
      <c r="D514" s="3">
        <v>274</v>
      </c>
      <c r="E514" s="3">
        <v>165</v>
      </c>
      <c r="F514" s="3">
        <v>1</v>
      </c>
      <c r="G514" s="6">
        <f t="shared" si="74"/>
        <v>165</v>
      </c>
      <c r="H514" s="57">
        <f t="shared" si="80"/>
        <v>5280</v>
      </c>
      <c r="I514" s="57">
        <f t="shared" si="81"/>
        <v>5280</v>
      </c>
      <c r="J514" s="57">
        <f t="shared" si="82"/>
        <v>182</v>
      </c>
      <c r="K514" s="57">
        <f t="shared" si="83"/>
        <v>351</v>
      </c>
      <c r="L514" s="57">
        <f t="shared" si="76"/>
        <v>533</v>
      </c>
      <c r="M514" s="107">
        <f t="shared" si="77"/>
        <v>60.21897810218978</v>
      </c>
      <c r="N514" s="107">
        <f t="shared" si="75"/>
        <v>60.21897810218978</v>
      </c>
    </row>
    <row r="515" spans="1:14" ht="18" customHeight="1" outlineLevel="2">
      <c r="A515" s="28">
        <v>12</v>
      </c>
      <c r="B515" s="29" t="s">
        <v>482</v>
      </c>
      <c r="C515" s="14" t="s">
        <v>491</v>
      </c>
      <c r="D515" s="3">
        <v>156</v>
      </c>
      <c r="E515" s="3">
        <v>2575</v>
      </c>
      <c r="F515" s="3">
        <v>20</v>
      </c>
      <c r="G515" s="6">
        <f t="shared" si="74"/>
        <v>128.75</v>
      </c>
      <c r="H515" s="57">
        <f t="shared" si="80"/>
        <v>4120</v>
      </c>
      <c r="I515" s="57">
        <f t="shared" si="81"/>
        <v>4120</v>
      </c>
      <c r="J515" s="57">
        <f t="shared" si="82"/>
        <v>142</v>
      </c>
      <c r="K515" s="57">
        <f t="shared" si="83"/>
        <v>275</v>
      </c>
      <c r="L515" s="57">
        <f t="shared" si="76"/>
        <v>417</v>
      </c>
      <c r="M515" s="107">
        <f t="shared" si="77"/>
        <v>82.532051282051285</v>
      </c>
      <c r="N515" s="107">
        <f t="shared" si="75"/>
        <v>82.532051282051285</v>
      </c>
    </row>
    <row r="516" spans="1:14" ht="18" customHeight="1" outlineLevel="2">
      <c r="A516" s="28">
        <v>13</v>
      </c>
      <c r="B516" s="29" t="s">
        <v>482</v>
      </c>
      <c r="C516" s="14" t="s">
        <v>290</v>
      </c>
      <c r="D516" s="3">
        <v>157</v>
      </c>
      <c r="E516" s="3">
        <v>1960</v>
      </c>
      <c r="F516" s="3">
        <v>20</v>
      </c>
      <c r="G516" s="6">
        <f t="shared" si="74"/>
        <v>98</v>
      </c>
      <c r="H516" s="57">
        <f t="shared" si="80"/>
        <v>3136</v>
      </c>
      <c r="I516" s="57">
        <f t="shared" si="81"/>
        <v>3136</v>
      </c>
      <c r="J516" s="57">
        <f t="shared" si="82"/>
        <v>109</v>
      </c>
      <c r="K516" s="57">
        <f t="shared" si="83"/>
        <v>210</v>
      </c>
      <c r="L516" s="57">
        <f t="shared" si="76"/>
        <v>319</v>
      </c>
      <c r="M516" s="107">
        <f t="shared" si="77"/>
        <v>62.420382165605098</v>
      </c>
      <c r="N516" s="107">
        <f t="shared" si="75"/>
        <v>62.420382165605098</v>
      </c>
    </row>
    <row r="517" spans="1:14" ht="18" customHeight="1" outlineLevel="2">
      <c r="A517" s="28">
        <v>14</v>
      </c>
      <c r="B517" s="29" t="s">
        <v>482</v>
      </c>
      <c r="C517" s="14" t="s">
        <v>492</v>
      </c>
      <c r="D517" s="3">
        <v>203</v>
      </c>
      <c r="E517" s="3">
        <v>140</v>
      </c>
      <c r="F517" s="3">
        <v>1</v>
      </c>
      <c r="G517" s="6">
        <f t="shared" si="74"/>
        <v>140</v>
      </c>
      <c r="H517" s="57">
        <f t="shared" si="80"/>
        <v>4480</v>
      </c>
      <c r="I517" s="57">
        <f t="shared" si="81"/>
        <v>4480</v>
      </c>
      <c r="J517" s="57">
        <f t="shared" si="82"/>
        <v>154</v>
      </c>
      <c r="K517" s="57">
        <f t="shared" si="83"/>
        <v>299</v>
      </c>
      <c r="L517" s="57">
        <f t="shared" si="76"/>
        <v>453</v>
      </c>
      <c r="M517" s="107">
        <f t="shared" si="77"/>
        <v>68.965517241379317</v>
      </c>
      <c r="N517" s="107">
        <f t="shared" si="75"/>
        <v>68.965517241379317</v>
      </c>
    </row>
    <row r="518" spans="1:14" ht="18" customHeight="1" outlineLevel="2">
      <c r="A518" s="28">
        <v>15</v>
      </c>
      <c r="B518" s="29" t="s">
        <v>482</v>
      </c>
      <c r="C518" s="14" t="s">
        <v>493</v>
      </c>
      <c r="D518" s="3">
        <v>94</v>
      </c>
      <c r="E518" s="3">
        <v>941</v>
      </c>
      <c r="F518" s="3">
        <v>21</v>
      </c>
      <c r="G518" s="6">
        <f t="shared" si="74"/>
        <v>44.80952380952381</v>
      </c>
      <c r="H518" s="57">
        <f t="shared" si="80"/>
        <v>1434</v>
      </c>
      <c r="I518" s="57">
        <f t="shared" si="81"/>
        <v>1434</v>
      </c>
      <c r="J518" s="57">
        <f t="shared" si="82"/>
        <v>51</v>
      </c>
      <c r="K518" s="57">
        <f t="shared" si="83"/>
        <v>98</v>
      </c>
      <c r="L518" s="57">
        <f t="shared" si="76"/>
        <v>149</v>
      </c>
      <c r="M518" s="107">
        <f t="shared" si="77"/>
        <v>47.669706180344477</v>
      </c>
      <c r="N518" s="107">
        <f t="shared" si="75"/>
        <v>47.669706180344477</v>
      </c>
    </row>
    <row r="519" spans="1:14" ht="18" customHeight="1" outlineLevel="2">
      <c r="A519" s="28">
        <v>16</v>
      </c>
      <c r="B519" s="29" t="s">
        <v>482</v>
      </c>
      <c r="C519" s="40" t="s">
        <v>494</v>
      </c>
      <c r="D519" s="3">
        <v>339</v>
      </c>
      <c r="E519" s="3">
        <v>2439</v>
      </c>
      <c r="F519" s="3">
        <v>20</v>
      </c>
      <c r="G519" s="6">
        <f t="shared" si="74"/>
        <v>121.95</v>
      </c>
      <c r="H519" s="57">
        <f t="shared" si="80"/>
        <v>3902</v>
      </c>
      <c r="I519" s="57">
        <f t="shared" si="81"/>
        <v>3902</v>
      </c>
      <c r="J519" s="57">
        <f>ROUND(H519*0.034-6,0)</f>
        <v>127</v>
      </c>
      <c r="K519" s="57">
        <f t="shared" si="83"/>
        <v>261</v>
      </c>
      <c r="L519" s="57">
        <f t="shared" si="76"/>
        <v>388</v>
      </c>
      <c r="M519" s="107">
        <f t="shared" si="77"/>
        <v>35.973451327433629</v>
      </c>
      <c r="N519" s="107">
        <f t="shared" si="75"/>
        <v>35.973451327433629</v>
      </c>
    </row>
    <row r="520" spans="1:14" ht="18" customHeight="1" outlineLevel="2">
      <c r="A520" s="28">
        <v>17</v>
      </c>
      <c r="B520" s="29" t="s">
        <v>482</v>
      </c>
      <c r="C520" s="14" t="s">
        <v>495</v>
      </c>
      <c r="D520" s="3">
        <v>204</v>
      </c>
      <c r="E520" s="3">
        <v>1729</v>
      </c>
      <c r="F520" s="3">
        <v>21</v>
      </c>
      <c r="G520" s="6">
        <f t="shared" si="74"/>
        <v>82.333333333333329</v>
      </c>
      <c r="H520" s="57">
        <f t="shared" si="80"/>
        <v>2635</v>
      </c>
      <c r="I520" s="57">
        <f t="shared" si="81"/>
        <v>2635</v>
      </c>
      <c r="J520" s="57">
        <f t="shared" si="82"/>
        <v>92</v>
      </c>
      <c r="K520" s="57">
        <f t="shared" si="83"/>
        <v>177</v>
      </c>
      <c r="L520" s="57">
        <f t="shared" si="76"/>
        <v>269</v>
      </c>
      <c r="M520" s="107">
        <f t="shared" si="77"/>
        <v>40.359477124183002</v>
      </c>
      <c r="N520" s="107">
        <f t="shared" si="75"/>
        <v>40.359477124183002</v>
      </c>
    </row>
    <row r="521" spans="1:14" ht="18" customHeight="1" outlineLevel="2">
      <c r="A521" s="28">
        <v>18</v>
      </c>
      <c r="B521" s="29" t="s">
        <v>482</v>
      </c>
      <c r="C521" s="14" t="s">
        <v>496</v>
      </c>
      <c r="D521" s="3">
        <v>122</v>
      </c>
      <c r="E521" s="3">
        <v>499</v>
      </c>
      <c r="F521" s="3">
        <v>18</v>
      </c>
      <c r="G521" s="6">
        <f t="shared" si="74"/>
        <v>27.722222222222221</v>
      </c>
      <c r="H521" s="57">
        <f t="shared" si="80"/>
        <v>887</v>
      </c>
      <c r="I521" s="57">
        <f t="shared" si="81"/>
        <v>887</v>
      </c>
      <c r="J521" s="57">
        <f t="shared" si="82"/>
        <v>32</v>
      </c>
      <c r="K521" s="57">
        <f t="shared" si="83"/>
        <v>62</v>
      </c>
      <c r="L521" s="57">
        <f t="shared" si="76"/>
        <v>94</v>
      </c>
      <c r="M521" s="107">
        <f t="shared" si="77"/>
        <v>22.723132969034609</v>
      </c>
      <c r="N521" s="107">
        <f t="shared" si="75"/>
        <v>22.723132969034609</v>
      </c>
    </row>
    <row r="522" spans="1:14" ht="18" customHeight="1" outlineLevel="2">
      <c r="A522" s="28">
        <v>19</v>
      </c>
      <c r="B522" s="29" t="s">
        <v>482</v>
      </c>
      <c r="C522" s="14" t="s">
        <v>497</v>
      </c>
      <c r="D522" s="3">
        <v>129</v>
      </c>
      <c r="E522" s="3">
        <v>1656</v>
      </c>
      <c r="F522" s="3">
        <v>22</v>
      </c>
      <c r="G522" s="6">
        <f t="shared" si="74"/>
        <v>75.272727272727266</v>
      </c>
      <c r="H522" s="57">
        <f t="shared" si="80"/>
        <v>2409</v>
      </c>
      <c r="I522" s="57">
        <f t="shared" si="81"/>
        <v>2409</v>
      </c>
      <c r="J522" s="57">
        <f t="shared" si="82"/>
        <v>84</v>
      </c>
      <c r="K522" s="57">
        <f t="shared" si="83"/>
        <v>162</v>
      </c>
      <c r="L522" s="57">
        <f t="shared" si="76"/>
        <v>246</v>
      </c>
      <c r="M522" s="107">
        <f t="shared" si="77"/>
        <v>58.350951374207185</v>
      </c>
      <c r="N522" s="107">
        <f t="shared" si="75"/>
        <v>58.350951374207185</v>
      </c>
    </row>
    <row r="523" spans="1:14" ht="18" customHeight="1" outlineLevel="2">
      <c r="A523" s="28">
        <v>20</v>
      </c>
      <c r="B523" s="29" t="s">
        <v>482</v>
      </c>
      <c r="C523" s="14" t="s">
        <v>498</v>
      </c>
      <c r="D523" s="3">
        <v>241</v>
      </c>
      <c r="E523" s="3">
        <v>3032</v>
      </c>
      <c r="F523" s="3">
        <v>20</v>
      </c>
      <c r="G523" s="6">
        <f t="shared" si="74"/>
        <v>151.6</v>
      </c>
      <c r="H523" s="57">
        <f t="shared" si="80"/>
        <v>4851</v>
      </c>
      <c r="I523" s="57">
        <f t="shared" si="81"/>
        <v>4851</v>
      </c>
      <c r="J523" s="57">
        <f t="shared" si="82"/>
        <v>167</v>
      </c>
      <c r="K523" s="57">
        <f t="shared" si="83"/>
        <v>323</v>
      </c>
      <c r="L523" s="57">
        <f t="shared" si="76"/>
        <v>490</v>
      </c>
      <c r="M523" s="107">
        <f t="shared" si="77"/>
        <v>62.904564315352694</v>
      </c>
      <c r="N523" s="107">
        <f t="shared" si="75"/>
        <v>62.904564315352694</v>
      </c>
    </row>
    <row r="524" spans="1:14" ht="18" customHeight="1" outlineLevel="2">
      <c r="A524" s="28">
        <v>21</v>
      </c>
      <c r="B524" s="29" t="s">
        <v>482</v>
      </c>
      <c r="C524" s="14" t="s">
        <v>499</v>
      </c>
      <c r="D524" s="3">
        <v>217</v>
      </c>
      <c r="E524" s="3">
        <v>2110</v>
      </c>
      <c r="F524" s="3">
        <v>21</v>
      </c>
      <c r="G524" s="6">
        <f t="shared" si="74"/>
        <v>100.47619047619048</v>
      </c>
      <c r="H524" s="57">
        <f t="shared" si="80"/>
        <v>3215</v>
      </c>
      <c r="I524" s="57">
        <f t="shared" si="81"/>
        <v>3215</v>
      </c>
      <c r="J524" s="57">
        <f t="shared" si="82"/>
        <v>111</v>
      </c>
      <c r="K524" s="57">
        <f t="shared" si="83"/>
        <v>215</v>
      </c>
      <c r="L524" s="57">
        <f t="shared" si="76"/>
        <v>326</v>
      </c>
      <c r="M524" s="107">
        <f t="shared" si="77"/>
        <v>46.302391924511738</v>
      </c>
      <c r="N524" s="107">
        <f t="shared" si="75"/>
        <v>46.302391924511738</v>
      </c>
    </row>
    <row r="525" spans="1:14" ht="18" customHeight="1" outlineLevel="2">
      <c r="A525" s="28">
        <v>22</v>
      </c>
      <c r="B525" s="29" t="s">
        <v>482</v>
      </c>
      <c r="C525" s="14" t="s">
        <v>501</v>
      </c>
      <c r="D525" s="3">
        <v>103</v>
      </c>
      <c r="E525" s="3">
        <v>733</v>
      </c>
      <c r="F525" s="3">
        <v>21</v>
      </c>
      <c r="G525" s="6">
        <f t="shared" si="74"/>
        <v>34.904761904761905</v>
      </c>
      <c r="H525" s="57">
        <f t="shared" si="80"/>
        <v>1117</v>
      </c>
      <c r="I525" s="57">
        <f t="shared" si="81"/>
        <v>1117</v>
      </c>
      <c r="J525" s="57">
        <f t="shared" si="82"/>
        <v>40</v>
      </c>
      <c r="K525" s="57">
        <f t="shared" si="83"/>
        <v>77</v>
      </c>
      <c r="L525" s="57">
        <f>J525+K525</f>
        <v>117</v>
      </c>
      <c r="M525" s="107">
        <f>G525*100/D525</f>
        <v>33.888118354137774</v>
      </c>
      <c r="N525" s="107">
        <f>G525*100/D525</f>
        <v>33.888118354137774</v>
      </c>
    </row>
    <row r="526" spans="1:14" ht="18" customHeight="1" outlineLevel="2">
      <c r="A526" s="28">
        <v>23</v>
      </c>
      <c r="B526" s="29" t="s">
        <v>482</v>
      </c>
      <c r="C526" s="14" t="s">
        <v>500</v>
      </c>
      <c r="D526" s="3">
        <v>209</v>
      </c>
      <c r="E526" s="3">
        <v>2229</v>
      </c>
      <c r="F526" s="3">
        <v>20</v>
      </c>
      <c r="G526" s="6">
        <f t="shared" ref="G526:G589" si="84">E526/F526</f>
        <v>111.45</v>
      </c>
      <c r="H526" s="57">
        <f t="shared" si="80"/>
        <v>3566</v>
      </c>
      <c r="I526" s="57">
        <f t="shared" si="81"/>
        <v>3566</v>
      </c>
      <c r="J526" s="57">
        <f t="shared" si="82"/>
        <v>123</v>
      </c>
      <c r="K526" s="57">
        <f t="shared" si="83"/>
        <v>238</v>
      </c>
      <c r="L526" s="57">
        <f t="shared" si="76"/>
        <v>361</v>
      </c>
      <c r="M526" s="107">
        <f t="shared" si="77"/>
        <v>53.325358851674643</v>
      </c>
      <c r="N526" s="107">
        <f t="shared" si="75"/>
        <v>53.325358851674643</v>
      </c>
    </row>
    <row r="527" spans="1:14" ht="18" customHeight="1" outlineLevel="2">
      <c r="A527" s="28">
        <v>24</v>
      </c>
      <c r="B527" s="29" t="s">
        <v>482</v>
      </c>
      <c r="C527" s="14" t="s">
        <v>502</v>
      </c>
      <c r="D527" s="3">
        <v>155</v>
      </c>
      <c r="E527" s="3">
        <v>1030</v>
      </c>
      <c r="F527" s="3">
        <v>18</v>
      </c>
      <c r="G527" s="6">
        <f t="shared" si="84"/>
        <v>57.222222222222221</v>
      </c>
      <c r="H527" s="57">
        <f t="shared" si="80"/>
        <v>1831</v>
      </c>
      <c r="I527" s="57">
        <f t="shared" si="81"/>
        <v>1831</v>
      </c>
      <c r="J527" s="57">
        <f t="shared" si="82"/>
        <v>64</v>
      </c>
      <c r="K527" s="57">
        <f t="shared" si="83"/>
        <v>124</v>
      </c>
      <c r="L527" s="57">
        <f t="shared" si="76"/>
        <v>188</v>
      </c>
      <c r="M527" s="107">
        <f t="shared" si="77"/>
        <v>36.917562724014331</v>
      </c>
      <c r="N527" s="107">
        <f t="shared" si="75"/>
        <v>36.917562724014331</v>
      </c>
    </row>
    <row r="528" spans="1:14" ht="18" customHeight="1" outlineLevel="2">
      <c r="A528" s="28">
        <v>25</v>
      </c>
      <c r="B528" s="29" t="s">
        <v>482</v>
      </c>
      <c r="C528" s="14" t="s">
        <v>504</v>
      </c>
      <c r="D528" s="3">
        <v>180</v>
      </c>
      <c r="E528" s="3">
        <v>2177</v>
      </c>
      <c r="F528" s="3">
        <v>15</v>
      </c>
      <c r="G528" s="6">
        <f t="shared" si="84"/>
        <v>145.13333333333333</v>
      </c>
      <c r="H528" s="57">
        <f t="shared" si="80"/>
        <v>4644</v>
      </c>
      <c r="I528" s="57">
        <f t="shared" si="81"/>
        <v>4644</v>
      </c>
      <c r="J528" s="57">
        <v>105</v>
      </c>
      <c r="K528" s="57">
        <v>212</v>
      </c>
      <c r="L528" s="57">
        <f t="shared" si="76"/>
        <v>317</v>
      </c>
      <c r="M528" s="107">
        <f t="shared" si="77"/>
        <v>80.629629629629619</v>
      </c>
      <c r="N528" s="107">
        <f t="shared" si="75"/>
        <v>80.629629629629619</v>
      </c>
    </row>
    <row r="529" spans="1:14" ht="18" customHeight="1" outlineLevel="2">
      <c r="A529" s="28">
        <v>26</v>
      </c>
      <c r="B529" s="29" t="s">
        <v>482</v>
      </c>
      <c r="C529" s="14" t="s">
        <v>505</v>
      </c>
      <c r="D529" s="3">
        <v>113</v>
      </c>
      <c r="E529" s="3">
        <v>1581</v>
      </c>
      <c r="F529" s="3">
        <v>22</v>
      </c>
      <c r="G529" s="6">
        <f t="shared" si="84"/>
        <v>71.86363636363636</v>
      </c>
      <c r="H529" s="57">
        <f t="shared" si="80"/>
        <v>2300</v>
      </c>
      <c r="I529" s="57">
        <f t="shared" si="81"/>
        <v>2300</v>
      </c>
      <c r="J529" s="57">
        <f t="shared" si="82"/>
        <v>80</v>
      </c>
      <c r="K529" s="57">
        <f t="shared" si="83"/>
        <v>155</v>
      </c>
      <c r="L529" s="57">
        <f>J529+K529</f>
        <v>235</v>
      </c>
      <c r="M529" s="107">
        <f>G529*100/D529</f>
        <v>63.596138374899432</v>
      </c>
      <c r="N529" s="107">
        <f>G529*100/D529</f>
        <v>63.596138374899432</v>
      </c>
    </row>
    <row r="530" spans="1:14" ht="18" customHeight="1" outlineLevel="2">
      <c r="A530" s="28">
        <v>27</v>
      </c>
      <c r="B530" s="29" t="s">
        <v>482</v>
      </c>
      <c r="C530" s="14" t="s">
        <v>503</v>
      </c>
      <c r="D530" s="3">
        <v>268</v>
      </c>
      <c r="E530" s="3">
        <v>2275</v>
      </c>
      <c r="F530" s="3">
        <v>20</v>
      </c>
      <c r="G530" s="6">
        <f t="shared" si="84"/>
        <v>113.75</v>
      </c>
      <c r="H530" s="57">
        <f t="shared" si="80"/>
        <v>3640</v>
      </c>
      <c r="I530" s="57">
        <f t="shared" si="81"/>
        <v>3640</v>
      </c>
      <c r="J530" s="57">
        <f t="shared" si="82"/>
        <v>126</v>
      </c>
      <c r="K530" s="57">
        <f t="shared" si="83"/>
        <v>243</v>
      </c>
      <c r="L530" s="57">
        <f t="shared" si="76"/>
        <v>369</v>
      </c>
      <c r="M530" s="107">
        <f t="shared" si="77"/>
        <v>42.444029850746269</v>
      </c>
      <c r="N530" s="107">
        <f t="shared" si="75"/>
        <v>42.444029850746269</v>
      </c>
    </row>
    <row r="531" spans="1:14" ht="18" customHeight="1" outlineLevel="2">
      <c r="A531" s="28">
        <v>28</v>
      </c>
      <c r="B531" s="29" t="s">
        <v>482</v>
      </c>
      <c r="C531" s="14" t="s">
        <v>1346</v>
      </c>
      <c r="D531" s="3">
        <v>123</v>
      </c>
      <c r="E531" s="3">
        <v>1144</v>
      </c>
      <c r="F531" s="3">
        <v>17</v>
      </c>
      <c r="G531" s="6">
        <f t="shared" si="84"/>
        <v>67.294117647058826</v>
      </c>
      <c r="H531" s="57">
        <f t="shared" si="80"/>
        <v>2153</v>
      </c>
      <c r="I531" s="57">
        <f t="shared" si="81"/>
        <v>2153</v>
      </c>
      <c r="J531" s="57">
        <f t="shared" si="82"/>
        <v>75</v>
      </c>
      <c r="K531" s="57">
        <f t="shared" si="83"/>
        <v>145</v>
      </c>
      <c r="L531" s="57">
        <f t="shared" si="76"/>
        <v>220</v>
      </c>
      <c r="M531" s="107">
        <f t="shared" si="77"/>
        <v>54.710664753706368</v>
      </c>
      <c r="N531" s="107">
        <f t="shared" si="75"/>
        <v>54.710664753706368</v>
      </c>
    </row>
    <row r="532" spans="1:14" ht="18" customHeight="1" outlineLevel="2">
      <c r="A532" s="28">
        <v>29</v>
      </c>
      <c r="B532" s="29" t="s">
        <v>482</v>
      </c>
      <c r="C532" s="14" t="s">
        <v>1347</v>
      </c>
      <c r="D532" s="3">
        <v>80</v>
      </c>
      <c r="E532" s="3">
        <v>91</v>
      </c>
      <c r="F532" s="3">
        <v>2</v>
      </c>
      <c r="G532" s="6">
        <f t="shared" si="84"/>
        <v>45.5</v>
      </c>
      <c r="H532" s="57">
        <f t="shared" si="80"/>
        <v>1456</v>
      </c>
      <c r="I532" s="57">
        <f t="shared" si="81"/>
        <v>1456</v>
      </c>
      <c r="J532" s="57">
        <f t="shared" si="82"/>
        <v>52</v>
      </c>
      <c r="K532" s="57">
        <f t="shared" si="83"/>
        <v>99</v>
      </c>
      <c r="L532" s="57">
        <f t="shared" si="76"/>
        <v>151</v>
      </c>
      <c r="M532" s="107">
        <f t="shared" si="77"/>
        <v>56.875</v>
      </c>
      <c r="N532" s="107">
        <f t="shared" si="75"/>
        <v>56.875</v>
      </c>
    </row>
    <row r="533" spans="1:14" ht="18" customHeight="1" outlineLevel="2">
      <c r="A533" s="28">
        <v>30</v>
      </c>
      <c r="B533" s="29" t="s">
        <v>482</v>
      </c>
      <c r="C533" s="14" t="s">
        <v>1348</v>
      </c>
      <c r="D533" s="3">
        <v>153</v>
      </c>
      <c r="E533" s="3">
        <v>380</v>
      </c>
      <c r="F533" s="3">
        <v>6</v>
      </c>
      <c r="G533" s="6">
        <f t="shared" si="84"/>
        <v>63.333333333333336</v>
      </c>
      <c r="H533" s="57">
        <f t="shared" si="80"/>
        <v>2027</v>
      </c>
      <c r="I533" s="57">
        <f t="shared" si="81"/>
        <v>2027</v>
      </c>
      <c r="J533" s="57">
        <f t="shared" si="82"/>
        <v>71</v>
      </c>
      <c r="K533" s="57">
        <f t="shared" si="83"/>
        <v>137</v>
      </c>
      <c r="L533" s="57">
        <f t="shared" si="76"/>
        <v>208</v>
      </c>
      <c r="M533" s="107">
        <f t="shared" si="77"/>
        <v>41.394335511982575</v>
      </c>
      <c r="N533" s="107">
        <f t="shared" si="75"/>
        <v>41.394335511982575</v>
      </c>
    </row>
    <row r="534" spans="1:14" ht="18" customHeight="1" outlineLevel="2">
      <c r="A534" s="28">
        <v>31</v>
      </c>
      <c r="B534" s="29" t="s">
        <v>482</v>
      </c>
      <c r="C534" s="14" t="s">
        <v>506</v>
      </c>
      <c r="D534" s="3">
        <v>165</v>
      </c>
      <c r="E534" s="3">
        <v>1426</v>
      </c>
      <c r="F534" s="3">
        <v>21</v>
      </c>
      <c r="G534" s="6">
        <f t="shared" si="84"/>
        <v>67.904761904761898</v>
      </c>
      <c r="H534" s="57">
        <f t="shared" si="80"/>
        <v>2173</v>
      </c>
      <c r="I534" s="57">
        <f t="shared" si="81"/>
        <v>2173</v>
      </c>
      <c r="J534" s="57">
        <f t="shared" si="82"/>
        <v>76</v>
      </c>
      <c r="K534" s="57">
        <f t="shared" si="83"/>
        <v>146</v>
      </c>
      <c r="L534" s="57">
        <f t="shared" si="76"/>
        <v>222</v>
      </c>
      <c r="M534" s="107">
        <f t="shared" si="77"/>
        <v>41.15440115440115</v>
      </c>
      <c r="N534" s="107">
        <f t="shared" si="75"/>
        <v>41.15440115440115</v>
      </c>
    </row>
    <row r="535" spans="1:14" ht="18" customHeight="1" outlineLevel="2">
      <c r="A535" s="28">
        <v>32</v>
      </c>
      <c r="B535" s="29" t="s">
        <v>482</v>
      </c>
      <c r="C535" s="14" t="s">
        <v>507</v>
      </c>
      <c r="D535" s="3">
        <v>272</v>
      </c>
      <c r="E535" s="3">
        <v>1243</v>
      </c>
      <c r="F535" s="3">
        <v>21</v>
      </c>
      <c r="G535" s="6">
        <f t="shared" si="84"/>
        <v>59.19047619047619</v>
      </c>
      <c r="H535" s="57">
        <f t="shared" si="80"/>
        <v>1894</v>
      </c>
      <c r="I535" s="57">
        <f t="shared" si="81"/>
        <v>1894</v>
      </c>
      <c r="J535" s="57">
        <f t="shared" si="82"/>
        <v>66</v>
      </c>
      <c r="K535" s="57">
        <f t="shared" si="83"/>
        <v>128</v>
      </c>
      <c r="L535" s="57">
        <f t="shared" si="76"/>
        <v>194</v>
      </c>
      <c r="M535" s="107">
        <f t="shared" si="77"/>
        <v>21.761204481792717</v>
      </c>
      <c r="N535" s="107">
        <f t="shared" si="75"/>
        <v>21.761204481792717</v>
      </c>
    </row>
    <row r="536" spans="1:14" ht="18" customHeight="1" outlineLevel="2">
      <c r="A536" s="28">
        <v>33</v>
      </c>
      <c r="B536" s="29" t="s">
        <v>482</v>
      </c>
      <c r="C536" s="14" t="s">
        <v>508</v>
      </c>
      <c r="D536" s="3">
        <v>216</v>
      </c>
      <c r="E536" s="3">
        <v>2587</v>
      </c>
      <c r="F536" s="3">
        <v>22</v>
      </c>
      <c r="G536" s="6">
        <f t="shared" si="84"/>
        <v>117.59090909090909</v>
      </c>
      <c r="H536" s="57">
        <f t="shared" si="80"/>
        <v>3763</v>
      </c>
      <c r="I536" s="57">
        <f t="shared" si="81"/>
        <v>3763</v>
      </c>
      <c r="J536" s="57">
        <f t="shared" si="82"/>
        <v>130</v>
      </c>
      <c r="K536" s="57">
        <f t="shared" si="83"/>
        <v>251</v>
      </c>
      <c r="L536" s="57">
        <f t="shared" si="76"/>
        <v>381</v>
      </c>
      <c r="M536" s="107">
        <f t="shared" si="77"/>
        <v>54.440235690235696</v>
      </c>
      <c r="N536" s="107">
        <f t="shared" si="75"/>
        <v>54.440235690235696</v>
      </c>
    </row>
    <row r="537" spans="1:14" ht="18" customHeight="1" outlineLevel="2">
      <c r="A537" s="28">
        <v>34</v>
      </c>
      <c r="B537" s="29" t="s">
        <v>482</v>
      </c>
      <c r="C537" s="14" t="s">
        <v>509</v>
      </c>
      <c r="D537" s="3">
        <v>74</v>
      </c>
      <c r="E537" s="3">
        <v>1169</v>
      </c>
      <c r="F537" s="3">
        <v>22</v>
      </c>
      <c r="G537" s="6">
        <f t="shared" si="84"/>
        <v>53.136363636363633</v>
      </c>
      <c r="H537" s="57">
        <f t="shared" si="80"/>
        <v>1700</v>
      </c>
      <c r="I537" s="57">
        <f t="shared" si="81"/>
        <v>1700</v>
      </c>
      <c r="J537" s="57">
        <f t="shared" si="82"/>
        <v>60</v>
      </c>
      <c r="K537" s="57">
        <f t="shared" si="83"/>
        <v>115</v>
      </c>
      <c r="L537" s="57">
        <f t="shared" si="76"/>
        <v>175</v>
      </c>
      <c r="M537" s="107">
        <f t="shared" si="77"/>
        <v>71.805896805896793</v>
      </c>
      <c r="N537" s="107">
        <f t="shared" si="75"/>
        <v>71.805896805896793</v>
      </c>
    </row>
    <row r="538" spans="1:14" ht="18" customHeight="1" outlineLevel="2">
      <c r="A538" s="28">
        <v>35</v>
      </c>
      <c r="B538" s="29" t="s">
        <v>482</v>
      </c>
      <c r="C538" s="14" t="s">
        <v>415</v>
      </c>
      <c r="D538" s="3">
        <v>98</v>
      </c>
      <c r="E538" s="3">
        <v>549</v>
      </c>
      <c r="F538" s="3">
        <v>20</v>
      </c>
      <c r="G538" s="6">
        <f t="shared" si="84"/>
        <v>27.45</v>
      </c>
      <c r="H538" s="57">
        <f t="shared" si="80"/>
        <v>878</v>
      </c>
      <c r="I538" s="57">
        <f t="shared" si="81"/>
        <v>878</v>
      </c>
      <c r="J538" s="57">
        <f t="shared" si="82"/>
        <v>32</v>
      </c>
      <c r="K538" s="57">
        <f t="shared" si="83"/>
        <v>61</v>
      </c>
      <c r="L538" s="57">
        <f t="shared" si="76"/>
        <v>93</v>
      </c>
      <c r="M538" s="107">
        <f t="shared" si="77"/>
        <v>28.010204081632654</v>
      </c>
      <c r="N538" s="107">
        <f t="shared" si="75"/>
        <v>28.010204081632654</v>
      </c>
    </row>
    <row r="539" spans="1:14" ht="18" customHeight="1" outlineLevel="2">
      <c r="A539" s="28">
        <v>36</v>
      </c>
      <c r="B539" s="29" t="s">
        <v>482</v>
      </c>
      <c r="C539" s="14" t="s">
        <v>510</v>
      </c>
      <c r="D539" s="3">
        <v>133</v>
      </c>
      <c r="E539" s="3">
        <v>1425</v>
      </c>
      <c r="F539" s="3">
        <v>21</v>
      </c>
      <c r="G539" s="6">
        <f t="shared" si="84"/>
        <v>67.857142857142861</v>
      </c>
      <c r="H539" s="57">
        <f t="shared" si="80"/>
        <v>2171</v>
      </c>
      <c r="I539" s="57">
        <f t="shared" si="81"/>
        <v>2171</v>
      </c>
      <c r="J539" s="57">
        <f t="shared" si="82"/>
        <v>76</v>
      </c>
      <c r="K539" s="57">
        <f t="shared" si="83"/>
        <v>146</v>
      </c>
      <c r="L539" s="57">
        <f t="shared" si="76"/>
        <v>222</v>
      </c>
      <c r="M539" s="107">
        <f t="shared" si="77"/>
        <v>51.020408163265309</v>
      </c>
      <c r="N539" s="107">
        <f t="shared" si="75"/>
        <v>51.020408163265309</v>
      </c>
    </row>
    <row r="540" spans="1:14" ht="18" customHeight="1" outlineLevel="2">
      <c r="A540" s="28">
        <v>37</v>
      </c>
      <c r="B540" s="29" t="s">
        <v>482</v>
      </c>
      <c r="C540" s="14" t="s">
        <v>511</v>
      </c>
      <c r="D540" s="3">
        <v>152</v>
      </c>
      <c r="E540" s="3">
        <v>1770</v>
      </c>
      <c r="F540" s="3">
        <v>21</v>
      </c>
      <c r="G540" s="6">
        <f t="shared" si="84"/>
        <v>84.285714285714292</v>
      </c>
      <c r="H540" s="57">
        <f t="shared" si="80"/>
        <v>2697</v>
      </c>
      <c r="I540" s="57">
        <f t="shared" si="81"/>
        <v>2697</v>
      </c>
      <c r="J540" s="57">
        <f t="shared" si="82"/>
        <v>94</v>
      </c>
      <c r="K540" s="57">
        <f t="shared" si="83"/>
        <v>181</v>
      </c>
      <c r="L540" s="57">
        <f t="shared" si="76"/>
        <v>275</v>
      </c>
      <c r="M540" s="107">
        <f t="shared" si="77"/>
        <v>55.45112781954888</v>
      </c>
      <c r="N540" s="107">
        <f t="shared" si="75"/>
        <v>55.45112781954888</v>
      </c>
    </row>
    <row r="541" spans="1:14" ht="18" customHeight="1" outlineLevel="2">
      <c r="A541" s="28">
        <v>38</v>
      </c>
      <c r="B541" s="29" t="s">
        <v>482</v>
      </c>
      <c r="C541" s="14" t="s">
        <v>1349</v>
      </c>
      <c r="D541" s="3">
        <v>93</v>
      </c>
      <c r="E541" s="3">
        <v>911</v>
      </c>
      <c r="F541" s="3">
        <v>20</v>
      </c>
      <c r="G541" s="6">
        <f t="shared" si="84"/>
        <v>45.55</v>
      </c>
      <c r="H541" s="57">
        <f t="shared" si="80"/>
        <v>1458</v>
      </c>
      <c r="I541" s="57">
        <f t="shared" si="81"/>
        <v>1458</v>
      </c>
      <c r="J541" s="57">
        <f t="shared" si="82"/>
        <v>52</v>
      </c>
      <c r="K541" s="57">
        <f t="shared" si="83"/>
        <v>99</v>
      </c>
      <c r="L541" s="57">
        <f t="shared" si="76"/>
        <v>151</v>
      </c>
      <c r="M541" s="107">
        <f t="shared" si="77"/>
        <v>48.978494623655912</v>
      </c>
      <c r="N541" s="107">
        <f t="shared" si="75"/>
        <v>48.978494623655912</v>
      </c>
    </row>
    <row r="542" spans="1:14" ht="18" customHeight="1" outlineLevel="2">
      <c r="A542" s="28">
        <v>39</v>
      </c>
      <c r="B542" s="29" t="s">
        <v>482</v>
      </c>
      <c r="C542" s="14" t="s">
        <v>512</v>
      </c>
      <c r="D542" s="3">
        <v>203</v>
      </c>
      <c r="E542" s="3">
        <v>1660</v>
      </c>
      <c r="F542" s="3">
        <v>20</v>
      </c>
      <c r="G542" s="6">
        <f t="shared" si="84"/>
        <v>83</v>
      </c>
      <c r="H542" s="57">
        <f t="shared" si="80"/>
        <v>2656</v>
      </c>
      <c r="I542" s="57">
        <f t="shared" si="81"/>
        <v>2656</v>
      </c>
      <c r="J542" s="57">
        <f t="shared" si="82"/>
        <v>92</v>
      </c>
      <c r="K542" s="57">
        <f t="shared" si="83"/>
        <v>178</v>
      </c>
      <c r="L542" s="57">
        <f t="shared" si="76"/>
        <v>270</v>
      </c>
      <c r="M542" s="107">
        <f t="shared" si="77"/>
        <v>40.88669950738916</v>
      </c>
      <c r="N542" s="107">
        <f t="shared" si="75"/>
        <v>40.88669950738916</v>
      </c>
    </row>
    <row r="543" spans="1:14" ht="18" customHeight="1" outlineLevel="2">
      <c r="A543" s="28">
        <v>40</v>
      </c>
      <c r="B543" s="29" t="s">
        <v>482</v>
      </c>
      <c r="C543" s="14" t="s">
        <v>513</v>
      </c>
      <c r="D543" s="3">
        <v>136</v>
      </c>
      <c r="E543" s="3">
        <v>1753</v>
      </c>
      <c r="F543" s="3">
        <v>20</v>
      </c>
      <c r="G543" s="6">
        <f t="shared" si="84"/>
        <v>87.65</v>
      </c>
      <c r="H543" s="57">
        <f t="shared" si="80"/>
        <v>2805</v>
      </c>
      <c r="I543" s="57">
        <f t="shared" si="81"/>
        <v>2805</v>
      </c>
      <c r="J543" s="57">
        <f t="shared" si="82"/>
        <v>97</v>
      </c>
      <c r="K543" s="57">
        <f t="shared" si="83"/>
        <v>188</v>
      </c>
      <c r="L543" s="57">
        <f t="shared" si="76"/>
        <v>285</v>
      </c>
      <c r="M543" s="107">
        <f t="shared" si="77"/>
        <v>64.44852941176471</v>
      </c>
      <c r="N543" s="107">
        <f t="shared" si="75"/>
        <v>64.44852941176471</v>
      </c>
    </row>
    <row r="544" spans="1:14" ht="18" customHeight="1" outlineLevel="2">
      <c r="A544" s="28">
        <v>41</v>
      </c>
      <c r="B544" s="29" t="s">
        <v>482</v>
      </c>
      <c r="C544" s="18" t="s">
        <v>294</v>
      </c>
      <c r="D544" s="3">
        <v>45</v>
      </c>
      <c r="E544" s="3">
        <v>735</v>
      </c>
      <c r="F544" s="3">
        <v>20</v>
      </c>
      <c r="G544" s="6">
        <f t="shared" si="84"/>
        <v>36.75</v>
      </c>
      <c r="H544" s="57">
        <f t="shared" si="80"/>
        <v>1176</v>
      </c>
      <c r="I544" s="57">
        <f t="shared" si="81"/>
        <v>1176</v>
      </c>
      <c r="J544" s="57">
        <f t="shared" si="82"/>
        <v>42</v>
      </c>
      <c r="K544" s="57">
        <f t="shared" si="83"/>
        <v>81</v>
      </c>
      <c r="L544" s="57">
        <f t="shared" si="76"/>
        <v>123</v>
      </c>
      <c r="M544" s="107">
        <f t="shared" si="77"/>
        <v>81.666666666666671</v>
      </c>
      <c r="N544" s="107">
        <f t="shared" si="75"/>
        <v>81.666666666666671</v>
      </c>
    </row>
    <row r="545" spans="1:14" ht="18" customHeight="1" outlineLevel="2">
      <c r="A545" s="28">
        <v>42</v>
      </c>
      <c r="B545" s="29" t="s">
        <v>482</v>
      </c>
      <c r="C545" s="14" t="s">
        <v>514</v>
      </c>
      <c r="D545" s="3">
        <v>73</v>
      </c>
      <c r="E545" s="3">
        <v>35</v>
      </c>
      <c r="F545" s="3">
        <v>1</v>
      </c>
      <c r="G545" s="6">
        <f t="shared" si="84"/>
        <v>35</v>
      </c>
      <c r="H545" s="57">
        <f t="shared" si="80"/>
        <v>1120</v>
      </c>
      <c r="I545" s="57">
        <f t="shared" si="81"/>
        <v>1120</v>
      </c>
      <c r="J545" s="57">
        <f t="shared" si="82"/>
        <v>40</v>
      </c>
      <c r="K545" s="57">
        <f t="shared" si="83"/>
        <v>77</v>
      </c>
      <c r="L545" s="57">
        <f t="shared" si="76"/>
        <v>117</v>
      </c>
      <c r="M545" s="107">
        <f t="shared" si="77"/>
        <v>47.945205479452056</v>
      </c>
      <c r="N545" s="107">
        <f t="shared" si="75"/>
        <v>47.945205479452056</v>
      </c>
    </row>
    <row r="546" spans="1:14" ht="18" customHeight="1" outlineLevel="2">
      <c r="A546" s="28">
        <v>43</v>
      </c>
      <c r="B546" s="29" t="s">
        <v>482</v>
      </c>
      <c r="C546" s="14" t="s">
        <v>515</v>
      </c>
      <c r="D546" s="3">
        <v>213</v>
      </c>
      <c r="E546" s="3">
        <v>1802</v>
      </c>
      <c r="F546" s="3">
        <v>15</v>
      </c>
      <c r="G546" s="6">
        <f t="shared" si="84"/>
        <v>120.13333333333334</v>
      </c>
      <c r="H546" s="57">
        <f t="shared" si="80"/>
        <v>3844</v>
      </c>
      <c r="I546" s="57">
        <f t="shared" si="81"/>
        <v>3844</v>
      </c>
      <c r="J546" s="57">
        <f t="shared" si="82"/>
        <v>133</v>
      </c>
      <c r="K546" s="57">
        <f t="shared" si="83"/>
        <v>257</v>
      </c>
      <c r="L546" s="57">
        <f t="shared" si="76"/>
        <v>390</v>
      </c>
      <c r="M546" s="107">
        <f t="shared" si="77"/>
        <v>56.400625978090773</v>
      </c>
      <c r="N546" s="107">
        <f t="shared" si="75"/>
        <v>56.400625978090773</v>
      </c>
    </row>
    <row r="547" spans="1:14" ht="18" customHeight="1" outlineLevel="2">
      <c r="A547" s="28">
        <v>44</v>
      </c>
      <c r="B547" s="29" t="s">
        <v>482</v>
      </c>
      <c r="C547" s="14" t="s">
        <v>516</v>
      </c>
      <c r="D547" s="3">
        <v>196</v>
      </c>
      <c r="E547" s="3">
        <v>2322</v>
      </c>
      <c r="F547" s="3">
        <v>21</v>
      </c>
      <c r="G547" s="6">
        <f t="shared" si="84"/>
        <v>110.57142857142857</v>
      </c>
      <c r="H547" s="57">
        <f t="shared" si="80"/>
        <v>3538</v>
      </c>
      <c r="I547" s="57">
        <f t="shared" si="81"/>
        <v>3538</v>
      </c>
      <c r="J547" s="57">
        <f t="shared" si="82"/>
        <v>122</v>
      </c>
      <c r="K547" s="57">
        <f t="shared" si="83"/>
        <v>237</v>
      </c>
      <c r="L547" s="57">
        <f t="shared" si="76"/>
        <v>359</v>
      </c>
      <c r="M547" s="107">
        <f t="shared" si="77"/>
        <v>56.413994169096206</v>
      </c>
      <c r="N547" s="107">
        <f t="shared" ref="N547:N610" si="85">G547*100/D547</f>
        <v>56.413994169096206</v>
      </c>
    </row>
    <row r="548" spans="1:14" ht="18" customHeight="1" outlineLevel="2">
      <c r="A548" s="28">
        <v>45</v>
      </c>
      <c r="B548" s="29" t="s">
        <v>482</v>
      </c>
      <c r="C548" s="13" t="s">
        <v>517</v>
      </c>
      <c r="D548" s="3">
        <v>521</v>
      </c>
      <c r="E548" s="3">
        <v>4957</v>
      </c>
      <c r="F548" s="3">
        <v>23</v>
      </c>
      <c r="G548" s="6">
        <f t="shared" si="84"/>
        <v>215.52173913043478</v>
      </c>
      <c r="H548" s="57">
        <f t="shared" si="80"/>
        <v>6897</v>
      </c>
      <c r="I548" s="57">
        <f t="shared" si="81"/>
        <v>6897</v>
      </c>
      <c r="J548" s="57">
        <v>150</v>
      </c>
      <c r="K548" s="57">
        <v>301</v>
      </c>
      <c r="L548" s="57">
        <f t="shared" si="76"/>
        <v>451</v>
      </c>
      <c r="M548" s="107">
        <f t="shared" si="77"/>
        <v>41.366936493365607</v>
      </c>
      <c r="N548" s="107">
        <f t="shared" si="85"/>
        <v>41.366936493365607</v>
      </c>
    </row>
    <row r="549" spans="1:14" ht="18" customHeight="1" outlineLevel="2">
      <c r="A549" s="28">
        <v>46</v>
      </c>
      <c r="B549" s="29" t="s">
        <v>482</v>
      </c>
      <c r="C549" s="14" t="s">
        <v>518</v>
      </c>
      <c r="D549" s="3">
        <v>252</v>
      </c>
      <c r="E549" s="3">
        <v>1980</v>
      </c>
      <c r="F549" s="3">
        <v>21</v>
      </c>
      <c r="G549" s="6">
        <f t="shared" si="84"/>
        <v>94.285714285714292</v>
      </c>
      <c r="H549" s="57">
        <f t="shared" si="80"/>
        <v>3017</v>
      </c>
      <c r="I549" s="57">
        <f t="shared" si="81"/>
        <v>3017</v>
      </c>
      <c r="J549" s="57">
        <v>182</v>
      </c>
      <c r="K549" s="57">
        <v>364</v>
      </c>
      <c r="L549" s="57">
        <f t="shared" si="76"/>
        <v>546</v>
      </c>
      <c r="M549" s="107">
        <f t="shared" si="77"/>
        <v>37.414965986394563</v>
      </c>
      <c r="N549" s="107">
        <f t="shared" si="85"/>
        <v>37.414965986394563</v>
      </c>
    </row>
    <row r="550" spans="1:14" ht="18" customHeight="1" outlineLevel="2">
      <c r="A550" s="28">
        <v>47</v>
      </c>
      <c r="B550" s="29" t="s">
        <v>482</v>
      </c>
      <c r="C550" s="14" t="s">
        <v>519</v>
      </c>
      <c r="D550" s="3">
        <v>84</v>
      </c>
      <c r="E550" s="3">
        <v>1148</v>
      </c>
      <c r="F550" s="3">
        <v>20</v>
      </c>
      <c r="G550" s="6">
        <f t="shared" si="84"/>
        <v>57.4</v>
      </c>
      <c r="H550" s="57">
        <f t="shared" si="80"/>
        <v>1837</v>
      </c>
      <c r="I550" s="57">
        <f t="shared" si="81"/>
        <v>1837</v>
      </c>
      <c r="J550" s="57">
        <f t="shared" si="82"/>
        <v>64</v>
      </c>
      <c r="K550" s="57">
        <f t="shared" si="83"/>
        <v>124</v>
      </c>
      <c r="L550" s="57">
        <f t="shared" si="76"/>
        <v>188</v>
      </c>
      <c r="M550" s="107">
        <f t="shared" si="77"/>
        <v>68.333333333333329</v>
      </c>
      <c r="N550" s="107">
        <f t="shared" si="85"/>
        <v>68.333333333333329</v>
      </c>
    </row>
    <row r="551" spans="1:14" ht="18" customHeight="1" outlineLevel="2">
      <c r="A551" s="28">
        <v>48</v>
      </c>
      <c r="B551" s="29" t="s">
        <v>482</v>
      </c>
      <c r="C551" s="14" t="s">
        <v>520</v>
      </c>
      <c r="D551" s="3">
        <v>92</v>
      </c>
      <c r="E551" s="3">
        <v>782</v>
      </c>
      <c r="F551" s="3">
        <v>18</v>
      </c>
      <c r="G551" s="6">
        <f t="shared" si="84"/>
        <v>43.444444444444443</v>
      </c>
      <c r="H551" s="57">
        <f t="shared" si="80"/>
        <v>1390</v>
      </c>
      <c r="I551" s="57">
        <f t="shared" si="81"/>
        <v>1390</v>
      </c>
      <c r="J551" s="57">
        <f t="shared" si="82"/>
        <v>49</v>
      </c>
      <c r="K551" s="57">
        <f t="shared" si="83"/>
        <v>95</v>
      </c>
      <c r="L551" s="57">
        <f t="shared" si="76"/>
        <v>144</v>
      </c>
      <c r="M551" s="107">
        <f t="shared" si="77"/>
        <v>47.222222222222221</v>
      </c>
      <c r="N551" s="107">
        <f t="shared" si="85"/>
        <v>47.222222222222221</v>
      </c>
    </row>
    <row r="552" spans="1:14" ht="18" customHeight="1" outlineLevel="2">
      <c r="A552" s="28">
        <v>49</v>
      </c>
      <c r="B552" s="29" t="s">
        <v>482</v>
      </c>
      <c r="C552" s="14" t="s">
        <v>521</v>
      </c>
      <c r="D552" s="3">
        <v>101</v>
      </c>
      <c r="E552" s="3">
        <v>1074</v>
      </c>
      <c r="F552" s="3">
        <v>21</v>
      </c>
      <c r="G552" s="6">
        <f t="shared" si="84"/>
        <v>51.142857142857146</v>
      </c>
      <c r="H552" s="57">
        <f t="shared" si="80"/>
        <v>1637</v>
      </c>
      <c r="I552" s="57">
        <f t="shared" si="81"/>
        <v>1637</v>
      </c>
      <c r="J552" s="57">
        <f t="shared" si="82"/>
        <v>58</v>
      </c>
      <c r="K552" s="57">
        <f t="shared" si="83"/>
        <v>111</v>
      </c>
      <c r="L552" s="57">
        <f t="shared" si="76"/>
        <v>169</v>
      </c>
      <c r="M552" s="107">
        <f t="shared" si="77"/>
        <v>50.636492220650638</v>
      </c>
      <c r="N552" s="107">
        <f t="shared" si="85"/>
        <v>50.636492220650638</v>
      </c>
    </row>
    <row r="553" spans="1:14" ht="18" customHeight="1" outlineLevel="2">
      <c r="A553" s="28">
        <v>50</v>
      </c>
      <c r="B553" s="29" t="s">
        <v>482</v>
      </c>
      <c r="C553" s="14" t="s">
        <v>522</v>
      </c>
      <c r="D553" s="3">
        <v>137</v>
      </c>
      <c r="E553" s="3">
        <v>1120</v>
      </c>
      <c r="F553" s="3">
        <v>22</v>
      </c>
      <c r="G553" s="6">
        <f t="shared" si="84"/>
        <v>50.909090909090907</v>
      </c>
      <c r="H553" s="57">
        <f t="shared" si="80"/>
        <v>1629</v>
      </c>
      <c r="I553" s="57">
        <f t="shared" si="81"/>
        <v>1629</v>
      </c>
      <c r="J553" s="57">
        <f t="shared" si="82"/>
        <v>57</v>
      </c>
      <c r="K553" s="57">
        <f t="shared" si="83"/>
        <v>111</v>
      </c>
      <c r="L553" s="57">
        <f t="shared" si="76"/>
        <v>168</v>
      </c>
      <c r="M553" s="107">
        <f t="shared" si="77"/>
        <v>37.159920371599206</v>
      </c>
      <c r="N553" s="107">
        <f t="shared" si="85"/>
        <v>37.159920371599206</v>
      </c>
    </row>
    <row r="554" spans="1:14" ht="18" customHeight="1" outlineLevel="2">
      <c r="A554" s="28">
        <v>51</v>
      </c>
      <c r="B554" s="29" t="s">
        <v>482</v>
      </c>
      <c r="C554" s="14" t="s">
        <v>523</v>
      </c>
      <c r="D554" s="3">
        <v>108</v>
      </c>
      <c r="E554" s="3">
        <v>442</v>
      </c>
      <c r="F554" s="3">
        <v>8</v>
      </c>
      <c r="G554" s="6">
        <f t="shared" si="84"/>
        <v>55.25</v>
      </c>
      <c r="H554" s="57">
        <f t="shared" si="80"/>
        <v>1768</v>
      </c>
      <c r="I554" s="57">
        <f t="shared" si="81"/>
        <v>1768</v>
      </c>
      <c r="J554" s="57">
        <f t="shared" si="82"/>
        <v>62</v>
      </c>
      <c r="K554" s="57">
        <f t="shared" si="83"/>
        <v>120</v>
      </c>
      <c r="L554" s="57">
        <f t="shared" si="76"/>
        <v>182</v>
      </c>
      <c r="M554" s="107">
        <f t="shared" si="77"/>
        <v>51.157407407407405</v>
      </c>
      <c r="N554" s="107">
        <f t="shared" si="85"/>
        <v>51.157407407407405</v>
      </c>
    </row>
    <row r="555" spans="1:14" ht="18" customHeight="1" outlineLevel="2">
      <c r="A555" s="28">
        <v>52</v>
      </c>
      <c r="B555" s="29" t="s">
        <v>482</v>
      </c>
      <c r="C555" s="14" t="s">
        <v>524</v>
      </c>
      <c r="D555" s="3">
        <v>105</v>
      </c>
      <c r="E555" s="3">
        <v>1279</v>
      </c>
      <c r="F555" s="3">
        <v>22</v>
      </c>
      <c r="G555" s="6">
        <f t="shared" si="84"/>
        <v>58.136363636363633</v>
      </c>
      <c r="H555" s="57">
        <f t="shared" si="80"/>
        <v>1860</v>
      </c>
      <c r="I555" s="57">
        <f t="shared" si="81"/>
        <v>1860</v>
      </c>
      <c r="J555" s="57">
        <f t="shared" si="82"/>
        <v>65</v>
      </c>
      <c r="K555" s="57">
        <f t="shared" si="83"/>
        <v>126</v>
      </c>
      <c r="L555" s="57">
        <f t="shared" si="76"/>
        <v>191</v>
      </c>
      <c r="M555" s="107">
        <f t="shared" si="77"/>
        <v>55.367965367965361</v>
      </c>
      <c r="N555" s="107">
        <f t="shared" si="85"/>
        <v>55.367965367965361</v>
      </c>
    </row>
    <row r="556" spans="1:14" ht="18" customHeight="1" outlineLevel="2">
      <c r="A556" s="28">
        <v>53</v>
      </c>
      <c r="B556" s="29" t="s">
        <v>482</v>
      </c>
      <c r="C556" s="14" t="s">
        <v>1350</v>
      </c>
      <c r="D556" s="3">
        <v>134</v>
      </c>
      <c r="E556" s="3">
        <v>1365</v>
      </c>
      <c r="F556" s="3">
        <v>20</v>
      </c>
      <c r="G556" s="6">
        <f t="shared" si="84"/>
        <v>68.25</v>
      </c>
      <c r="H556" s="57">
        <f t="shared" si="80"/>
        <v>2184</v>
      </c>
      <c r="I556" s="57">
        <f t="shared" si="81"/>
        <v>2184</v>
      </c>
      <c r="J556" s="57">
        <f t="shared" si="82"/>
        <v>76</v>
      </c>
      <c r="K556" s="57">
        <f t="shared" si="83"/>
        <v>147</v>
      </c>
      <c r="L556" s="57">
        <f t="shared" si="76"/>
        <v>223</v>
      </c>
      <c r="M556" s="107">
        <f t="shared" si="77"/>
        <v>50.932835820895519</v>
      </c>
      <c r="N556" s="107">
        <f t="shared" si="85"/>
        <v>50.932835820895519</v>
      </c>
    </row>
    <row r="557" spans="1:14" ht="18" customHeight="1" outlineLevel="2">
      <c r="A557" s="28">
        <v>54</v>
      </c>
      <c r="B557" s="29" t="s">
        <v>482</v>
      </c>
      <c r="C557" s="14" t="s">
        <v>525</v>
      </c>
      <c r="D557" s="3">
        <v>133</v>
      </c>
      <c r="E557" s="3">
        <v>1500</v>
      </c>
      <c r="F557" s="3">
        <v>22</v>
      </c>
      <c r="G557" s="6">
        <f t="shared" si="84"/>
        <v>68.181818181818187</v>
      </c>
      <c r="H557" s="57">
        <f t="shared" si="80"/>
        <v>2182</v>
      </c>
      <c r="I557" s="57">
        <f t="shared" si="81"/>
        <v>2182</v>
      </c>
      <c r="J557" s="57">
        <f t="shared" si="82"/>
        <v>76</v>
      </c>
      <c r="K557" s="57">
        <f t="shared" si="83"/>
        <v>147</v>
      </c>
      <c r="L557" s="57">
        <f t="shared" si="76"/>
        <v>223</v>
      </c>
      <c r="M557" s="107">
        <f t="shared" si="77"/>
        <v>51.264524948735477</v>
      </c>
      <c r="N557" s="107">
        <f t="shared" si="85"/>
        <v>51.264524948735477</v>
      </c>
    </row>
    <row r="558" spans="1:14" ht="18" customHeight="1" outlineLevel="2">
      <c r="A558" s="28">
        <v>55</v>
      </c>
      <c r="B558" s="29" t="s">
        <v>482</v>
      </c>
      <c r="C558" s="14" t="s">
        <v>526</v>
      </c>
      <c r="D558" s="3">
        <v>150</v>
      </c>
      <c r="E558" s="3">
        <v>1268</v>
      </c>
      <c r="F558" s="3">
        <v>21</v>
      </c>
      <c r="G558" s="6">
        <f t="shared" si="84"/>
        <v>60.38095238095238</v>
      </c>
      <c r="H558" s="57">
        <f t="shared" si="80"/>
        <v>1932</v>
      </c>
      <c r="I558" s="57">
        <f t="shared" si="81"/>
        <v>1932</v>
      </c>
      <c r="J558" s="57">
        <f t="shared" si="82"/>
        <v>68</v>
      </c>
      <c r="K558" s="57">
        <f t="shared" si="83"/>
        <v>131</v>
      </c>
      <c r="L558" s="57">
        <f t="shared" si="76"/>
        <v>199</v>
      </c>
      <c r="M558" s="107">
        <f t="shared" si="77"/>
        <v>40.253968253968253</v>
      </c>
      <c r="N558" s="107">
        <f t="shared" si="85"/>
        <v>40.253968253968253</v>
      </c>
    </row>
    <row r="559" spans="1:14" ht="18" customHeight="1" outlineLevel="2">
      <c r="A559" s="28">
        <v>56</v>
      </c>
      <c r="B559" s="29" t="s">
        <v>482</v>
      </c>
      <c r="C559" s="14" t="s">
        <v>527</v>
      </c>
      <c r="D559" s="3">
        <v>113</v>
      </c>
      <c r="E559" s="3">
        <v>1135</v>
      </c>
      <c r="F559" s="3">
        <v>20</v>
      </c>
      <c r="G559" s="6">
        <f t="shared" si="84"/>
        <v>56.75</v>
      </c>
      <c r="H559" s="57">
        <f t="shared" si="80"/>
        <v>1816</v>
      </c>
      <c r="I559" s="57">
        <f t="shared" si="81"/>
        <v>1816</v>
      </c>
      <c r="J559" s="57">
        <f t="shared" si="82"/>
        <v>64</v>
      </c>
      <c r="K559" s="57">
        <f t="shared" si="83"/>
        <v>123</v>
      </c>
      <c r="L559" s="57">
        <f t="shared" ref="L559:L623" si="86">J559+K559</f>
        <v>187</v>
      </c>
      <c r="M559" s="107">
        <f t="shared" ref="M559:M623" si="87">G559*100/D559</f>
        <v>50.221238938053098</v>
      </c>
      <c r="N559" s="107">
        <f t="shared" si="85"/>
        <v>50.221238938053098</v>
      </c>
    </row>
    <row r="560" spans="1:14" ht="18" customHeight="1" outlineLevel="2">
      <c r="A560" s="28">
        <v>57</v>
      </c>
      <c r="B560" s="29" t="s">
        <v>482</v>
      </c>
      <c r="C560" s="14" t="s">
        <v>528</v>
      </c>
      <c r="D560" s="3">
        <v>235</v>
      </c>
      <c r="E560" s="3">
        <v>2340</v>
      </c>
      <c r="F560" s="3">
        <v>21</v>
      </c>
      <c r="G560" s="6">
        <f t="shared" si="84"/>
        <v>111.42857142857143</v>
      </c>
      <c r="H560" s="57">
        <f t="shared" si="80"/>
        <v>3566</v>
      </c>
      <c r="I560" s="57">
        <f t="shared" si="81"/>
        <v>3566</v>
      </c>
      <c r="J560" s="57">
        <f t="shared" si="82"/>
        <v>123</v>
      </c>
      <c r="K560" s="57">
        <f t="shared" si="83"/>
        <v>238</v>
      </c>
      <c r="L560" s="57">
        <f t="shared" si="86"/>
        <v>361</v>
      </c>
      <c r="M560" s="107">
        <f t="shared" si="87"/>
        <v>47.416413373860181</v>
      </c>
      <c r="N560" s="107">
        <f t="shared" si="85"/>
        <v>47.416413373860181</v>
      </c>
    </row>
    <row r="561" spans="1:14" ht="18" customHeight="1" outlineLevel="2">
      <c r="A561" s="28">
        <v>58</v>
      </c>
      <c r="B561" s="29" t="s">
        <v>482</v>
      </c>
      <c r="C561" s="14" t="s">
        <v>1351</v>
      </c>
      <c r="D561" s="3">
        <v>105</v>
      </c>
      <c r="E561" s="3">
        <v>915</v>
      </c>
      <c r="F561" s="3">
        <v>20</v>
      </c>
      <c r="G561" s="6">
        <f t="shared" si="84"/>
        <v>45.75</v>
      </c>
      <c r="H561" s="57">
        <f t="shared" si="80"/>
        <v>1464</v>
      </c>
      <c r="I561" s="57">
        <f t="shared" si="81"/>
        <v>1464</v>
      </c>
      <c r="J561" s="57">
        <f t="shared" si="82"/>
        <v>52</v>
      </c>
      <c r="K561" s="57">
        <f t="shared" si="83"/>
        <v>100</v>
      </c>
      <c r="L561" s="57">
        <f t="shared" si="86"/>
        <v>152</v>
      </c>
      <c r="M561" s="107">
        <f t="shared" si="87"/>
        <v>43.571428571428569</v>
      </c>
      <c r="N561" s="107">
        <f t="shared" si="85"/>
        <v>43.571428571428569</v>
      </c>
    </row>
    <row r="562" spans="1:14" ht="18" customHeight="1" outlineLevel="2">
      <c r="A562" s="28">
        <v>59</v>
      </c>
      <c r="B562" s="29" t="s">
        <v>482</v>
      </c>
      <c r="C562" s="14" t="s">
        <v>529</v>
      </c>
      <c r="D562" s="3">
        <v>202</v>
      </c>
      <c r="E562" s="3">
        <v>2513</v>
      </c>
      <c r="F562" s="3">
        <v>19</v>
      </c>
      <c r="G562" s="6">
        <f t="shared" si="84"/>
        <v>132.26315789473685</v>
      </c>
      <c r="H562" s="57">
        <f t="shared" si="80"/>
        <v>4232</v>
      </c>
      <c r="I562" s="57">
        <f t="shared" si="81"/>
        <v>4232</v>
      </c>
      <c r="J562" s="57">
        <f t="shared" si="82"/>
        <v>146</v>
      </c>
      <c r="K562" s="57">
        <f t="shared" si="83"/>
        <v>282</v>
      </c>
      <c r="L562" s="57">
        <f t="shared" si="86"/>
        <v>428</v>
      </c>
      <c r="M562" s="107">
        <f t="shared" si="87"/>
        <v>65.476810838978636</v>
      </c>
      <c r="N562" s="107">
        <f t="shared" si="85"/>
        <v>65.476810838978636</v>
      </c>
    </row>
    <row r="563" spans="1:14" ht="18" customHeight="1" outlineLevel="2">
      <c r="A563" s="28">
        <v>60</v>
      </c>
      <c r="B563" s="29" t="s">
        <v>482</v>
      </c>
      <c r="C563" s="14" t="s">
        <v>530</v>
      </c>
      <c r="D563" s="3">
        <v>114</v>
      </c>
      <c r="E563" s="3">
        <v>623</v>
      </c>
      <c r="F563" s="3">
        <v>17</v>
      </c>
      <c r="G563" s="6">
        <f t="shared" si="84"/>
        <v>36.647058823529413</v>
      </c>
      <c r="H563" s="57">
        <f t="shared" si="80"/>
        <v>1173</v>
      </c>
      <c r="I563" s="57">
        <f t="shared" si="81"/>
        <v>1173</v>
      </c>
      <c r="J563" s="57">
        <f t="shared" si="82"/>
        <v>42</v>
      </c>
      <c r="K563" s="57">
        <f t="shared" si="83"/>
        <v>80</v>
      </c>
      <c r="L563" s="57">
        <f t="shared" si="86"/>
        <v>122</v>
      </c>
      <c r="M563" s="107">
        <f t="shared" si="87"/>
        <v>32.146542827657385</v>
      </c>
      <c r="N563" s="107">
        <f t="shared" si="85"/>
        <v>32.146542827657385</v>
      </c>
    </row>
    <row r="564" spans="1:14" ht="18" customHeight="1" outlineLevel="2">
      <c r="A564" s="28">
        <v>61</v>
      </c>
      <c r="B564" s="29" t="s">
        <v>482</v>
      </c>
      <c r="C564" s="14" t="s">
        <v>531</v>
      </c>
      <c r="D564" s="3">
        <v>93</v>
      </c>
      <c r="E564" s="3">
        <v>623</v>
      </c>
      <c r="F564" s="3">
        <v>14</v>
      </c>
      <c r="G564" s="6">
        <f t="shared" si="84"/>
        <v>44.5</v>
      </c>
      <c r="H564" s="57">
        <f t="shared" si="80"/>
        <v>1424</v>
      </c>
      <c r="I564" s="57">
        <f t="shared" si="81"/>
        <v>1424</v>
      </c>
      <c r="J564" s="57">
        <f t="shared" si="82"/>
        <v>50</v>
      </c>
      <c r="K564" s="57">
        <f t="shared" si="83"/>
        <v>97</v>
      </c>
      <c r="L564" s="57">
        <f t="shared" si="86"/>
        <v>147</v>
      </c>
      <c r="M564" s="107">
        <f t="shared" si="87"/>
        <v>47.8494623655914</v>
      </c>
      <c r="N564" s="107">
        <f t="shared" si="85"/>
        <v>47.8494623655914</v>
      </c>
    </row>
    <row r="565" spans="1:14" ht="18" customHeight="1" outlineLevel="2">
      <c r="A565" s="28">
        <v>62</v>
      </c>
      <c r="B565" s="29" t="s">
        <v>482</v>
      </c>
      <c r="C565" s="14" t="s">
        <v>532</v>
      </c>
      <c r="D565" s="3">
        <v>149</v>
      </c>
      <c r="E565" s="3">
        <v>120</v>
      </c>
      <c r="F565" s="3">
        <v>1</v>
      </c>
      <c r="G565" s="6">
        <f t="shared" si="84"/>
        <v>120</v>
      </c>
      <c r="H565" s="57">
        <f t="shared" si="80"/>
        <v>3840</v>
      </c>
      <c r="I565" s="57">
        <f t="shared" si="81"/>
        <v>3840</v>
      </c>
      <c r="J565" s="57">
        <f t="shared" si="82"/>
        <v>133</v>
      </c>
      <c r="K565" s="57">
        <f t="shared" si="83"/>
        <v>256</v>
      </c>
      <c r="L565" s="57">
        <f t="shared" si="86"/>
        <v>389</v>
      </c>
      <c r="M565" s="107">
        <f t="shared" si="87"/>
        <v>80.536912751677846</v>
      </c>
      <c r="N565" s="107">
        <f t="shared" si="85"/>
        <v>80.536912751677846</v>
      </c>
    </row>
    <row r="566" spans="1:14" ht="18" customHeight="1" outlineLevel="2">
      <c r="A566" s="28">
        <v>63</v>
      </c>
      <c r="B566" s="29" t="s">
        <v>482</v>
      </c>
      <c r="C566" s="14" t="s">
        <v>533</v>
      </c>
      <c r="D566" s="3">
        <v>86</v>
      </c>
      <c r="E566" s="3">
        <v>288</v>
      </c>
      <c r="F566" s="3">
        <v>9</v>
      </c>
      <c r="G566" s="6">
        <f t="shared" si="84"/>
        <v>32</v>
      </c>
      <c r="H566" s="57">
        <f t="shared" si="80"/>
        <v>1024</v>
      </c>
      <c r="I566" s="57">
        <f t="shared" si="81"/>
        <v>1024</v>
      </c>
      <c r="J566" s="57">
        <f t="shared" si="82"/>
        <v>37</v>
      </c>
      <c r="K566" s="57">
        <f t="shared" si="83"/>
        <v>71</v>
      </c>
      <c r="L566" s="57">
        <f t="shared" si="86"/>
        <v>108</v>
      </c>
      <c r="M566" s="107">
        <f t="shared" si="87"/>
        <v>37.209302325581397</v>
      </c>
      <c r="N566" s="107">
        <f t="shared" si="85"/>
        <v>37.209302325581397</v>
      </c>
    </row>
    <row r="567" spans="1:14" ht="18" customHeight="1" outlineLevel="2">
      <c r="A567" s="28">
        <v>64</v>
      </c>
      <c r="B567" s="29" t="s">
        <v>482</v>
      </c>
      <c r="C567" s="14" t="s">
        <v>534</v>
      </c>
      <c r="D567" s="3">
        <v>140</v>
      </c>
      <c r="E567" s="3">
        <v>150</v>
      </c>
      <c r="F567" s="3">
        <v>5</v>
      </c>
      <c r="G567" s="6">
        <f t="shared" si="84"/>
        <v>30</v>
      </c>
      <c r="H567" s="57">
        <f t="shared" si="80"/>
        <v>960</v>
      </c>
      <c r="I567" s="57">
        <f t="shared" si="81"/>
        <v>960</v>
      </c>
      <c r="J567" s="57">
        <f t="shared" si="82"/>
        <v>35</v>
      </c>
      <c r="K567" s="57">
        <f t="shared" si="83"/>
        <v>66</v>
      </c>
      <c r="L567" s="57">
        <f t="shared" si="86"/>
        <v>101</v>
      </c>
      <c r="M567" s="107">
        <f t="shared" si="87"/>
        <v>21.428571428571427</v>
      </c>
      <c r="N567" s="107">
        <f t="shared" si="85"/>
        <v>21.428571428571427</v>
      </c>
    </row>
    <row r="568" spans="1:14" ht="18" customHeight="1" outlineLevel="2">
      <c r="A568" s="28">
        <v>65</v>
      </c>
      <c r="B568" s="29" t="s">
        <v>482</v>
      </c>
      <c r="C568" s="14" t="s">
        <v>535</v>
      </c>
      <c r="D568" s="3">
        <v>103</v>
      </c>
      <c r="E568" s="3">
        <v>1962</v>
      </c>
      <c r="F568" s="3">
        <v>21</v>
      </c>
      <c r="G568" s="6">
        <f t="shared" si="84"/>
        <v>93.428571428571431</v>
      </c>
      <c r="H568" s="57">
        <f t="shared" si="80"/>
        <v>2990</v>
      </c>
      <c r="I568" s="57">
        <f t="shared" si="81"/>
        <v>2990</v>
      </c>
      <c r="J568" s="57">
        <f t="shared" si="82"/>
        <v>104</v>
      </c>
      <c r="K568" s="57">
        <f t="shared" si="83"/>
        <v>200</v>
      </c>
      <c r="L568" s="57">
        <f t="shared" si="86"/>
        <v>304</v>
      </c>
      <c r="M568" s="107">
        <f t="shared" si="87"/>
        <v>90.707350901525658</v>
      </c>
      <c r="N568" s="107">
        <f t="shared" si="85"/>
        <v>90.707350901525658</v>
      </c>
    </row>
    <row r="569" spans="1:14" ht="18" customHeight="1" outlineLevel="2">
      <c r="A569" s="28">
        <v>66</v>
      </c>
      <c r="B569" s="29" t="s">
        <v>482</v>
      </c>
      <c r="C569" s="14" t="s">
        <v>536</v>
      </c>
      <c r="D569" s="3">
        <v>103</v>
      </c>
      <c r="E569" s="3">
        <v>934</v>
      </c>
      <c r="F569" s="3">
        <v>20</v>
      </c>
      <c r="G569" s="6">
        <f t="shared" si="84"/>
        <v>46.7</v>
      </c>
      <c r="H569" s="57">
        <f t="shared" ref="H569:H611" si="88">ROUND(G569*32,0)</f>
        <v>1494</v>
      </c>
      <c r="I569" s="57">
        <f t="shared" ref="I569:I611" si="89">ROUND(G569*32,0)</f>
        <v>1494</v>
      </c>
      <c r="J569" s="57">
        <f t="shared" ref="J569:J597" si="90">ROUND(H569*0.034+2,0)</f>
        <v>53</v>
      </c>
      <c r="K569" s="57">
        <f t="shared" ref="K569:K611" si="91">ROUND(I569*0.066+3,0)</f>
        <v>102</v>
      </c>
      <c r="L569" s="57">
        <f t="shared" si="86"/>
        <v>155</v>
      </c>
      <c r="M569" s="107">
        <f t="shared" si="87"/>
        <v>45.339805825242721</v>
      </c>
      <c r="N569" s="107">
        <f t="shared" si="85"/>
        <v>45.339805825242721</v>
      </c>
    </row>
    <row r="570" spans="1:14" ht="18" customHeight="1" outlineLevel="2">
      <c r="A570" s="28">
        <v>67</v>
      </c>
      <c r="B570" s="29" t="s">
        <v>482</v>
      </c>
      <c r="C570" s="14" t="s">
        <v>537</v>
      </c>
      <c r="D570" s="3">
        <v>202</v>
      </c>
      <c r="E570" s="3">
        <v>1410</v>
      </c>
      <c r="F570" s="3">
        <v>19</v>
      </c>
      <c r="G570" s="6">
        <f t="shared" si="84"/>
        <v>74.21052631578948</v>
      </c>
      <c r="H570" s="57">
        <f t="shared" si="88"/>
        <v>2375</v>
      </c>
      <c r="I570" s="57">
        <f t="shared" si="89"/>
        <v>2375</v>
      </c>
      <c r="J570" s="57">
        <f t="shared" si="90"/>
        <v>83</v>
      </c>
      <c r="K570" s="57">
        <f t="shared" si="91"/>
        <v>160</v>
      </c>
      <c r="L570" s="57">
        <f t="shared" si="86"/>
        <v>243</v>
      </c>
      <c r="M570" s="107">
        <f t="shared" si="87"/>
        <v>36.737884314747269</v>
      </c>
      <c r="N570" s="107">
        <f t="shared" si="85"/>
        <v>36.737884314747269</v>
      </c>
    </row>
    <row r="571" spans="1:14" ht="18" customHeight="1" outlineLevel="2">
      <c r="A571" s="28">
        <v>68</v>
      </c>
      <c r="B571" s="29" t="s">
        <v>482</v>
      </c>
      <c r="C571" s="14" t="s">
        <v>538</v>
      </c>
      <c r="D571" s="3">
        <v>130</v>
      </c>
      <c r="E571" s="3">
        <v>1317</v>
      </c>
      <c r="F571" s="3">
        <v>21</v>
      </c>
      <c r="G571" s="6">
        <f t="shared" si="84"/>
        <v>62.714285714285715</v>
      </c>
      <c r="H571" s="57">
        <f t="shared" si="88"/>
        <v>2007</v>
      </c>
      <c r="I571" s="57">
        <f t="shared" si="89"/>
        <v>2007</v>
      </c>
      <c r="J571" s="57">
        <f t="shared" si="90"/>
        <v>70</v>
      </c>
      <c r="K571" s="57">
        <f t="shared" si="91"/>
        <v>135</v>
      </c>
      <c r="L571" s="57">
        <f t="shared" si="86"/>
        <v>205</v>
      </c>
      <c r="M571" s="107">
        <f t="shared" si="87"/>
        <v>48.241758241758241</v>
      </c>
      <c r="N571" s="107">
        <f t="shared" si="85"/>
        <v>48.241758241758241</v>
      </c>
    </row>
    <row r="572" spans="1:14" ht="18" customHeight="1" outlineLevel="2">
      <c r="A572" s="28">
        <v>69</v>
      </c>
      <c r="B572" s="29" t="s">
        <v>482</v>
      </c>
      <c r="C572" s="14" t="s">
        <v>539</v>
      </c>
      <c r="D572" s="3">
        <v>204</v>
      </c>
      <c r="E572" s="3">
        <v>2030</v>
      </c>
      <c r="F572" s="3">
        <v>22</v>
      </c>
      <c r="G572" s="6">
        <f t="shared" si="84"/>
        <v>92.272727272727266</v>
      </c>
      <c r="H572" s="57">
        <f t="shared" si="88"/>
        <v>2953</v>
      </c>
      <c r="I572" s="57">
        <f t="shared" si="89"/>
        <v>2953</v>
      </c>
      <c r="J572" s="57">
        <f t="shared" si="90"/>
        <v>102</v>
      </c>
      <c r="K572" s="57">
        <f t="shared" si="91"/>
        <v>198</v>
      </c>
      <c r="L572" s="57">
        <f t="shared" si="86"/>
        <v>300</v>
      </c>
      <c r="M572" s="107">
        <f t="shared" si="87"/>
        <v>45.231729055258462</v>
      </c>
      <c r="N572" s="107">
        <f t="shared" si="85"/>
        <v>45.231729055258462</v>
      </c>
    </row>
    <row r="573" spans="1:14" ht="18" customHeight="1" outlineLevel="2">
      <c r="A573" s="28">
        <v>70</v>
      </c>
      <c r="B573" s="29" t="s">
        <v>482</v>
      </c>
      <c r="C573" s="14" t="s">
        <v>540</v>
      </c>
      <c r="D573" s="3">
        <v>102</v>
      </c>
      <c r="E573" s="3">
        <v>1098</v>
      </c>
      <c r="F573" s="3">
        <v>22</v>
      </c>
      <c r="G573" s="6">
        <f t="shared" si="84"/>
        <v>49.909090909090907</v>
      </c>
      <c r="H573" s="57">
        <f t="shared" si="88"/>
        <v>1597</v>
      </c>
      <c r="I573" s="57">
        <f t="shared" si="89"/>
        <v>1597</v>
      </c>
      <c r="J573" s="57">
        <f t="shared" si="90"/>
        <v>56</v>
      </c>
      <c r="K573" s="57">
        <f t="shared" si="91"/>
        <v>108</v>
      </c>
      <c r="L573" s="57">
        <f t="shared" si="86"/>
        <v>164</v>
      </c>
      <c r="M573" s="107">
        <f t="shared" si="87"/>
        <v>48.930481283422459</v>
      </c>
      <c r="N573" s="107">
        <f t="shared" si="85"/>
        <v>48.930481283422459</v>
      </c>
    </row>
    <row r="574" spans="1:14" ht="18" customHeight="1" outlineLevel="2">
      <c r="A574" s="28">
        <v>71</v>
      </c>
      <c r="B574" s="29" t="s">
        <v>482</v>
      </c>
      <c r="C574" s="14" t="s">
        <v>541</v>
      </c>
      <c r="D574" s="3">
        <v>114</v>
      </c>
      <c r="E574" s="3">
        <v>1370</v>
      </c>
      <c r="F574" s="3">
        <v>21</v>
      </c>
      <c r="G574" s="6">
        <f t="shared" si="84"/>
        <v>65.238095238095241</v>
      </c>
      <c r="H574" s="57">
        <f t="shared" si="88"/>
        <v>2088</v>
      </c>
      <c r="I574" s="57">
        <f t="shared" si="89"/>
        <v>2088</v>
      </c>
      <c r="J574" s="57">
        <f t="shared" si="90"/>
        <v>73</v>
      </c>
      <c r="K574" s="57">
        <f t="shared" si="91"/>
        <v>141</v>
      </c>
      <c r="L574" s="57">
        <f t="shared" si="86"/>
        <v>214</v>
      </c>
      <c r="M574" s="107">
        <f t="shared" si="87"/>
        <v>57.226399331662492</v>
      </c>
      <c r="N574" s="107">
        <f t="shared" si="85"/>
        <v>57.226399331662492</v>
      </c>
    </row>
    <row r="575" spans="1:14" ht="18" customHeight="1" outlineLevel="2">
      <c r="A575" s="28">
        <v>72</v>
      </c>
      <c r="B575" s="29" t="s">
        <v>482</v>
      </c>
      <c r="C575" s="14" t="s">
        <v>542</v>
      </c>
      <c r="D575" s="3">
        <v>197</v>
      </c>
      <c r="E575" s="3">
        <v>1282</v>
      </c>
      <c r="F575" s="3">
        <v>21</v>
      </c>
      <c r="G575" s="6">
        <f t="shared" si="84"/>
        <v>61.047619047619051</v>
      </c>
      <c r="H575" s="57">
        <f t="shared" si="88"/>
        <v>1954</v>
      </c>
      <c r="I575" s="57">
        <f t="shared" si="89"/>
        <v>1954</v>
      </c>
      <c r="J575" s="57">
        <f t="shared" si="90"/>
        <v>68</v>
      </c>
      <c r="K575" s="57">
        <f t="shared" si="91"/>
        <v>132</v>
      </c>
      <c r="L575" s="57">
        <f t="shared" si="86"/>
        <v>200</v>
      </c>
      <c r="M575" s="107">
        <f t="shared" si="87"/>
        <v>30.988639110466526</v>
      </c>
      <c r="N575" s="107">
        <f t="shared" si="85"/>
        <v>30.988639110466526</v>
      </c>
    </row>
    <row r="576" spans="1:14" ht="18" customHeight="1" outlineLevel="2">
      <c r="A576" s="28">
        <v>73</v>
      </c>
      <c r="B576" s="29" t="s">
        <v>482</v>
      </c>
      <c r="C576" s="14" t="s">
        <v>543</v>
      </c>
      <c r="D576" s="3">
        <v>176</v>
      </c>
      <c r="E576" s="3">
        <v>80</v>
      </c>
      <c r="F576" s="3">
        <v>1</v>
      </c>
      <c r="G576" s="6">
        <f t="shared" si="84"/>
        <v>80</v>
      </c>
      <c r="H576" s="57">
        <f t="shared" si="88"/>
        <v>2560</v>
      </c>
      <c r="I576" s="57">
        <f t="shared" si="89"/>
        <v>2560</v>
      </c>
      <c r="J576" s="57">
        <f t="shared" si="90"/>
        <v>89</v>
      </c>
      <c r="K576" s="57">
        <f t="shared" si="91"/>
        <v>172</v>
      </c>
      <c r="L576" s="57">
        <f t="shared" si="86"/>
        <v>261</v>
      </c>
      <c r="M576" s="107">
        <f t="shared" si="87"/>
        <v>45.454545454545453</v>
      </c>
      <c r="N576" s="107">
        <f t="shared" si="85"/>
        <v>45.454545454545453</v>
      </c>
    </row>
    <row r="577" spans="1:14" ht="18" customHeight="1" outlineLevel="2">
      <c r="A577" s="28">
        <v>74</v>
      </c>
      <c r="B577" s="29" t="s">
        <v>482</v>
      </c>
      <c r="C577" s="14" t="s">
        <v>544</v>
      </c>
      <c r="D577" s="3">
        <v>101</v>
      </c>
      <c r="E577" s="3">
        <v>1264</v>
      </c>
      <c r="F577" s="3">
        <v>21</v>
      </c>
      <c r="G577" s="6">
        <f t="shared" si="84"/>
        <v>60.19047619047619</v>
      </c>
      <c r="H577" s="57">
        <f t="shared" si="88"/>
        <v>1926</v>
      </c>
      <c r="I577" s="57">
        <f t="shared" si="89"/>
        <v>1926</v>
      </c>
      <c r="J577" s="57">
        <f t="shared" si="90"/>
        <v>67</v>
      </c>
      <c r="K577" s="57">
        <f t="shared" si="91"/>
        <v>130</v>
      </c>
      <c r="L577" s="57">
        <f t="shared" si="86"/>
        <v>197</v>
      </c>
      <c r="M577" s="107">
        <f t="shared" si="87"/>
        <v>59.594530881659594</v>
      </c>
      <c r="N577" s="107">
        <f t="shared" si="85"/>
        <v>59.594530881659594</v>
      </c>
    </row>
    <row r="578" spans="1:14" ht="18" customHeight="1" outlineLevel="2">
      <c r="A578" s="28">
        <v>75</v>
      </c>
      <c r="B578" s="29" t="s">
        <v>482</v>
      </c>
      <c r="C578" s="14" t="s">
        <v>545</v>
      </c>
      <c r="D578" s="3">
        <v>127</v>
      </c>
      <c r="E578" s="3">
        <v>1132</v>
      </c>
      <c r="F578" s="3">
        <v>22</v>
      </c>
      <c r="G578" s="6">
        <f t="shared" si="84"/>
        <v>51.454545454545453</v>
      </c>
      <c r="H578" s="57">
        <f t="shared" si="88"/>
        <v>1647</v>
      </c>
      <c r="I578" s="57">
        <f t="shared" si="89"/>
        <v>1647</v>
      </c>
      <c r="J578" s="57">
        <f t="shared" si="90"/>
        <v>58</v>
      </c>
      <c r="K578" s="57">
        <f t="shared" si="91"/>
        <v>112</v>
      </c>
      <c r="L578" s="57">
        <f t="shared" si="86"/>
        <v>170</v>
      </c>
      <c r="M578" s="107">
        <f t="shared" si="87"/>
        <v>40.515390121689329</v>
      </c>
      <c r="N578" s="107">
        <f t="shared" si="85"/>
        <v>40.515390121689329</v>
      </c>
    </row>
    <row r="579" spans="1:14" ht="18" customHeight="1" outlineLevel="2">
      <c r="A579" s="28">
        <v>76</v>
      </c>
      <c r="B579" s="29" t="s">
        <v>482</v>
      </c>
      <c r="C579" s="14" t="s">
        <v>546</v>
      </c>
      <c r="D579" s="3">
        <v>218</v>
      </c>
      <c r="E579" s="3">
        <v>2510</v>
      </c>
      <c r="F579" s="3">
        <v>22</v>
      </c>
      <c r="G579" s="6">
        <f t="shared" si="84"/>
        <v>114.09090909090909</v>
      </c>
      <c r="H579" s="57">
        <f t="shared" si="88"/>
        <v>3651</v>
      </c>
      <c r="I579" s="57">
        <f t="shared" si="89"/>
        <v>3651</v>
      </c>
      <c r="J579" s="57">
        <f t="shared" si="90"/>
        <v>126</v>
      </c>
      <c r="K579" s="57">
        <f t="shared" si="91"/>
        <v>244</v>
      </c>
      <c r="L579" s="57">
        <f t="shared" si="86"/>
        <v>370</v>
      </c>
      <c r="M579" s="107">
        <f t="shared" si="87"/>
        <v>52.335279399499584</v>
      </c>
      <c r="N579" s="107">
        <f t="shared" si="85"/>
        <v>52.335279399499584</v>
      </c>
    </row>
    <row r="580" spans="1:14" ht="18" customHeight="1" outlineLevel="2">
      <c r="A580" s="28">
        <v>77</v>
      </c>
      <c r="B580" s="29" t="s">
        <v>482</v>
      </c>
      <c r="C580" s="29" t="s">
        <v>1352</v>
      </c>
      <c r="D580" s="3">
        <v>41</v>
      </c>
      <c r="E580" s="3">
        <v>659</v>
      </c>
      <c r="F580" s="3">
        <v>20</v>
      </c>
      <c r="G580" s="6">
        <f t="shared" si="84"/>
        <v>32.950000000000003</v>
      </c>
      <c r="H580" s="57">
        <f t="shared" si="88"/>
        <v>1054</v>
      </c>
      <c r="I580" s="57">
        <f t="shared" si="89"/>
        <v>1054</v>
      </c>
      <c r="J580" s="57">
        <f t="shared" si="90"/>
        <v>38</v>
      </c>
      <c r="K580" s="57">
        <f t="shared" si="91"/>
        <v>73</v>
      </c>
      <c r="L580" s="57">
        <f t="shared" si="86"/>
        <v>111</v>
      </c>
      <c r="M580" s="107">
        <f t="shared" si="87"/>
        <v>80.365853658536594</v>
      </c>
      <c r="N580" s="107">
        <f t="shared" si="85"/>
        <v>80.365853658536594</v>
      </c>
    </row>
    <row r="581" spans="1:14" ht="18" customHeight="1" outlineLevel="2">
      <c r="A581" s="28">
        <v>78</v>
      </c>
      <c r="B581" s="29" t="s">
        <v>482</v>
      </c>
      <c r="C581" s="14" t="s">
        <v>547</v>
      </c>
      <c r="D581" s="3">
        <v>101</v>
      </c>
      <c r="E581" s="3">
        <v>1093</v>
      </c>
      <c r="F581" s="3">
        <v>21</v>
      </c>
      <c r="G581" s="6">
        <f t="shared" si="84"/>
        <v>52.047619047619051</v>
      </c>
      <c r="H581" s="57">
        <f t="shared" si="88"/>
        <v>1666</v>
      </c>
      <c r="I581" s="57">
        <f t="shared" si="89"/>
        <v>1666</v>
      </c>
      <c r="J581" s="57">
        <f t="shared" si="90"/>
        <v>59</v>
      </c>
      <c r="K581" s="57">
        <f t="shared" si="91"/>
        <v>113</v>
      </c>
      <c r="L581" s="57">
        <f t="shared" si="86"/>
        <v>172</v>
      </c>
      <c r="M581" s="107">
        <f t="shared" si="87"/>
        <v>51.532296086751536</v>
      </c>
      <c r="N581" s="107">
        <f t="shared" si="85"/>
        <v>51.532296086751536</v>
      </c>
    </row>
    <row r="582" spans="1:14" ht="18" customHeight="1" outlineLevel="2">
      <c r="A582" s="28">
        <v>79</v>
      </c>
      <c r="B582" s="29" t="s">
        <v>482</v>
      </c>
      <c r="C582" s="14" t="s">
        <v>548</v>
      </c>
      <c r="D582" s="3">
        <v>108</v>
      </c>
      <c r="E582" s="3">
        <v>823</v>
      </c>
      <c r="F582" s="3">
        <v>21</v>
      </c>
      <c r="G582" s="6">
        <f t="shared" si="84"/>
        <v>39.19047619047619</v>
      </c>
      <c r="H582" s="57">
        <f t="shared" si="88"/>
        <v>1254</v>
      </c>
      <c r="I582" s="57">
        <f t="shared" si="89"/>
        <v>1254</v>
      </c>
      <c r="J582" s="57">
        <f t="shared" si="90"/>
        <v>45</v>
      </c>
      <c r="K582" s="57">
        <f t="shared" si="91"/>
        <v>86</v>
      </c>
      <c r="L582" s="57">
        <f t="shared" si="86"/>
        <v>131</v>
      </c>
      <c r="M582" s="107">
        <f t="shared" si="87"/>
        <v>36.28747795414462</v>
      </c>
      <c r="N582" s="107">
        <f t="shared" si="85"/>
        <v>36.28747795414462</v>
      </c>
    </row>
    <row r="583" spans="1:14" ht="18" customHeight="1" outlineLevel="2">
      <c r="A583" s="28">
        <v>80</v>
      </c>
      <c r="B583" s="29" t="s">
        <v>482</v>
      </c>
      <c r="C583" s="14" t="s">
        <v>549</v>
      </c>
      <c r="D583" s="3">
        <v>103</v>
      </c>
      <c r="E583" s="3">
        <v>1613</v>
      </c>
      <c r="F583" s="3">
        <v>19</v>
      </c>
      <c r="G583" s="6">
        <f t="shared" si="84"/>
        <v>84.89473684210526</v>
      </c>
      <c r="H583" s="57">
        <f t="shared" si="88"/>
        <v>2717</v>
      </c>
      <c r="I583" s="57">
        <f t="shared" si="89"/>
        <v>2717</v>
      </c>
      <c r="J583" s="57">
        <f t="shared" si="90"/>
        <v>94</v>
      </c>
      <c r="K583" s="57">
        <f t="shared" si="91"/>
        <v>182</v>
      </c>
      <c r="L583" s="57">
        <f t="shared" si="86"/>
        <v>276</v>
      </c>
      <c r="M583" s="107">
        <f t="shared" si="87"/>
        <v>82.422074603985692</v>
      </c>
      <c r="N583" s="107">
        <f t="shared" si="85"/>
        <v>82.422074603985692</v>
      </c>
    </row>
    <row r="584" spans="1:14" ht="18" customHeight="1" outlineLevel="2">
      <c r="A584" s="28">
        <v>81</v>
      </c>
      <c r="B584" s="29" t="s">
        <v>482</v>
      </c>
      <c r="C584" s="14" t="s">
        <v>550</v>
      </c>
      <c r="D584" s="3">
        <v>166</v>
      </c>
      <c r="E584" s="3">
        <v>1714</v>
      </c>
      <c r="F584" s="3">
        <v>19</v>
      </c>
      <c r="G584" s="6">
        <f t="shared" si="84"/>
        <v>90.21052631578948</v>
      </c>
      <c r="H584" s="57">
        <f t="shared" si="88"/>
        <v>2887</v>
      </c>
      <c r="I584" s="57">
        <f t="shared" si="89"/>
        <v>2887</v>
      </c>
      <c r="J584" s="57">
        <f t="shared" si="90"/>
        <v>100</v>
      </c>
      <c r="K584" s="57">
        <f t="shared" si="91"/>
        <v>194</v>
      </c>
      <c r="L584" s="57">
        <f t="shared" si="86"/>
        <v>294</v>
      </c>
      <c r="M584" s="107">
        <f t="shared" si="87"/>
        <v>54.34369055168041</v>
      </c>
      <c r="N584" s="107">
        <f t="shared" si="85"/>
        <v>54.34369055168041</v>
      </c>
    </row>
    <row r="585" spans="1:14" ht="18" customHeight="1" outlineLevel="2">
      <c r="A585" s="28">
        <v>82</v>
      </c>
      <c r="B585" s="29" t="s">
        <v>482</v>
      </c>
      <c r="C585" s="14" t="s">
        <v>551</v>
      </c>
      <c r="D585" s="3">
        <v>128</v>
      </c>
      <c r="E585" s="3">
        <v>1294</v>
      </c>
      <c r="F585" s="3">
        <v>22</v>
      </c>
      <c r="G585" s="6">
        <f t="shared" si="84"/>
        <v>58.81818181818182</v>
      </c>
      <c r="H585" s="57">
        <f t="shared" si="88"/>
        <v>1882</v>
      </c>
      <c r="I585" s="57">
        <f t="shared" si="89"/>
        <v>1882</v>
      </c>
      <c r="J585" s="57">
        <f t="shared" si="90"/>
        <v>66</v>
      </c>
      <c r="K585" s="57">
        <f t="shared" si="91"/>
        <v>127</v>
      </c>
      <c r="L585" s="57">
        <f t="shared" si="86"/>
        <v>193</v>
      </c>
      <c r="M585" s="107">
        <f t="shared" si="87"/>
        <v>45.951704545454547</v>
      </c>
      <c r="N585" s="107">
        <f t="shared" si="85"/>
        <v>45.951704545454547</v>
      </c>
    </row>
    <row r="586" spans="1:14" ht="18" customHeight="1" outlineLevel="2">
      <c r="A586" s="28">
        <v>83</v>
      </c>
      <c r="B586" s="29" t="s">
        <v>482</v>
      </c>
      <c r="C586" s="14" t="s">
        <v>552</v>
      </c>
      <c r="D586" s="3">
        <v>147</v>
      </c>
      <c r="E586" s="3">
        <v>1335</v>
      </c>
      <c r="F586" s="3">
        <v>15</v>
      </c>
      <c r="G586" s="6">
        <f t="shared" si="84"/>
        <v>89</v>
      </c>
      <c r="H586" s="57">
        <f t="shared" si="88"/>
        <v>2848</v>
      </c>
      <c r="I586" s="57">
        <f t="shared" si="89"/>
        <v>2848</v>
      </c>
      <c r="J586" s="57">
        <f t="shared" si="90"/>
        <v>99</v>
      </c>
      <c r="K586" s="57">
        <f t="shared" si="91"/>
        <v>191</v>
      </c>
      <c r="L586" s="57">
        <f t="shared" si="86"/>
        <v>290</v>
      </c>
      <c r="M586" s="107">
        <f t="shared" si="87"/>
        <v>60.544217687074827</v>
      </c>
      <c r="N586" s="107">
        <f t="shared" si="85"/>
        <v>60.544217687074827</v>
      </c>
    </row>
    <row r="587" spans="1:14" ht="18" customHeight="1" outlineLevel="2">
      <c r="A587" s="28">
        <v>84</v>
      </c>
      <c r="B587" s="29" t="s">
        <v>482</v>
      </c>
      <c r="C587" s="14" t="s">
        <v>553</v>
      </c>
      <c r="D587" s="3">
        <v>187</v>
      </c>
      <c r="E587" s="3">
        <v>2659</v>
      </c>
      <c r="F587" s="3">
        <v>21</v>
      </c>
      <c r="G587" s="6">
        <f t="shared" si="84"/>
        <v>126.61904761904762</v>
      </c>
      <c r="H587" s="57">
        <f t="shared" si="88"/>
        <v>4052</v>
      </c>
      <c r="I587" s="57">
        <f t="shared" si="89"/>
        <v>4052</v>
      </c>
      <c r="J587" s="57">
        <f t="shared" si="90"/>
        <v>140</v>
      </c>
      <c r="K587" s="57">
        <f t="shared" si="91"/>
        <v>270</v>
      </c>
      <c r="L587" s="57">
        <f t="shared" si="86"/>
        <v>410</v>
      </c>
      <c r="M587" s="107">
        <f t="shared" si="87"/>
        <v>67.71072065189712</v>
      </c>
      <c r="N587" s="107">
        <f t="shared" si="85"/>
        <v>67.71072065189712</v>
      </c>
    </row>
    <row r="588" spans="1:14" ht="18" customHeight="1" outlineLevel="2">
      <c r="A588" s="28">
        <v>85</v>
      </c>
      <c r="B588" s="29" t="s">
        <v>482</v>
      </c>
      <c r="C588" s="29" t="s">
        <v>1221</v>
      </c>
      <c r="D588" s="3">
        <v>76</v>
      </c>
      <c r="E588" s="3">
        <v>866</v>
      </c>
      <c r="F588" s="3">
        <v>22</v>
      </c>
      <c r="G588" s="6">
        <f t="shared" si="84"/>
        <v>39.363636363636367</v>
      </c>
      <c r="H588" s="57">
        <f t="shared" si="88"/>
        <v>1260</v>
      </c>
      <c r="I588" s="57">
        <f t="shared" si="89"/>
        <v>1260</v>
      </c>
      <c r="J588" s="57">
        <f t="shared" si="90"/>
        <v>45</v>
      </c>
      <c r="K588" s="57">
        <f t="shared" si="91"/>
        <v>86</v>
      </c>
      <c r="L588" s="57">
        <f t="shared" si="86"/>
        <v>131</v>
      </c>
      <c r="M588" s="107">
        <f t="shared" si="87"/>
        <v>51.794258373205743</v>
      </c>
      <c r="N588" s="107">
        <f t="shared" si="85"/>
        <v>51.794258373205743</v>
      </c>
    </row>
    <row r="589" spans="1:14" ht="18" customHeight="1" outlineLevel="2">
      <c r="A589" s="28">
        <v>86</v>
      </c>
      <c r="B589" s="29" t="s">
        <v>482</v>
      </c>
      <c r="C589" s="14" t="s">
        <v>554</v>
      </c>
      <c r="D589" s="3">
        <v>134</v>
      </c>
      <c r="E589" s="3">
        <v>1110</v>
      </c>
      <c r="F589" s="3">
        <v>21</v>
      </c>
      <c r="G589" s="6">
        <f t="shared" si="84"/>
        <v>52.857142857142854</v>
      </c>
      <c r="H589" s="57">
        <f t="shared" si="88"/>
        <v>1691</v>
      </c>
      <c r="I589" s="57">
        <f t="shared" si="89"/>
        <v>1691</v>
      </c>
      <c r="J589" s="57">
        <f t="shared" si="90"/>
        <v>59</v>
      </c>
      <c r="K589" s="57">
        <f t="shared" si="91"/>
        <v>115</v>
      </c>
      <c r="L589" s="57">
        <f t="shared" si="86"/>
        <v>174</v>
      </c>
      <c r="M589" s="107">
        <f t="shared" si="87"/>
        <v>39.4456289978678</v>
      </c>
      <c r="N589" s="107">
        <f t="shared" si="85"/>
        <v>39.4456289978678</v>
      </c>
    </row>
    <row r="590" spans="1:14" ht="18" customHeight="1" outlineLevel="2">
      <c r="A590" s="28">
        <v>87</v>
      </c>
      <c r="B590" s="29" t="s">
        <v>482</v>
      </c>
      <c r="C590" s="14" t="s">
        <v>555</v>
      </c>
      <c r="D590" s="3">
        <v>108</v>
      </c>
      <c r="E590" s="3">
        <v>930</v>
      </c>
      <c r="F590" s="3">
        <v>21</v>
      </c>
      <c r="G590" s="6">
        <f t="shared" ref="G590:G654" si="92">E590/F590</f>
        <v>44.285714285714285</v>
      </c>
      <c r="H590" s="57">
        <f t="shared" si="88"/>
        <v>1417</v>
      </c>
      <c r="I590" s="57">
        <f t="shared" si="89"/>
        <v>1417</v>
      </c>
      <c r="J590" s="57">
        <f t="shared" si="90"/>
        <v>50</v>
      </c>
      <c r="K590" s="57">
        <f t="shared" si="91"/>
        <v>97</v>
      </c>
      <c r="L590" s="57">
        <f t="shared" si="86"/>
        <v>147</v>
      </c>
      <c r="M590" s="107">
        <f t="shared" si="87"/>
        <v>41.005291005291006</v>
      </c>
      <c r="N590" s="107">
        <f t="shared" si="85"/>
        <v>41.005291005291006</v>
      </c>
    </row>
    <row r="591" spans="1:14" ht="18" customHeight="1" outlineLevel="2">
      <c r="A591" s="28">
        <v>88</v>
      </c>
      <c r="B591" s="29" t="s">
        <v>482</v>
      </c>
      <c r="C591" s="14" t="s">
        <v>1353</v>
      </c>
      <c r="D591" s="3">
        <v>140</v>
      </c>
      <c r="E591" s="3">
        <v>1310</v>
      </c>
      <c r="F591" s="3">
        <v>20</v>
      </c>
      <c r="G591" s="6">
        <f t="shared" si="92"/>
        <v>65.5</v>
      </c>
      <c r="H591" s="57">
        <f t="shared" si="88"/>
        <v>2096</v>
      </c>
      <c r="I591" s="57">
        <f t="shared" si="89"/>
        <v>2096</v>
      </c>
      <c r="J591" s="57">
        <f t="shared" si="90"/>
        <v>73</v>
      </c>
      <c r="K591" s="57">
        <f t="shared" si="91"/>
        <v>141</v>
      </c>
      <c r="L591" s="57">
        <f t="shared" si="86"/>
        <v>214</v>
      </c>
      <c r="M591" s="107">
        <f t="shared" si="87"/>
        <v>46.785714285714285</v>
      </c>
      <c r="N591" s="107">
        <f t="shared" si="85"/>
        <v>46.785714285714285</v>
      </c>
    </row>
    <row r="592" spans="1:14" ht="18" customHeight="1" outlineLevel="2">
      <c r="A592" s="28">
        <v>89</v>
      </c>
      <c r="B592" s="29" t="s">
        <v>482</v>
      </c>
      <c r="C592" s="14" t="s">
        <v>556</v>
      </c>
      <c r="D592" s="3">
        <v>106</v>
      </c>
      <c r="E592" s="3">
        <v>1197</v>
      </c>
      <c r="F592" s="3">
        <v>21</v>
      </c>
      <c r="G592" s="6">
        <f t="shared" si="92"/>
        <v>57</v>
      </c>
      <c r="H592" s="57">
        <f t="shared" si="88"/>
        <v>1824</v>
      </c>
      <c r="I592" s="57">
        <f t="shared" si="89"/>
        <v>1824</v>
      </c>
      <c r="J592" s="57">
        <f t="shared" si="90"/>
        <v>64</v>
      </c>
      <c r="K592" s="57">
        <f t="shared" si="91"/>
        <v>123</v>
      </c>
      <c r="L592" s="57">
        <f t="shared" si="86"/>
        <v>187</v>
      </c>
      <c r="M592" s="107">
        <f t="shared" si="87"/>
        <v>53.773584905660378</v>
      </c>
      <c r="N592" s="107">
        <f t="shared" si="85"/>
        <v>53.773584905660378</v>
      </c>
    </row>
    <row r="593" spans="1:14" ht="18" customHeight="1" outlineLevel="2">
      <c r="A593" s="28">
        <v>90</v>
      </c>
      <c r="B593" s="29" t="s">
        <v>482</v>
      </c>
      <c r="C593" s="14" t="s">
        <v>573</v>
      </c>
      <c r="D593" s="3">
        <v>63</v>
      </c>
      <c r="E593" s="3">
        <v>551</v>
      </c>
      <c r="F593" s="3">
        <v>21</v>
      </c>
      <c r="G593" s="6">
        <f t="shared" si="92"/>
        <v>26.238095238095237</v>
      </c>
      <c r="H593" s="57">
        <f t="shared" si="88"/>
        <v>840</v>
      </c>
      <c r="I593" s="57">
        <f t="shared" si="89"/>
        <v>840</v>
      </c>
      <c r="J593" s="57">
        <f t="shared" si="90"/>
        <v>31</v>
      </c>
      <c r="K593" s="57">
        <f t="shared" si="91"/>
        <v>58</v>
      </c>
      <c r="L593" s="57">
        <f t="shared" si="86"/>
        <v>89</v>
      </c>
      <c r="M593" s="107">
        <f t="shared" si="87"/>
        <v>41.64777021919879</v>
      </c>
      <c r="N593" s="107">
        <f t="shared" si="85"/>
        <v>41.64777021919879</v>
      </c>
    </row>
    <row r="594" spans="1:14" ht="18" customHeight="1" outlineLevel="2">
      <c r="A594" s="28">
        <v>91</v>
      </c>
      <c r="B594" s="29" t="s">
        <v>482</v>
      </c>
      <c r="C594" s="14" t="s">
        <v>557</v>
      </c>
      <c r="D594" s="3">
        <v>110</v>
      </c>
      <c r="E594" s="3">
        <v>75</v>
      </c>
      <c r="F594" s="3">
        <v>1</v>
      </c>
      <c r="G594" s="6">
        <f t="shared" si="92"/>
        <v>75</v>
      </c>
      <c r="H594" s="57">
        <f t="shared" si="88"/>
        <v>2400</v>
      </c>
      <c r="I594" s="57">
        <f t="shared" si="89"/>
        <v>2400</v>
      </c>
      <c r="J594" s="57">
        <f t="shared" si="90"/>
        <v>84</v>
      </c>
      <c r="K594" s="57">
        <f t="shared" si="91"/>
        <v>161</v>
      </c>
      <c r="L594" s="57">
        <f t="shared" si="86"/>
        <v>245</v>
      </c>
      <c r="M594" s="107">
        <f t="shared" si="87"/>
        <v>68.181818181818187</v>
      </c>
      <c r="N594" s="107">
        <f t="shared" si="85"/>
        <v>68.181818181818187</v>
      </c>
    </row>
    <row r="595" spans="1:14" ht="18" customHeight="1" outlineLevel="2">
      <c r="A595" s="28">
        <v>92</v>
      </c>
      <c r="B595" s="29" t="s">
        <v>482</v>
      </c>
      <c r="C595" s="14" t="s">
        <v>558</v>
      </c>
      <c r="D595" s="3">
        <v>87</v>
      </c>
      <c r="E595" s="3">
        <v>925</v>
      </c>
      <c r="F595" s="3">
        <v>21</v>
      </c>
      <c r="G595" s="6">
        <f t="shared" si="92"/>
        <v>44.047619047619051</v>
      </c>
      <c r="H595" s="57">
        <f t="shared" si="88"/>
        <v>1410</v>
      </c>
      <c r="I595" s="57">
        <f t="shared" si="89"/>
        <v>1410</v>
      </c>
      <c r="J595" s="57">
        <f t="shared" si="90"/>
        <v>50</v>
      </c>
      <c r="K595" s="57">
        <f t="shared" si="91"/>
        <v>96</v>
      </c>
      <c r="L595" s="57">
        <f t="shared" si="86"/>
        <v>146</v>
      </c>
      <c r="M595" s="107">
        <f t="shared" si="87"/>
        <v>50.629447181171329</v>
      </c>
      <c r="N595" s="107">
        <f t="shared" si="85"/>
        <v>50.629447181171329</v>
      </c>
    </row>
    <row r="596" spans="1:14" ht="18" customHeight="1" outlineLevel="2">
      <c r="A596" s="28">
        <v>93</v>
      </c>
      <c r="B596" s="29" t="s">
        <v>482</v>
      </c>
      <c r="C596" s="14" t="s">
        <v>1354</v>
      </c>
      <c r="D596" s="3">
        <v>93</v>
      </c>
      <c r="E596" s="3">
        <v>1213</v>
      </c>
      <c r="F596" s="3">
        <v>22</v>
      </c>
      <c r="G596" s="6">
        <f t="shared" si="92"/>
        <v>55.136363636363633</v>
      </c>
      <c r="H596" s="57">
        <f t="shared" si="88"/>
        <v>1764</v>
      </c>
      <c r="I596" s="57">
        <f t="shared" si="89"/>
        <v>1764</v>
      </c>
      <c r="J596" s="57">
        <f t="shared" si="90"/>
        <v>62</v>
      </c>
      <c r="K596" s="57">
        <f t="shared" si="91"/>
        <v>119</v>
      </c>
      <c r="L596" s="57">
        <f t="shared" si="86"/>
        <v>181</v>
      </c>
      <c r="M596" s="107">
        <f t="shared" si="87"/>
        <v>59.286412512218959</v>
      </c>
      <c r="N596" s="107">
        <f t="shared" si="85"/>
        <v>59.286412512218959</v>
      </c>
    </row>
    <row r="597" spans="1:14" ht="18" customHeight="1" outlineLevel="2">
      <c r="A597" s="28">
        <v>94</v>
      </c>
      <c r="B597" s="29" t="s">
        <v>482</v>
      </c>
      <c r="C597" s="14" t="s">
        <v>559</v>
      </c>
      <c r="D597" s="3">
        <v>101</v>
      </c>
      <c r="E597" s="3">
        <v>565</v>
      </c>
      <c r="F597" s="3">
        <v>17</v>
      </c>
      <c r="G597" s="6">
        <f t="shared" si="92"/>
        <v>33.235294117647058</v>
      </c>
      <c r="H597" s="57">
        <f t="shared" si="88"/>
        <v>1064</v>
      </c>
      <c r="I597" s="57">
        <f t="shared" si="89"/>
        <v>1064</v>
      </c>
      <c r="J597" s="57">
        <f t="shared" si="90"/>
        <v>38</v>
      </c>
      <c r="K597" s="57">
        <f t="shared" si="91"/>
        <v>73</v>
      </c>
      <c r="L597" s="57">
        <f t="shared" si="86"/>
        <v>111</v>
      </c>
      <c r="M597" s="107">
        <f t="shared" si="87"/>
        <v>32.906231799650556</v>
      </c>
      <c r="N597" s="107">
        <f t="shared" si="85"/>
        <v>32.906231799650556</v>
      </c>
    </row>
    <row r="598" spans="1:14" ht="18" customHeight="1" outlineLevel="2">
      <c r="A598" s="28">
        <v>95</v>
      </c>
      <c r="B598" s="29" t="s">
        <v>482</v>
      </c>
      <c r="C598" s="14" t="s">
        <v>560</v>
      </c>
      <c r="D598" s="3">
        <v>175</v>
      </c>
      <c r="E598" s="3">
        <v>2742</v>
      </c>
      <c r="F598" s="3">
        <v>21</v>
      </c>
      <c r="G598" s="6">
        <f t="shared" si="92"/>
        <v>130.57142857142858</v>
      </c>
      <c r="H598" s="57">
        <f t="shared" si="88"/>
        <v>4178</v>
      </c>
      <c r="I598" s="57">
        <f t="shared" si="89"/>
        <v>4178</v>
      </c>
      <c r="J598" s="57">
        <v>0</v>
      </c>
      <c r="K598" s="57">
        <v>0</v>
      </c>
      <c r="L598" s="57">
        <f t="shared" si="86"/>
        <v>0</v>
      </c>
      <c r="M598" s="107">
        <f t="shared" si="87"/>
        <v>74.612244897959187</v>
      </c>
      <c r="N598" s="107">
        <f t="shared" si="85"/>
        <v>74.612244897959187</v>
      </c>
    </row>
    <row r="599" spans="1:14" ht="18" customHeight="1" outlineLevel="2">
      <c r="A599" s="28">
        <v>96</v>
      </c>
      <c r="B599" s="29" t="s">
        <v>482</v>
      </c>
      <c r="C599" s="14" t="s">
        <v>561</v>
      </c>
      <c r="D599" s="3">
        <v>170</v>
      </c>
      <c r="E599" s="3">
        <v>2310</v>
      </c>
      <c r="F599" s="3">
        <v>22</v>
      </c>
      <c r="G599" s="6">
        <f t="shared" si="92"/>
        <v>105</v>
      </c>
      <c r="H599" s="57">
        <f t="shared" si="88"/>
        <v>3360</v>
      </c>
      <c r="I599" s="57">
        <f t="shared" si="89"/>
        <v>3360</v>
      </c>
      <c r="J599" s="57">
        <f>ROUND(H599*0.034+1,0)</f>
        <v>115</v>
      </c>
      <c r="K599" s="57">
        <f t="shared" si="91"/>
        <v>225</v>
      </c>
      <c r="L599" s="57">
        <f t="shared" si="86"/>
        <v>340</v>
      </c>
      <c r="M599" s="107">
        <f t="shared" si="87"/>
        <v>61.764705882352942</v>
      </c>
      <c r="N599" s="107">
        <f t="shared" si="85"/>
        <v>61.764705882352942</v>
      </c>
    </row>
    <row r="600" spans="1:14" ht="18" customHeight="1" outlineLevel="2">
      <c r="A600" s="28">
        <v>97</v>
      </c>
      <c r="B600" s="29" t="s">
        <v>482</v>
      </c>
      <c r="C600" s="14" t="s">
        <v>562</v>
      </c>
      <c r="D600" s="3">
        <v>93</v>
      </c>
      <c r="E600" s="3">
        <v>861</v>
      </c>
      <c r="F600" s="3">
        <v>22</v>
      </c>
      <c r="G600" s="6">
        <f t="shared" si="92"/>
        <v>39.136363636363633</v>
      </c>
      <c r="H600" s="57">
        <f t="shared" si="88"/>
        <v>1252</v>
      </c>
      <c r="I600" s="57">
        <f t="shared" si="89"/>
        <v>1252</v>
      </c>
      <c r="J600" s="57">
        <f t="shared" ref="J600:J611" si="93">ROUND(H600*0.034+1,0)</f>
        <v>44</v>
      </c>
      <c r="K600" s="57">
        <f t="shared" si="91"/>
        <v>86</v>
      </c>
      <c r="L600" s="57">
        <f t="shared" si="86"/>
        <v>130</v>
      </c>
      <c r="M600" s="107">
        <f t="shared" si="87"/>
        <v>42.082111436950143</v>
      </c>
      <c r="N600" s="107">
        <f t="shared" si="85"/>
        <v>42.082111436950143</v>
      </c>
    </row>
    <row r="601" spans="1:14" ht="18" customHeight="1" outlineLevel="2">
      <c r="A601" s="28">
        <v>98</v>
      </c>
      <c r="B601" s="29" t="s">
        <v>482</v>
      </c>
      <c r="C601" s="14" t="s">
        <v>563</v>
      </c>
      <c r="D601" s="3">
        <v>109</v>
      </c>
      <c r="E601" s="3">
        <v>905</v>
      </c>
      <c r="F601" s="3">
        <v>18</v>
      </c>
      <c r="G601" s="6">
        <f t="shared" si="92"/>
        <v>50.277777777777779</v>
      </c>
      <c r="H601" s="57">
        <f t="shared" si="88"/>
        <v>1609</v>
      </c>
      <c r="I601" s="57">
        <f t="shared" si="89"/>
        <v>1609</v>
      </c>
      <c r="J601" s="57">
        <f t="shared" si="93"/>
        <v>56</v>
      </c>
      <c r="K601" s="57">
        <f t="shared" si="91"/>
        <v>109</v>
      </c>
      <c r="L601" s="57">
        <f t="shared" si="86"/>
        <v>165</v>
      </c>
      <c r="M601" s="107">
        <f t="shared" si="87"/>
        <v>46.126401630988795</v>
      </c>
      <c r="N601" s="107">
        <f t="shared" si="85"/>
        <v>46.126401630988795</v>
      </c>
    </row>
    <row r="602" spans="1:14" ht="18" customHeight="1" outlineLevel="2">
      <c r="A602" s="28">
        <v>99</v>
      </c>
      <c r="B602" s="29" t="s">
        <v>482</v>
      </c>
      <c r="C602" s="14" t="s">
        <v>564</v>
      </c>
      <c r="D602" s="3">
        <v>85</v>
      </c>
      <c r="E602" s="3">
        <v>903</v>
      </c>
      <c r="F602" s="3">
        <v>20</v>
      </c>
      <c r="G602" s="6">
        <f t="shared" si="92"/>
        <v>45.15</v>
      </c>
      <c r="H602" s="57">
        <f t="shared" si="88"/>
        <v>1445</v>
      </c>
      <c r="I602" s="57">
        <f t="shared" si="89"/>
        <v>1445</v>
      </c>
      <c r="J602" s="57">
        <f t="shared" si="93"/>
        <v>50</v>
      </c>
      <c r="K602" s="57">
        <f t="shared" si="91"/>
        <v>98</v>
      </c>
      <c r="L602" s="57">
        <f t="shared" si="86"/>
        <v>148</v>
      </c>
      <c r="M602" s="107">
        <f t="shared" si="87"/>
        <v>53.117647058823529</v>
      </c>
      <c r="N602" s="107">
        <f t="shared" si="85"/>
        <v>53.117647058823529</v>
      </c>
    </row>
    <row r="603" spans="1:14" ht="18" customHeight="1" outlineLevel="2">
      <c r="A603" s="28">
        <v>100</v>
      </c>
      <c r="B603" s="29" t="s">
        <v>482</v>
      </c>
      <c r="C603" s="14" t="s">
        <v>565</v>
      </c>
      <c r="D603" s="3">
        <v>88</v>
      </c>
      <c r="E603" s="3">
        <v>649</v>
      </c>
      <c r="F603" s="3">
        <v>21</v>
      </c>
      <c r="G603" s="6">
        <f t="shared" si="92"/>
        <v>30.904761904761905</v>
      </c>
      <c r="H603" s="57">
        <f t="shared" si="88"/>
        <v>989</v>
      </c>
      <c r="I603" s="57">
        <f t="shared" si="89"/>
        <v>989</v>
      </c>
      <c r="J603" s="57">
        <f t="shared" si="93"/>
        <v>35</v>
      </c>
      <c r="K603" s="57">
        <f t="shared" si="91"/>
        <v>68</v>
      </c>
      <c r="L603" s="57">
        <f t="shared" si="86"/>
        <v>103</v>
      </c>
      <c r="M603" s="107">
        <f t="shared" si="87"/>
        <v>35.11904761904762</v>
      </c>
      <c r="N603" s="107">
        <f t="shared" si="85"/>
        <v>35.11904761904762</v>
      </c>
    </row>
    <row r="604" spans="1:14" ht="18" customHeight="1" outlineLevel="2">
      <c r="A604" s="28">
        <v>101</v>
      </c>
      <c r="B604" s="29" t="s">
        <v>482</v>
      </c>
      <c r="C604" s="14" t="s">
        <v>566</v>
      </c>
      <c r="D604" s="3">
        <v>72</v>
      </c>
      <c r="E604" s="3">
        <v>663</v>
      </c>
      <c r="F604" s="3">
        <v>19</v>
      </c>
      <c r="G604" s="6">
        <f t="shared" si="92"/>
        <v>34.89473684210526</v>
      </c>
      <c r="H604" s="57">
        <f t="shared" si="88"/>
        <v>1117</v>
      </c>
      <c r="I604" s="57">
        <f t="shared" si="89"/>
        <v>1117</v>
      </c>
      <c r="J604" s="57">
        <f t="shared" si="93"/>
        <v>39</v>
      </c>
      <c r="K604" s="57">
        <f t="shared" si="91"/>
        <v>77</v>
      </c>
      <c r="L604" s="57">
        <f t="shared" si="86"/>
        <v>116</v>
      </c>
      <c r="M604" s="107">
        <f t="shared" si="87"/>
        <v>48.464912280701746</v>
      </c>
      <c r="N604" s="107">
        <f t="shared" si="85"/>
        <v>48.464912280701746</v>
      </c>
    </row>
    <row r="605" spans="1:14" ht="18" customHeight="1" outlineLevel="2">
      <c r="A605" s="28">
        <v>102</v>
      </c>
      <c r="B605" s="29" t="s">
        <v>482</v>
      </c>
      <c r="C605" s="14" t="s">
        <v>567</v>
      </c>
      <c r="D605" s="3">
        <v>203</v>
      </c>
      <c r="E605" s="3">
        <v>2830</v>
      </c>
      <c r="F605" s="3">
        <v>20</v>
      </c>
      <c r="G605" s="6">
        <f t="shared" si="92"/>
        <v>141.5</v>
      </c>
      <c r="H605" s="57">
        <f t="shared" si="88"/>
        <v>4528</v>
      </c>
      <c r="I605" s="57">
        <f t="shared" si="89"/>
        <v>4528</v>
      </c>
      <c r="J605" s="57">
        <f t="shared" si="93"/>
        <v>155</v>
      </c>
      <c r="K605" s="57">
        <f t="shared" si="91"/>
        <v>302</v>
      </c>
      <c r="L605" s="57">
        <f t="shared" si="86"/>
        <v>457</v>
      </c>
      <c r="M605" s="107">
        <f t="shared" si="87"/>
        <v>69.70443349753694</v>
      </c>
      <c r="N605" s="107">
        <f t="shared" si="85"/>
        <v>69.70443349753694</v>
      </c>
    </row>
    <row r="606" spans="1:14" ht="18" customHeight="1" outlineLevel="2">
      <c r="A606" s="28">
        <v>103</v>
      </c>
      <c r="B606" s="29" t="s">
        <v>482</v>
      </c>
      <c r="C606" s="14" t="s">
        <v>568</v>
      </c>
      <c r="D606" s="3">
        <v>104</v>
      </c>
      <c r="E606" s="3">
        <v>1269</v>
      </c>
      <c r="F606" s="3">
        <v>21</v>
      </c>
      <c r="G606" s="6">
        <f t="shared" si="92"/>
        <v>60.428571428571431</v>
      </c>
      <c r="H606" s="57">
        <f t="shared" si="88"/>
        <v>1934</v>
      </c>
      <c r="I606" s="57">
        <f t="shared" si="89"/>
        <v>1934</v>
      </c>
      <c r="J606" s="57">
        <f t="shared" si="93"/>
        <v>67</v>
      </c>
      <c r="K606" s="57">
        <f t="shared" si="91"/>
        <v>131</v>
      </c>
      <c r="L606" s="57">
        <f t="shared" si="86"/>
        <v>198</v>
      </c>
      <c r="M606" s="107">
        <f t="shared" si="87"/>
        <v>58.104395604395606</v>
      </c>
      <c r="N606" s="107">
        <f t="shared" si="85"/>
        <v>58.104395604395606</v>
      </c>
    </row>
    <row r="607" spans="1:14" ht="18" customHeight="1" outlineLevel="2">
      <c r="A607" s="28">
        <v>104</v>
      </c>
      <c r="B607" s="29" t="s">
        <v>482</v>
      </c>
      <c r="C607" s="14" t="s">
        <v>569</v>
      </c>
      <c r="D607" s="3">
        <v>117</v>
      </c>
      <c r="E607" s="3">
        <v>70</v>
      </c>
      <c r="F607" s="3">
        <v>1</v>
      </c>
      <c r="G607" s="6">
        <f t="shared" si="92"/>
        <v>70</v>
      </c>
      <c r="H607" s="57">
        <f t="shared" si="88"/>
        <v>2240</v>
      </c>
      <c r="I607" s="57">
        <f t="shared" si="89"/>
        <v>2240</v>
      </c>
      <c r="J607" s="57">
        <f t="shared" si="93"/>
        <v>77</v>
      </c>
      <c r="K607" s="57">
        <f t="shared" si="91"/>
        <v>151</v>
      </c>
      <c r="L607" s="57">
        <f t="shared" si="86"/>
        <v>228</v>
      </c>
      <c r="M607" s="107">
        <f t="shared" si="87"/>
        <v>59.82905982905983</v>
      </c>
      <c r="N607" s="107">
        <f t="shared" si="85"/>
        <v>59.82905982905983</v>
      </c>
    </row>
    <row r="608" spans="1:14" ht="18" customHeight="1" outlineLevel="2">
      <c r="A608" s="28">
        <v>105</v>
      </c>
      <c r="B608" s="29" t="s">
        <v>482</v>
      </c>
      <c r="C608" s="14" t="s">
        <v>570</v>
      </c>
      <c r="D608" s="3">
        <v>118</v>
      </c>
      <c r="E608" s="3">
        <v>75</v>
      </c>
      <c r="F608" s="3">
        <v>1</v>
      </c>
      <c r="G608" s="6">
        <f t="shared" si="92"/>
        <v>75</v>
      </c>
      <c r="H608" s="57">
        <f t="shared" si="88"/>
        <v>2400</v>
      </c>
      <c r="I608" s="57">
        <f t="shared" si="89"/>
        <v>2400</v>
      </c>
      <c r="J608" s="57">
        <f t="shared" si="93"/>
        <v>83</v>
      </c>
      <c r="K608" s="57">
        <f t="shared" si="91"/>
        <v>161</v>
      </c>
      <c r="L608" s="57">
        <f t="shared" si="86"/>
        <v>244</v>
      </c>
      <c r="M608" s="107">
        <f t="shared" si="87"/>
        <v>63.559322033898304</v>
      </c>
      <c r="N608" s="107">
        <f t="shared" si="85"/>
        <v>63.559322033898304</v>
      </c>
    </row>
    <row r="609" spans="1:14" ht="18" customHeight="1" outlineLevel="2">
      <c r="A609" s="28">
        <v>106</v>
      </c>
      <c r="B609" s="29" t="s">
        <v>482</v>
      </c>
      <c r="C609" s="14" t="s">
        <v>571</v>
      </c>
      <c r="D609" s="3">
        <v>183</v>
      </c>
      <c r="E609" s="3">
        <v>1974</v>
      </c>
      <c r="F609" s="3">
        <v>20</v>
      </c>
      <c r="G609" s="6">
        <f t="shared" si="92"/>
        <v>98.7</v>
      </c>
      <c r="H609" s="57">
        <f t="shared" si="88"/>
        <v>3158</v>
      </c>
      <c r="I609" s="57">
        <f t="shared" si="89"/>
        <v>3158</v>
      </c>
      <c r="J609" s="57">
        <f t="shared" si="93"/>
        <v>108</v>
      </c>
      <c r="K609" s="57">
        <f t="shared" si="91"/>
        <v>211</v>
      </c>
      <c r="L609" s="57">
        <f t="shared" si="86"/>
        <v>319</v>
      </c>
      <c r="M609" s="107">
        <f t="shared" si="87"/>
        <v>53.934426229508198</v>
      </c>
      <c r="N609" s="107">
        <f t="shared" si="85"/>
        <v>53.934426229508198</v>
      </c>
    </row>
    <row r="610" spans="1:14" ht="18" customHeight="1" outlineLevel="2">
      <c r="A610" s="28">
        <v>107</v>
      </c>
      <c r="B610" s="29" t="s">
        <v>482</v>
      </c>
      <c r="C610" s="14" t="s">
        <v>572</v>
      </c>
      <c r="D610" s="3">
        <v>228</v>
      </c>
      <c r="E610" s="3">
        <v>2070</v>
      </c>
      <c r="F610" s="3">
        <v>21</v>
      </c>
      <c r="G610" s="6">
        <f t="shared" si="92"/>
        <v>98.571428571428569</v>
      </c>
      <c r="H610" s="57">
        <f t="shared" si="88"/>
        <v>3154</v>
      </c>
      <c r="I610" s="57">
        <f t="shared" si="89"/>
        <v>3154</v>
      </c>
      <c r="J610" s="57">
        <f t="shared" si="93"/>
        <v>108</v>
      </c>
      <c r="K610" s="57">
        <f>ROUND(I610*0.066+2,0)</f>
        <v>210</v>
      </c>
      <c r="L610" s="57">
        <f t="shared" si="86"/>
        <v>318</v>
      </c>
      <c r="M610" s="107">
        <f t="shared" si="87"/>
        <v>43.233082706766915</v>
      </c>
      <c r="N610" s="107">
        <f t="shared" si="85"/>
        <v>43.233082706766915</v>
      </c>
    </row>
    <row r="611" spans="1:14" ht="18" customHeight="1" outlineLevel="2">
      <c r="A611" s="28">
        <v>108</v>
      </c>
      <c r="B611" s="29" t="s">
        <v>482</v>
      </c>
      <c r="C611" s="14" t="s">
        <v>1355</v>
      </c>
      <c r="D611" s="3">
        <v>93</v>
      </c>
      <c r="E611" s="3">
        <v>39</v>
      </c>
      <c r="F611" s="3">
        <v>1</v>
      </c>
      <c r="G611" s="6">
        <f t="shared" si="92"/>
        <v>39</v>
      </c>
      <c r="H611" s="57">
        <f t="shared" si="88"/>
        <v>1248</v>
      </c>
      <c r="I611" s="57">
        <f t="shared" si="89"/>
        <v>1248</v>
      </c>
      <c r="J611" s="57">
        <f t="shared" si="93"/>
        <v>43</v>
      </c>
      <c r="K611" s="57">
        <f t="shared" si="91"/>
        <v>85</v>
      </c>
      <c r="L611" s="57">
        <f t="shared" si="86"/>
        <v>128</v>
      </c>
      <c r="M611" s="107">
        <f t="shared" si="87"/>
        <v>41.935483870967744</v>
      </c>
      <c r="N611" s="107">
        <f t="shared" ref="N611:N673" si="94">G611*100/D611</f>
        <v>41.935483870967744</v>
      </c>
    </row>
    <row r="612" spans="1:14" ht="18" customHeight="1" outlineLevel="1">
      <c r="A612" s="28"/>
      <c r="B612" s="49" t="s">
        <v>574</v>
      </c>
      <c r="C612" s="14"/>
      <c r="D612" s="3"/>
      <c r="E612" s="3"/>
      <c r="F612" s="3"/>
      <c r="G612" s="6">
        <f>SUBTOTAL(9,G504:G611)</f>
        <v>7845.2729567466658</v>
      </c>
      <c r="H612" s="57"/>
      <c r="I612" s="57"/>
      <c r="J612" s="57">
        <f>SUBTOTAL(9,J504:J611)</f>
        <v>8571</v>
      </c>
      <c r="K612" s="57">
        <f>SUBTOTAL(9,K504:K611)</f>
        <v>16621</v>
      </c>
      <c r="L612" s="57">
        <f>SUBTOTAL(9,L504:L611)</f>
        <v>25192</v>
      </c>
      <c r="M612" s="107"/>
      <c r="N612" s="107"/>
    </row>
    <row r="613" spans="1:14" ht="18" customHeight="1" outlineLevel="2">
      <c r="A613" s="28">
        <v>1</v>
      </c>
      <c r="B613" s="29" t="s">
        <v>379</v>
      </c>
      <c r="C613" s="14" t="s">
        <v>1356</v>
      </c>
      <c r="D613" s="3">
        <v>195</v>
      </c>
      <c r="E613" s="3">
        <v>3513</v>
      </c>
      <c r="F613" s="3">
        <v>21</v>
      </c>
      <c r="G613" s="6">
        <f t="shared" si="92"/>
        <v>167.28571428571428</v>
      </c>
      <c r="H613" s="57">
        <f>ROUND(G613*34,0)</f>
        <v>5688</v>
      </c>
      <c r="I613" s="57">
        <f>ROUND(G613*34,0)</f>
        <v>5688</v>
      </c>
      <c r="J613" s="57">
        <f>ROUND(H613*0.034-1,0)</f>
        <v>192</v>
      </c>
      <c r="K613" s="57">
        <f>ROUND(I613*0.066-2,0)</f>
        <v>373</v>
      </c>
      <c r="L613" s="57">
        <f t="shared" si="86"/>
        <v>565</v>
      </c>
      <c r="M613" s="107">
        <f t="shared" si="87"/>
        <v>85.787545787545781</v>
      </c>
      <c r="N613" s="107">
        <f t="shared" si="94"/>
        <v>85.787545787545781</v>
      </c>
    </row>
    <row r="614" spans="1:14" ht="18" customHeight="1" outlineLevel="2">
      <c r="A614" s="28">
        <v>2</v>
      </c>
      <c r="B614" s="29" t="s">
        <v>379</v>
      </c>
      <c r="C614" s="14" t="s">
        <v>381</v>
      </c>
      <c r="D614" s="3">
        <v>144</v>
      </c>
      <c r="E614" s="3">
        <v>1340</v>
      </c>
      <c r="F614" s="3">
        <v>19</v>
      </c>
      <c r="G614" s="6">
        <f t="shared" si="92"/>
        <v>70.526315789473685</v>
      </c>
      <c r="H614" s="57">
        <f t="shared" ref="H614:H677" si="95">ROUND(G614*34,0)</f>
        <v>2398</v>
      </c>
      <c r="I614" s="57">
        <f t="shared" ref="I614:I677" si="96">ROUND(G614*34,0)</f>
        <v>2398</v>
      </c>
      <c r="J614" s="57">
        <f t="shared" ref="J614:J677" si="97">ROUND(H614*0.034-1,0)</f>
        <v>81</v>
      </c>
      <c r="K614" s="57">
        <f t="shared" ref="K614:K677" si="98">ROUND(I614*0.066-2,0)</f>
        <v>156</v>
      </c>
      <c r="L614" s="57">
        <f t="shared" si="86"/>
        <v>237</v>
      </c>
      <c r="M614" s="107">
        <f t="shared" si="87"/>
        <v>48.976608187134502</v>
      </c>
      <c r="N614" s="107">
        <f t="shared" si="94"/>
        <v>48.976608187134502</v>
      </c>
    </row>
    <row r="615" spans="1:14" ht="18" customHeight="1" outlineLevel="2">
      <c r="A615" s="28">
        <v>3</v>
      </c>
      <c r="B615" s="29" t="s">
        <v>379</v>
      </c>
      <c r="C615" s="14" t="s">
        <v>138</v>
      </c>
      <c r="D615" s="3">
        <v>86</v>
      </c>
      <c r="E615" s="3">
        <v>805</v>
      </c>
      <c r="F615" s="3">
        <v>20</v>
      </c>
      <c r="G615" s="6">
        <f t="shared" si="92"/>
        <v>40.25</v>
      </c>
      <c r="H615" s="57">
        <f t="shared" si="95"/>
        <v>1369</v>
      </c>
      <c r="I615" s="57">
        <f t="shared" si="96"/>
        <v>1369</v>
      </c>
      <c r="J615" s="57">
        <f t="shared" si="97"/>
        <v>46</v>
      </c>
      <c r="K615" s="57">
        <f t="shared" si="98"/>
        <v>88</v>
      </c>
      <c r="L615" s="57">
        <f t="shared" si="86"/>
        <v>134</v>
      </c>
      <c r="M615" s="107">
        <f t="shared" si="87"/>
        <v>46.802325581395351</v>
      </c>
      <c r="N615" s="107">
        <f t="shared" si="94"/>
        <v>46.802325581395351</v>
      </c>
    </row>
    <row r="616" spans="1:14" ht="18" customHeight="1" outlineLevel="2">
      <c r="A616" s="28">
        <v>4</v>
      </c>
      <c r="B616" s="29" t="s">
        <v>379</v>
      </c>
      <c r="C616" s="14" t="s">
        <v>404</v>
      </c>
      <c r="D616" s="3">
        <v>111</v>
      </c>
      <c r="E616" s="3">
        <v>1498</v>
      </c>
      <c r="F616" s="3">
        <v>21</v>
      </c>
      <c r="G616" s="6">
        <f t="shared" si="92"/>
        <v>71.333333333333329</v>
      </c>
      <c r="H616" s="57">
        <f t="shared" si="95"/>
        <v>2425</v>
      </c>
      <c r="I616" s="57">
        <f t="shared" si="96"/>
        <v>2425</v>
      </c>
      <c r="J616" s="57">
        <f t="shared" si="97"/>
        <v>81</v>
      </c>
      <c r="K616" s="57">
        <f t="shared" si="98"/>
        <v>158</v>
      </c>
      <c r="L616" s="57">
        <f t="shared" si="86"/>
        <v>239</v>
      </c>
      <c r="M616" s="107">
        <f t="shared" si="87"/>
        <v>64.264264264264256</v>
      </c>
      <c r="N616" s="107">
        <f t="shared" si="94"/>
        <v>64.264264264264256</v>
      </c>
    </row>
    <row r="617" spans="1:14" ht="18" customHeight="1" outlineLevel="2">
      <c r="A617" s="28">
        <v>5</v>
      </c>
      <c r="B617" s="29" t="s">
        <v>379</v>
      </c>
      <c r="C617" s="14" t="s">
        <v>382</v>
      </c>
      <c r="D617" s="3">
        <v>162</v>
      </c>
      <c r="E617" s="3">
        <v>1156</v>
      </c>
      <c r="F617" s="3">
        <v>19</v>
      </c>
      <c r="G617" s="6">
        <f t="shared" si="92"/>
        <v>60.842105263157897</v>
      </c>
      <c r="H617" s="57">
        <f t="shared" si="95"/>
        <v>2069</v>
      </c>
      <c r="I617" s="57">
        <f t="shared" si="96"/>
        <v>2069</v>
      </c>
      <c r="J617" s="57">
        <f t="shared" si="97"/>
        <v>69</v>
      </c>
      <c r="K617" s="57">
        <f t="shared" si="98"/>
        <v>135</v>
      </c>
      <c r="L617" s="57">
        <f t="shared" si="86"/>
        <v>204</v>
      </c>
      <c r="M617" s="107">
        <f t="shared" si="87"/>
        <v>37.556855100714756</v>
      </c>
      <c r="N617" s="107">
        <f t="shared" si="94"/>
        <v>37.556855100714756</v>
      </c>
    </row>
    <row r="618" spans="1:14" ht="18" customHeight="1" outlineLevel="2">
      <c r="A618" s="28">
        <v>6</v>
      </c>
      <c r="B618" s="29" t="s">
        <v>379</v>
      </c>
      <c r="C618" s="14" t="s">
        <v>1357</v>
      </c>
      <c r="D618" s="3">
        <v>102</v>
      </c>
      <c r="E618" s="3">
        <v>927</v>
      </c>
      <c r="F618" s="3">
        <v>21</v>
      </c>
      <c r="G618" s="6">
        <f t="shared" si="92"/>
        <v>44.142857142857146</v>
      </c>
      <c r="H618" s="57">
        <f t="shared" si="95"/>
        <v>1501</v>
      </c>
      <c r="I618" s="57">
        <f t="shared" si="96"/>
        <v>1501</v>
      </c>
      <c r="J618" s="57">
        <f t="shared" si="97"/>
        <v>50</v>
      </c>
      <c r="K618" s="57">
        <f t="shared" si="98"/>
        <v>97</v>
      </c>
      <c r="L618" s="57">
        <f t="shared" si="86"/>
        <v>147</v>
      </c>
      <c r="M618" s="107">
        <f t="shared" si="87"/>
        <v>43.27731092436975</v>
      </c>
      <c r="N618" s="107">
        <f t="shared" si="94"/>
        <v>43.27731092436975</v>
      </c>
    </row>
    <row r="619" spans="1:14" ht="18" customHeight="1" outlineLevel="2">
      <c r="A619" s="28">
        <v>7</v>
      </c>
      <c r="B619" s="29" t="s">
        <v>379</v>
      </c>
      <c r="C619" s="14" t="s">
        <v>384</v>
      </c>
      <c r="D619" s="3">
        <v>70</v>
      </c>
      <c r="E619" s="3">
        <v>1002</v>
      </c>
      <c r="F619" s="3">
        <v>20</v>
      </c>
      <c r="G619" s="6">
        <f t="shared" si="92"/>
        <v>50.1</v>
      </c>
      <c r="H619" s="57">
        <f t="shared" si="95"/>
        <v>1703</v>
      </c>
      <c r="I619" s="57">
        <f t="shared" si="96"/>
        <v>1703</v>
      </c>
      <c r="J619" s="57">
        <f t="shared" si="97"/>
        <v>57</v>
      </c>
      <c r="K619" s="57">
        <f t="shared" si="98"/>
        <v>110</v>
      </c>
      <c r="L619" s="57">
        <f t="shared" si="86"/>
        <v>167</v>
      </c>
      <c r="M619" s="107">
        <f t="shared" si="87"/>
        <v>71.571428571428569</v>
      </c>
      <c r="N619" s="107">
        <f t="shared" si="94"/>
        <v>71.571428571428569</v>
      </c>
    </row>
    <row r="620" spans="1:14" ht="18" customHeight="1" outlineLevel="2">
      <c r="A620" s="28">
        <v>8</v>
      </c>
      <c r="B620" s="29" t="s">
        <v>379</v>
      </c>
      <c r="C620" s="14" t="s">
        <v>383</v>
      </c>
      <c r="D620" s="3">
        <v>153</v>
      </c>
      <c r="E620" s="3">
        <v>800</v>
      </c>
      <c r="F620" s="3">
        <v>14</v>
      </c>
      <c r="G620" s="6">
        <f t="shared" si="92"/>
        <v>57.142857142857146</v>
      </c>
      <c r="H620" s="57">
        <f t="shared" si="95"/>
        <v>1943</v>
      </c>
      <c r="I620" s="57">
        <f t="shared" si="96"/>
        <v>1943</v>
      </c>
      <c r="J620" s="57">
        <f t="shared" si="97"/>
        <v>65</v>
      </c>
      <c r="K620" s="57">
        <f t="shared" si="98"/>
        <v>126</v>
      </c>
      <c r="L620" s="57">
        <f t="shared" si="86"/>
        <v>191</v>
      </c>
      <c r="M620" s="107">
        <f t="shared" si="87"/>
        <v>37.348272642390292</v>
      </c>
      <c r="N620" s="107">
        <f t="shared" si="94"/>
        <v>37.348272642390292</v>
      </c>
    </row>
    <row r="621" spans="1:14" ht="18" customHeight="1" outlineLevel="2">
      <c r="A621" s="28">
        <v>9</v>
      </c>
      <c r="B621" s="29" t="s">
        <v>379</v>
      </c>
      <c r="C621" s="14" t="s">
        <v>1358</v>
      </c>
      <c r="D621" s="3">
        <v>78</v>
      </c>
      <c r="E621" s="3">
        <v>30</v>
      </c>
      <c r="F621" s="3">
        <v>1</v>
      </c>
      <c r="G621" s="6">
        <f t="shared" si="92"/>
        <v>30</v>
      </c>
      <c r="H621" s="57">
        <f t="shared" si="95"/>
        <v>1020</v>
      </c>
      <c r="I621" s="57">
        <f t="shared" si="96"/>
        <v>1020</v>
      </c>
      <c r="J621" s="57">
        <f t="shared" si="97"/>
        <v>34</v>
      </c>
      <c r="K621" s="57">
        <f t="shared" si="98"/>
        <v>65</v>
      </c>
      <c r="L621" s="57">
        <f t="shared" si="86"/>
        <v>99</v>
      </c>
      <c r="M621" s="107">
        <f t="shared" si="87"/>
        <v>38.46153846153846</v>
      </c>
      <c r="N621" s="107">
        <f t="shared" si="94"/>
        <v>38.46153846153846</v>
      </c>
    </row>
    <row r="622" spans="1:14" ht="18" customHeight="1" outlineLevel="2">
      <c r="A622" s="28">
        <v>10</v>
      </c>
      <c r="B622" s="29" t="s">
        <v>379</v>
      </c>
      <c r="C622" s="14" t="s">
        <v>385</v>
      </c>
      <c r="D622" s="3">
        <v>135</v>
      </c>
      <c r="E622" s="3">
        <v>623</v>
      </c>
      <c r="F622" s="3">
        <v>19</v>
      </c>
      <c r="G622" s="6">
        <f t="shared" si="92"/>
        <v>32.789473684210527</v>
      </c>
      <c r="H622" s="57">
        <f t="shared" si="95"/>
        <v>1115</v>
      </c>
      <c r="I622" s="57">
        <f t="shared" si="96"/>
        <v>1115</v>
      </c>
      <c r="J622" s="57">
        <f t="shared" si="97"/>
        <v>37</v>
      </c>
      <c r="K622" s="57">
        <f t="shared" si="98"/>
        <v>72</v>
      </c>
      <c r="L622" s="57">
        <f t="shared" si="86"/>
        <v>109</v>
      </c>
      <c r="M622" s="107">
        <f t="shared" si="87"/>
        <v>24.288499025341132</v>
      </c>
      <c r="N622" s="107">
        <f t="shared" si="94"/>
        <v>24.288499025341132</v>
      </c>
    </row>
    <row r="623" spans="1:14" ht="18" customHeight="1" outlineLevel="2">
      <c r="A623" s="28">
        <v>11</v>
      </c>
      <c r="B623" s="29" t="s">
        <v>379</v>
      </c>
      <c r="C623" s="14" t="s">
        <v>1359</v>
      </c>
      <c r="D623" s="3">
        <v>139</v>
      </c>
      <c r="E623" s="3">
        <v>1650</v>
      </c>
      <c r="F623" s="3">
        <v>20</v>
      </c>
      <c r="G623" s="6">
        <f t="shared" si="92"/>
        <v>82.5</v>
      </c>
      <c r="H623" s="57">
        <f t="shared" si="95"/>
        <v>2805</v>
      </c>
      <c r="I623" s="57">
        <f t="shared" si="96"/>
        <v>2805</v>
      </c>
      <c r="J623" s="57">
        <f t="shared" si="97"/>
        <v>94</v>
      </c>
      <c r="K623" s="57">
        <f t="shared" si="98"/>
        <v>183</v>
      </c>
      <c r="L623" s="57">
        <f t="shared" si="86"/>
        <v>277</v>
      </c>
      <c r="M623" s="107">
        <f t="shared" si="87"/>
        <v>59.352517985611513</v>
      </c>
      <c r="N623" s="107">
        <f t="shared" si="94"/>
        <v>59.352517985611513</v>
      </c>
    </row>
    <row r="624" spans="1:14" ht="18" customHeight="1" outlineLevel="2">
      <c r="A624" s="28">
        <v>12</v>
      </c>
      <c r="B624" s="29" t="s">
        <v>379</v>
      </c>
      <c r="C624" s="14" t="s">
        <v>387</v>
      </c>
      <c r="D624" s="3">
        <v>70</v>
      </c>
      <c r="E624" s="3">
        <v>641</v>
      </c>
      <c r="F624" s="3">
        <v>20</v>
      </c>
      <c r="G624" s="6">
        <f t="shared" si="92"/>
        <v>32.049999999999997</v>
      </c>
      <c r="H624" s="57">
        <f t="shared" si="95"/>
        <v>1090</v>
      </c>
      <c r="I624" s="57">
        <f t="shared" si="96"/>
        <v>1090</v>
      </c>
      <c r="J624" s="57">
        <f t="shared" si="97"/>
        <v>36</v>
      </c>
      <c r="K624" s="57">
        <f t="shared" si="98"/>
        <v>70</v>
      </c>
      <c r="L624" s="57">
        <f t="shared" ref="L624:L692" si="99">J624+K624</f>
        <v>106</v>
      </c>
      <c r="M624" s="107">
        <f t="shared" ref="M624:M692" si="100">G624*100/D624</f>
        <v>45.785714285714278</v>
      </c>
      <c r="N624" s="107">
        <f t="shared" si="94"/>
        <v>45.785714285714278</v>
      </c>
    </row>
    <row r="625" spans="1:14" ht="18" customHeight="1" outlineLevel="2">
      <c r="A625" s="28">
        <v>13</v>
      </c>
      <c r="B625" s="29" t="s">
        <v>379</v>
      </c>
      <c r="C625" s="14" t="s">
        <v>388</v>
      </c>
      <c r="D625" s="3">
        <v>135</v>
      </c>
      <c r="E625" s="3">
        <v>1237</v>
      </c>
      <c r="F625" s="3">
        <v>16</v>
      </c>
      <c r="G625" s="6">
        <f t="shared" si="92"/>
        <v>77.3125</v>
      </c>
      <c r="H625" s="57">
        <f t="shared" si="95"/>
        <v>2629</v>
      </c>
      <c r="I625" s="57">
        <f t="shared" si="96"/>
        <v>2629</v>
      </c>
      <c r="J625" s="57">
        <f t="shared" si="97"/>
        <v>88</v>
      </c>
      <c r="K625" s="57">
        <f t="shared" si="98"/>
        <v>172</v>
      </c>
      <c r="L625" s="57">
        <f t="shared" si="99"/>
        <v>260</v>
      </c>
      <c r="M625" s="107">
        <f t="shared" si="100"/>
        <v>57.268518518518519</v>
      </c>
      <c r="N625" s="107">
        <f t="shared" si="94"/>
        <v>57.268518518518519</v>
      </c>
    </row>
    <row r="626" spans="1:14" ht="18" customHeight="1" outlineLevel="2">
      <c r="A626" s="28">
        <v>14</v>
      </c>
      <c r="B626" s="29" t="s">
        <v>379</v>
      </c>
      <c r="C626" s="14" t="s">
        <v>386</v>
      </c>
      <c r="D626" s="3">
        <v>63</v>
      </c>
      <c r="E626" s="3">
        <v>394</v>
      </c>
      <c r="F626" s="3">
        <v>15</v>
      </c>
      <c r="G626" s="6">
        <f t="shared" si="92"/>
        <v>26.266666666666666</v>
      </c>
      <c r="H626" s="57">
        <f t="shared" si="95"/>
        <v>893</v>
      </c>
      <c r="I626" s="57">
        <f t="shared" si="96"/>
        <v>893</v>
      </c>
      <c r="J626" s="57">
        <f t="shared" si="97"/>
        <v>29</v>
      </c>
      <c r="K626" s="57">
        <f t="shared" si="98"/>
        <v>57</v>
      </c>
      <c r="L626" s="57">
        <f>J626+K626</f>
        <v>86</v>
      </c>
      <c r="M626" s="107">
        <f>G626*100/D626</f>
        <v>41.693121693121689</v>
      </c>
      <c r="N626" s="107">
        <f>G626*100/D626</f>
        <v>41.693121693121689</v>
      </c>
    </row>
    <row r="627" spans="1:14" ht="18" customHeight="1" outlineLevel="2">
      <c r="A627" s="28">
        <v>15</v>
      </c>
      <c r="B627" s="29" t="s">
        <v>379</v>
      </c>
      <c r="C627" s="14" t="s">
        <v>321</v>
      </c>
      <c r="D627" s="3">
        <v>202</v>
      </c>
      <c r="E627" s="3">
        <v>1935</v>
      </c>
      <c r="F627" s="3">
        <v>22</v>
      </c>
      <c r="G627" s="6">
        <f t="shared" si="92"/>
        <v>87.954545454545453</v>
      </c>
      <c r="H627" s="57">
        <f t="shared" si="95"/>
        <v>2990</v>
      </c>
      <c r="I627" s="57">
        <f t="shared" si="96"/>
        <v>2990</v>
      </c>
      <c r="J627" s="57">
        <f t="shared" si="97"/>
        <v>101</v>
      </c>
      <c r="K627" s="57">
        <f t="shared" si="98"/>
        <v>195</v>
      </c>
      <c r="L627" s="57">
        <f t="shared" si="99"/>
        <v>296</v>
      </c>
      <c r="M627" s="107">
        <f t="shared" si="100"/>
        <v>43.541854185418543</v>
      </c>
      <c r="N627" s="107">
        <f t="shared" si="94"/>
        <v>43.541854185418543</v>
      </c>
    </row>
    <row r="628" spans="1:14" ht="18" customHeight="1" outlineLevel="2">
      <c r="A628" s="28">
        <v>16</v>
      </c>
      <c r="B628" s="29" t="s">
        <v>379</v>
      </c>
      <c r="C628" s="14" t="s">
        <v>1360</v>
      </c>
      <c r="D628" s="3">
        <v>116</v>
      </c>
      <c r="E628" s="3">
        <v>793</v>
      </c>
      <c r="F628" s="3">
        <v>19</v>
      </c>
      <c r="G628" s="6">
        <f t="shared" si="92"/>
        <v>41.736842105263158</v>
      </c>
      <c r="H628" s="57">
        <f t="shared" si="95"/>
        <v>1419</v>
      </c>
      <c r="I628" s="57">
        <f t="shared" si="96"/>
        <v>1419</v>
      </c>
      <c r="J628" s="57">
        <f t="shared" si="97"/>
        <v>47</v>
      </c>
      <c r="K628" s="57">
        <f t="shared" si="98"/>
        <v>92</v>
      </c>
      <c r="L628" s="57">
        <f t="shared" si="99"/>
        <v>139</v>
      </c>
      <c r="M628" s="107">
        <f t="shared" si="100"/>
        <v>35.980036297640652</v>
      </c>
      <c r="N628" s="107">
        <f t="shared" si="94"/>
        <v>35.980036297640652</v>
      </c>
    </row>
    <row r="629" spans="1:14" ht="18" customHeight="1" outlineLevel="2">
      <c r="A629" s="28">
        <v>17</v>
      </c>
      <c r="B629" s="29" t="s">
        <v>379</v>
      </c>
      <c r="C629" s="14" t="s">
        <v>389</v>
      </c>
      <c r="D629" s="3">
        <v>32</v>
      </c>
      <c r="E629" s="3">
        <v>338</v>
      </c>
      <c r="F629" s="3">
        <v>20</v>
      </c>
      <c r="G629" s="6">
        <f t="shared" si="92"/>
        <v>16.899999999999999</v>
      </c>
      <c r="H629" s="57">
        <f t="shared" si="95"/>
        <v>575</v>
      </c>
      <c r="I629" s="57">
        <f t="shared" si="96"/>
        <v>575</v>
      </c>
      <c r="J629" s="57">
        <f t="shared" si="97"/>
        <v>19</v>
      </c>
      <c r="K629" s="57">
        <f t="shared" si="98"/>
        <v>36</v>
      </c>
      <c r="L629" s="57">
        <f t="shared" si="99"/>
        <v>55</v>
      </c>
      <c r="M629" s="107">
        <f t="shared" si="100"/>
        <v>52.812499999999993</v>
      </c>
      <c r="N629" s="107">
        <f t="shared" si="94"/>
        <v>52.812499999999993</v>
      </c>
    </row>
    <row r="630" spans="1:14" ht="18" customHeight="1" outlineLevel="2">
      <c r="A630" s="28">
        <v>18</v>
      </c>
      <c r="B630" s="29" t="s">
        <v>379</v>
      </c>
      <c r="C630" s="14" t="s">
        <v>390</v>
      </c>
      <c r="D630" s="3">
        <v>217</v>
      </c>
      <c r="E630" s="3">
        <v>1747</v>
      </c>
      <c r="F630" s="3">
        <v>15</v>
      </c>
      <c r="G630" s="6">
        <f t="shared" si="92"/>
        <v>116.46666666666667</v>
      </c>
      <c r="H630" s="57">
        <f t="shared" si="95"/>
        <v>3960</v>
      </c>
      <c r="I630" s="57">
        <f t="shared" si="96"/>
        <v>3960</v>
      </c>
      <c r="J630" s="57">
        <f t="shared" si="97"/>
        <v>134</v>
      </c>
      <c r="K630" s="57">
        <f t="shared" si="98"/>
        <v>259</v>
      </c>
      <c r="L630" s="57">
        <f t="shared" si="99"/>
        <v>393</v>
      </c>
      <c r="M630" s="107">
        <f t="shared" si="100"/>
        <v>53.67127496159754</v>
      </c>
      <c r="N630" s="107">
        <f t="shared" si="94"/>
        <v>53.67127496159754</v>
      </c>
    </row>
    <row r="631" spans="1:14" ht="18" customHeight="1" outlineLevel="2">
      <c r="A631" s="28">
        <v>19</v>
      </c>
      <c r="B631" s="29" t="s">
        <v>379</v>
      </c>
      <c r="C631" s="14" t="s">
        <v>391</v>
      </c>
      <c r="D631" s="3">
        <v>68</v>
      </c>
      <c r="E631" s="3">
        <v>250</v>
      </c>
      <c r="F631" s="3">
        <v>17</v>
      </c>
      <c r="G631" s="6">
        <f t="shared" si="92"/>
        <v>14.705882352941176</v>
      </c>
      <c r="H631" s="57">
        <f t="shared" si="95"/>
        <v>500</v>
      </c>
      <c r="I631" s="57">
        <f t="shared" si="96"/>
        <v>500</v>
      </c>
      <c r="J631" s="57">
        <f t="shared" si="97"/>
        <v>16</v>
      </c>
      <c r="K631" s="57">
        <f t="shared" si="98"/>
        <v>31</v>
      </c>
      <c r="L631" s="57">
        <f t="shared" si="99"/>
        <v>47</v>
      </c>
      <c r="M631" s="107">
        <f t="shared" si="100"/>
        <v>21.626297577854672</v>
      </c>
      <c r="N631" s="107">
        <f t="shared" si="94"/>
        <v>21.626297577854672</v>
      </c>
    </row>
    <row r="632" spans="1:14" s="17" customFormat="1" ht="18" customHeight="1" outlineLevel="2">
      <c r="A632" s="28">
        <v>20</v>
      </c>
      <c r="B632" s="29" t="s">
        <v>379</v>
      </c>
      <c r="C632" s="14" t="s">
        <v>392</v>
      </c>
      <c r="D632" s="3">
        <v>137</v>
      </c>
      <c r="E632" s="3">
        <v>545</v>
      </c>
      <c r="F632" s="3">
        <v>15</v>
      </c>
      <c r="G632" s="6">
        <f t="shared" si="92"/>
        <v>36.333333333333336</v>
      </c>
      <c r="H632" s="57">
        <f t="shared" si="95"/>
        <v>1235</v>
      </c>
      <c r="I632" s="57">
        <f t="shared" si="96"/>
        <v>1235</v>
      </c>
      <c r="J632" s="57">
        <f t="shared" si="97"/>
        <v>41</v>
      </c>
      <c r="K632" s="57">
        <f t="shared" si="98"/>
        <v>80</v>
      </c>
      <c r="L632" s="57">
        <f t="shared" si="99"/>
        <v>121</v>
      </c>
      <c r="M632" s="107">
        <f t="shared" si="100"/>
        <v>26.520681265206814</v>
      </c>
      <c r="N632" s="107">
        <f t="shared" si="94"/>
        <v>26.520681265206814</v>
      </c>
    </row>
    <row r="633" spans="1:14" ht="18" customHeight="1" outlineLevel="2">
      <c r="A633" s="28">
        <v>21</v>
      </c>
      <c r="B633" s="29" t="s">
        <v>379</v>
      </c>
      <c r="C633" s="14" t="s">
        <v>393</v>
      </c>
      <c r="D633" s="3">
        <v>57</v>
      </c>
      <c r="E633" s="3">
        <v>543</v>
      </c>
      <c r="F633" s="3">
        <v>15</v>
      </c>
      <c r="G633" s="6">
        <f t="shared" si="92"/>
        <v>36.200000000000003</v>
      </c>
      <c r="H633" s="57">
        <f t="shared" si="95"/>
        <v>1231</v>
      </c>
      <c r="I633" s="57">
        <f t="shared" si="96"/>
        <v>1231</v>
      </c>
      <c r="J633" s="57">
        <f t="shared" si="97"/>
        <v>41</v>
      </c>
      <c r="K633" s="57">
        <f t="shared" si="98"/>
        <v>79</v>
      </c>
      <c r="L633" s="57">
        <f t="shared" si="99"/>
        <v>120</v>
      </c>
      <c r="M633" s="107">
        <f t="shared" si="100"/>
        <v>63.508771929824569</v>
      </c>
      <c r="N633" s="107">
        <f t="shared" si="94"/>
        <v>63.508771929824569</v>
      </c>
    </row>
    <row r="634" spans="1:14" ht="18" customHeight="1" outlineLevel="2">
      <c r="A634" s="28">
        <v>22</v>
      </c>
      <c r="B634" s="29" t="s">
        <v>379</v>
      </c>
      <c r="C634" s="14" t="s">
        <v>1361</v>
      </c>
      <c r="D634" s="3">
        <v>101</v>
      </c>
      <c r="E634" s="3">
        <v>50</v>
      </c>
      <c r="F634" s="3">
        <v>1</v>
      </c>
      <c r="G634" s="6">
        <f t="shared" si="92"/>
        <v>50</v>
      </c>
      <c r="H634" s="57">
        <f t="shared" si="95"/>
        <v>1700</v>
      </c>
      <c r="I634" s="57">
        <f t="shared" si="96"/>
        <v>1700</v>
      </c>
      <c r="J634" s="57">
        <f t="shared" si="97"/>
        <v>57</v>
      </c>
      <c r="K634" s="57">
        <f t="shared" si="98"/>
        <v>110</v>
      </c>
      <c r="L634" s="57">
        <f t="shared" si="99"/>
        <v>167</v>
      </c>
      <c r="M634" s="107">
        <f t="shared" si="100"/>
        <v>49.504950495049506</v>
      </c>
      <c r="N634" s="107">
        <f t="shared" si="94"/>
        <v>49.504950495049506</v>
      </c>
    </row>
    <row r="635" spans="1:14" ht="18" customHeight="1" outlineLevel="2">
      <c r="A635" s="28">
        <v>23</v>
      </c>
      <c r="B635" s="29" t="s">
        <v>379</v>
      </c>
      <c r="C635" s="41" t="s">
        <v>1362</v>
      </c>
      <c r="D635" s="3">
        <v>101</v>
      </c>
      <c r="E635" s="3">
        <v>679</v>
      </c>
      <c r="F635" s="3">
        <v>20</v>
      </c>
      <c r="G635" s="6">
        <f t="shared" si="92"/>
        <v>33.950000000000003</v>
      </c>
      <c r="H635" s="57">
        <f t="shared" si="95"/>
        <v>1154</v>
      </c>
      <c r="I635" s="57">
        <f t="shared" si="96"/>
        <v>1154</v>
      </c>
      <c r="J635" s="57">
        <f t="shared" si="97"/>
        <v>38</v>
      </c>
      <c r="K635" s="57">
        <f t="shared" si="98"/>
        <v>74</v>
      </c>
      <c r="L635" s="57">
        <f t="shared" si="99"/>
        <v>112</v>
      </c>
      <c r="M635" s="107">
        <f t="shared" si="100"/>
        <v>33.613861386138616</v>
      </c>
      <c r="N635" s="107">
        <f t="shared" si="94"/>
        <v>33.613861386138616</v>
      </c>
    </row>
    <row r="636" spans="1:14" ht="18" customHeight="1" outlineLevel="2">
      <c r="A636" s="28">
        <v>24</v>
      </c>
      <c r="B636" s="29" t="s">
        <v>379</v>
      </c>
      <c r="C636" s="14" t="s">
        <v>394</v>
      </c>
      <c r="D636" s="3">
        <v>137</v>
      </c>
      <c r="E636" s="3">
        <v>1260</v>
      </c>
      <c r="F636" s="3">
        <v>22</v>
      </c>
      <c r="G636" s="6">
        <f t="shared" si="92"/>
        <v>57.272727272727273</v>
      </c>
      <c r="H636" s="57">
        <f t="shared" si="95"/>
        <v>1947</v>
      </c>
      <c r="I636" s="57">
        <f t="shared" si="96"/>
        <v>1947</v>
      </c>
      <c r="J636" s="57">
        <f t="shared" si="97"/>
        <v>65</v>
      </c>
      <c r="K636" s="57">
        <f t="shared" si="98"/>
        <v>127</v>
      </c>
      <c r="L636" s="57">
        <f t="shared" si="99"/>
        <v>192</v>
      </c>
      <c r="M636" s="107">
        <f t="shared" si="100"/>
        <v>41.804910418049104</v>
      </c>
      <c r="N636" s="107">
        <f t="shared" si="94"/>
        <v>41.804910418049104</v>
      </c>
    </row>
    <row r="637" spans="1:14" ht="18" customHeight="1" outlineLevel="2">
      <c r="A637" s="28">
        <v>25</v>
      </c>
      <c r="B637" s="29" t="s">
        <v>379</v>
      </c>
      <c r="C637" s="14" t="s">
        <v>395</v>
      </c>
      <c r="D637" s="3">
        <v>119</v>
      </c>
      <c r="E637" s="3">
        <v>1073</v>
      </c>
      <c r="F637" s="3">
        <v>19</v>
      </c>
      <c r="G637" s="6">
        <f t="shared" si="92"/>
        <v>56.473684210526315</v>
      </c>
      <c r="H637" s="57">
        <f t="shared" si="95"/>
        <v>1920</v>
      </c>
      <c r="I637" s="57">
        <f t="shared" si="96"/>
        <v>1920</v>
      </c>
      <c r="J637" s="57">
        <f t="shared" si="97"/>
        <v>64</v>
      </c>
      <c r="K637" s="57">
        <f t="shared" si="98"/>
        <v>125</v>
      </c>
      <c r="L637" s="57">
        <f t="shared" si="99"/>
        <v>189</v>
      </c>
      <c r="M637" s="107">
        <f t="shared" si="100"/>
        <v>47.456877487837239</v>
      </c>
      <c r="N637" s="107">
        <f t="shared" si="94"/>
        <v>47.456877487837239</v>
      </c>
    </row>
    <row r="638" spans="1:14" ht="18" customHeight="1" outlineLevel="2">
      <c r="A638" s="28">
        <v>26</v>
      </c>
      <c r="B638" s="29" t="s">
        <v>379</v>
      </c>
      <c r="C638" s="14" t="s">
        <v>396</v>
      </c>
      <c r="D638" s="3">
        <v>61</v>
      </c>
      <c r="E638" s="3">
        <v>429</v>
      </c>
      <c r="F638" s="3">
        <v>22</v>
      </c>
      <c r="G638" s="6">
        <f t="shared" si="92"/>
        <v>19.5</v>
      </c>
      <c r="H638" s="57">
        <f t="shared" si="95"/>
        <v>663</v>
      </c>
      <c r="I638" s="57">
        <f t="shared" si="96"/>
        <v>663</v>
      </c>
      <c r="J638" s="57">
        <f t="shared" si="97"/>
        <v>22</v>
      </c>
      <c r="K638" s="57">
        <f t="shared" si="98"/>
        <v>42</v>
      </c>
      <c r="L638" s="57">
        <f t="shared" si="99"/>
        <v>64</v>
      </c>
      <c r="M638" s="107">
        <f t="shared" si="100"/>
        <v>31.967213114754099</v>
      </c>
      <c r="N638" s="107">
        <f t="shared" si="94"/>
        <v>31.967213114754099</v>
      </c>
    </row>
    <row r="639" spans="1:14" ht="18" customHeight="1" outlineLevel="2">
      <c r="A639" s="28">
        <v>27</v>
      </c>
      <c r="B639" s="29" t="s">
        <v>379</v>
      </c>
      <c r="C639" s="14" t="s">
        <v>397</v>
      </c>
      <c r="D639" s="3">
        <v>61</v>
      </c>
      <c r="E639" s="3">
        <v>544</v>
      </c>
      <c r="F639" s="3">
        <v>20</v>
      </c>
      <c r="G639" s="6">
        <f t="shared" si="92"/>
        <v>27.2</v>
      </c>
      <c r="H639" s="57">
        <f t="shared" si="95"/>
        <v>925</v>
      </c>
      <c r="I639" s="57">
        <f t="shared" si="96"/>
        <v>925</v>
      </c>
      <c r="J639" s="57">
        <f t="shared" si="97"/>
        <v>30</v>
      </c>
      <c r="K639" s="57">
        <f t="shared" si="98"/>
        <v>59</v>
      </c>
      <c r="L639" s="57">
        <f t="shared" si="99"/>
        <v>89</v>
      </c>
      <c r="M639" s="107">
        <f t="shared" si="100"/>
        <v>44.590163934426229</v>
      </c>
      <c r="N639" s="107">
        <f t="shared" si="94"/>
        <v>44.590163934426229</v>
      </c>
    </row>
    <row r="640" spans="1:14" ht="18" customHeight="1" outlineLevel="2">
      <c r="A640" s="28">
        <v>28</v>
      </c>
      <c r="B640" s="29" t="s">
        <v>379</v>
      </c>
      <c r="C640" s="14" t="s">
        <v>398</v>
      </c>
      <c r="D640" s="3">
        <v>74</v>
      </c>
      <c r="E640" s="3">
        <v>819</v>
      </c>
      <c r="F640" s="3">
        <v>20</v>
      </c>
      <c r="G640" s="6">
        <f t="shared" si="92"/>
        <v>40.950000000000003</v>
      </c>
      <c r="H640" s="57">
        <f t="shared" si="95"/>
        <v>1392</v>
      </c>
      <c r="I640" s="57">
        <f t="shared" si="96"/>
        <v>1392</v>
      </c>
      <c r="J640" s="57">
        <f t="shared" si="97"/>
        <v>46</v>
      </c>
      <c r="K640" s="57">
        <f t="shared" si="98"/>
        <v>90</v>
      </c>
      <c r="L640" s="57">
        <f t="shared" si="99"/>
        <v>136</v>
      </c>
      <c r="M640" s="107">
        <f t="shared" si="100"/>
        <v>55.337837837837846</v>
      </c>
      <c r="N640" s="107">
        <f t="shared" si="94"/>
        <v>55.337837837837846</v>
      </c>
    </row>
    <row r="641" spans="1:14" ht="18" customHeight="1" outlineLevel="2">
      <c r="A641" s="28">
        <v>29</v>
      </c>
      <c r="B641" s="29" t="s">
        <v>379</v>
      </c>
      <c r="C641" s="14" t="s">
        <v>400</v>
      </c>
      <c r="D641" s="3">
        <v>70</v>
      </c>
      <c r="E641" s="3">
        <v>785</v>
      </c>
      <c r="F641" s="3">
        <v>18</v>
      </c>
      <c r="G641" s="6">
        <f t="shared" si="92"/>
        <v>43.611111111111114</v>
      </c>
      <c r="H641" s="57">
        <f t="shared" si="95"/>
        <v>1483</v>
      </c>
      <c r="I641" s="57">
        <f t="shared" si="96"/>
        <v>1483</v>
      </c>
      <c r="J641" s="57">
        <f t="shared" si="97"/>
        <v>49</v>
      </c>
      <c r="K641" s="57">
        <f t="shared" si="98"/>
        <v>96</v>
      </c>
      <c r="L641" s="57">
        <f t="shared" si="99"/>
        <v>145</v>
      </c>
      <c r="M641" s="107">
        <f t="shared" si="100"/>
        <v>62.301587301587304</v>
      </c>
      <c r="N641" s="107">
        <f t="shared" si="94"/>
        <v>62.301587301587304</v>
      </c>
    </row>
    <row r="642" spans="1:14" ht="18" customHeight="1" outlineLevel="2">
      <c r="A642" s="28">
        <v>30</v>
      </c>
      <c r="B642" s="29" t="s">
        <v>379</v>
      </c>
      <c r="C642" s="14" t="s">
        <v>401</v>
      </c>
      <c r="D642" s="3">
        <v>125</v>
      </c>
      <c r="E642" s="3">
        <v>150</v>
      </c>
      <c r="F642" s="3">
        <v>3</v>
      </c>
      <c r="G642" s="6">
        <f t="shared" si="92"/>
        <v>50</v>
      </c>
      <c r="H642" s="57">
        <f t="shared" si="95"/>
        <v>1700</v>
      </c>
      <c r="I642" s="57">
        <f t="shared" si="96"/>
        <v>1700</v>
      </c>
      <c r="J642" s="57">
        <f t="shared" si="97"/>
        <v>57</v>
      </c>
      <c r="K642" s="57">
        <f t="shared" si="98"/>
        <v>110</v>
      </c>
      <c r="L642" s="57">
        <f t="shared" si="99"/>
        <v>167</v>
      </c>
      <c r="M642" s="107">
        <f t="shared" si="100"/>
        <v>40</v>
      </c>
      <c r="N642" s="107">
        <f t="shared" si="94"/>
        <v>40</v>
      </c>
    </row>
    <row r="643" spans="1:14" ht="18" customHeight="1" outlineLevel="2">
      <c r="A643" s="28">
        <v>31</v>
      </c>
      <c r="B643" s="29" t="s">
        <v>379</v>
      </c>
      <c r="C643" s="14" t="s">
        <v>399</v>
      </c>
      <c r="D643" s="3">
        <v>95</v>
      </c>
      <c r="E643" s="3">
        <v>854</v>
      </c>
      <c r="F643" s="3">
        <v>21</v>
      </c>
      <c r="G643" s="6">
        <f t="shared" si="92"/>
        <v>40.666666666666664</v>
      </c>
      <c r="H643" s="57">
        <f t="shared" si="95"/>
        <v>1383</v>
      </c>
      <c r="I643" s="57">
        <f t="shared" si="96"/>
        <v>1383</v>
      </c>
      <c r="J643" s="57">
        <f t="shared" si="97"/>
        <v>46</v>
      </c>
      <c r="K643" s="57">
        <f t="shared" si="98"/>
        <v>89</v>
      </c>
      <c r="L643" s="57">
        <f>J643+K643</f>
        <v>135</v>
      </c>
      <c r="M643" s="107">
        <f>G643*100/D643</f>
        <v>42.807017543859651</v>
      </c>
      <c r="N643" s="107">
        <f>G643*100/D643</f>
        <v>42.807017543859651</v>
      </c>
    </row>
    <row r="644" spans="1:14" ht="18" customHeight="1" outlineLevel="2">
      <c r="A644" s="28">
        <v>32</v>
      </c>
      <c r="B644" s="29" t="s">
        <v>379</v>
      </c>
      <c r="C644" s="14" t="s">
        <v>1389</v>
      </c>
      <c r="D644" s="3">
        <v>40</v>
      </c>
      <c r="E644" s="3">
        <v>20</v>
      </c>
      <c r="F644" s="3">
        <v>1</v>
      </c>
      <c r="G644" s="6">
        <f t="shared" si="92"/>
        <v>20</v>
      </c>
      <c r="H644" s="57">
        <f t="shared" si="95"/>
        <v>680</v>
      </c>
      <c r="I644" s="57">
        <f t="shared" si="96"/>
        <v>680</v>
      </c>
      <c r="J644" s="57">
        <f t="shared" si="97"/>
        <v>22</v>
      </c>
      <c r="K644" s="57">
        <f t="shared" si="98"/>
        <v>43</v>
      </c>
      <c r="L644" s="57">
        <f>J644+K644</f>
        <v>65</v>
      </c>
      <c r="M644" s="107">
        <f>G644*100/D644</f>
        <v>50</v>
      </c>
      <c r="N644" s="107">
        <f>G644*100/D644</f>
        <v>50</v>
      </c>
    </row>
    <row r="645" spans="1:14" ht="18" customHeight="1" outlineLevel="2">
      <c r="A645" s="28">
        <v>33</v>
      </c>
      <c r="B645" s="29" t="s">
        <v>379</v>
      </c>
      <c r="C645" s="29" t="s">
        <v>1390</v>
      </c>
      <c r="D645" s="3">
        <v>32</v>
      </c>
      <c r="E645" s="3">
        <v>15</v>
      </c>
      <c r="F645" s="3">
        <v>1</v>
      </c>
      <c r="G645" s="6">
        <f t="shared" si="92"/>
        <v>15</v>
      </c>
      <c r="H645" s="57">
        <f t="shared" si="95"/>
        <v>510</v>
      </c>
      <c r="I645" s="57">
        <f t="shared" si="96"/>
        <v>510</v>
      </c>
      <c r="J645" s="57">
        <f t="shared" si="97"/>
        <v>16</v>
      </c>
      <c r="K645" s="57">
        <f t="shared" si="98"/>
        <v>32</v>
      </c>
      <c r="L645" s="57">
        <f>J645+K645</f>
        <v>48</v>
      </c>
      <c r="M645" s="107">
        <f>G645*100/D645</f>
        <v>46.875</v>
      </c>
      <c r="N645" s="107">
        <f>G645*100/D645</f>
        <v>46.875</v>
      </c>
    </row>
    <row r="646" spans="1:14" ht="18" customHeight="1" outlineLevel="2">
      <c r="A646" s="28">
        <v>34</v>
      </c>
      <c r="B646" s="29" t="s">
        <v>379</v>
      </c>
      <c r="C646" s="14" t="s">
        <v>402</v>
      </c>
      <c r="D646" s="3">
        <v>131</v>
      </c>
      <c r="E646" s="3">
        <v>530</v>
      </c>
      <c r="F646" s="3">
        <v>21</v>
      </c>
      <c r="G646" s="6">
        <f t="shared" si="92"/>
        <v>25.238095238095237</v>
      </c>
      <c r="H646" s="57">
        <f t="shared" si="95"/>
        <v>858</v>
      </c>
      <c r="I646" s="57">
        <f t="shared" si="96"/>
        <v>858</v>
      </c>
      <c r="J646" s="57">
        <f t="shared" si="97"/>
        <v>28</v>
      </c>
      <c r="K646" s="57">
        <f t="shared" si="98"/>
        <v>55</v>
      </c>
      <c r="L646" s="57">
        <f t="shared" si="99"/>
        <v>83</v>
      </c>
      <c r="M646" s="107">
        <f t="shared" si="100"/>
        <v>19.265721555797892</v>
      </c>
      <c r="N646" s="107">
        <f t="shared" si="94"/>
        <v>19.265721555797892</v>
      </c>
    </row>
    <row r="647" spans="1:14" ht="18" customHeight="1" outlineLevel="2">
      <c r="A647" s="28">
        <v>35</v>
      </c>
      <c r="B647" s="29" t="s">
        <v>379</v>
      </c>
      <c r="C647" s="14" t="s">
        <v>403</v>
      </c>
      <c r="D647" s="3">
        <v>236</v>
      </c>
      <c r="E647" s="3">
        <v>2481</v>
      </c>
      <c r="F647" s="3">
        <v>20</v>
      </c>
      <c r="G647" s="6">
        <f t="shared" si="92"/>
        <v>124.05</v>
      </c>
      <c r="H647" s="57">
        <f t="shared" si="95"/>
        <v>4218</v>
      </c>
      <c r="I647" s="57">
        <f t="shared" si="96"/>
        <v>4218</v>
      </c>
      <c r="J647" s="57">
        <f t="shared" si="97"/>
        <v>142</v>
      </c>
      <c r="K647" s="57">
        <f t="shared" si="98"/>
        <v>276</v>
      </c>
      <c r="L647" s="57">
        <f t="shared" si="99"/>
        <v>418</v>
      </c>
      <c r="M647" s="107">
        <f t="shared" si="100"/>
        <v>52.563559322033896</v>
      </c>
      <c r="N647" s="107">
        <f t="shared" si="94"/>
        <v>52.563559322033896</v>
      </c>
    </row>
    <row r="648" spans="1:14" ht="18" customHeight="1" outlineLevel="2">
      <c r="A648" s="28">
        <v>36</v>
      </c>
      <c r="B648" s="29" t="s">
        <v>379</v>
      </c>
      <c r="C648" s="14" t="s">
        <v>405</v>
      </c>
      <c r="D648" s="3">
        <v>195</v>
      </c>
      <c r="E648" s="3">
        <v>1149</v>
      </c>
      <c r="F648" s="3">
        <v>21</v>
      </c>
      <c r="G648" s="6">
        <f t="shared" si="92"/>
        <v>54.714285714285715</v>
      </c>
      <c r="H648" s="57">
        <f t="shared" si="95"/>
        <v>1860</v>
      </c>
      <c r="I648" s="57">
        <f t="shared" si="96"/>
        <v>1860</v>
      </c>
      <c r="J648" s="57">
        <f t="shared" si="97"/>
        <v>62</v>
      </c>
      <c r="K648" s="57">
        <f t="shared" si="98"/>
        <v>121</v>
      </c>
      <c r="L648" s="57">
        <f t="shared" si="99"/>
        <v>183</v>
      </c>
      <c r="M648" s="107">
        <f t="shared" si="100"/>
        <v>28.058608058608058</v>
      </c>
      <c r="N648" s="107">
        <f t="shared" si="94"/>
        <v>28.058608058608058</v>
      </c>
    </row>
    <row r="649" spans="1:14" ht="18" customHeight="1" outlineLevel="2">
      <c r="A649" s="28">
        <v>37</v>
      </c>
      <c r="B649" s="29" t="s">
        <v>379</v>
      </c>
      <c r="C649" s="14" t="s">
        <v>406</v>
      </c>
      <c r="D649" s="3">
        <v>124</v>
      </c>
      <c r="E649" s="3">
        <v>1147</v>
      </c>
      <c r="F649" s="3">
        <v>16</v>
      </c>
      <c r="G649" s="6">
        <f t="shared" si="92"/>
        <v>71.6875</v>
      </c>
      <c r="H649" s="57">
        <f t="shared" si="95"/>
        <v>2437</v>
      </c>
      <c r="I649" s="57">
        <f t="shared" si="96"/>
        <v>2437</v>
      </c>
      <c r="J649" s="57">
        <f t="shared" si="97"/>
        <v>82</v>
      </c>
      <c r="K649" s="57">
        <f t="shared" si="98"/>
        <v>159</v>
      </c>
      <c r="L649" s="57">
        <f t="shared" si="99"/>
        <v>241</v>
      </c>
      <c r="M649" s="107">
        <f t="shared" si="100"/>
        <v>57.8125</v>
      </c>
      <c r="N649" s="107">
        <f t="shared" si="94"/>
        <v>57.8125</v>
      </c>
    </row>
    <row r="650" spans="1:14" ht="18" customHeight="1" outlineLevel="2">
      <c r="A650" s="28">
        <v>38</v>
      </c>
      <c r="B650" s="29" t="s">
        <v>379</v>
      </c>
      <c r="C650" s="14" t="s">
        <v>407</v>
      </c>
      <c r="D650" s="3">
        <v>327</v>
      </c>
      <c r="E650" s="3">
        <v>3480</v>
      </c>
      <c r="F650" s="3">
        <v>19</v>
      </c>
      <c r="G650" s="6">
        <f t="shared" si="92"/>
        <v>183.15789473684211</v>
      </c>
      <c r="H650" s="57">
        <f t="shared" si="95"/>
        <v>6227</v>
      </c>
      <c r="I650" s="57">
        <f t="shared" si="96"/>
        <v>6227</v>
      </c>
      <c r="J650" s="57">
        <f t="shared" si="97"/>
        <v>211</v>
      </c>
      <c r="K650" s="57">
        <f t="shared" si="98"/>
        <v>409</v>
      </c>
      <c r="L650" s="57">
        <f t="shared" si="99"/>
        <v>620</v>
      </c>
      <c r="M650" s="107">
        <f t="shared" si="100"/>
        <v>56.011588604538865</v>
      </c>
      <c r="N650" s="107">
        <f t="shared" si="94"/>
        <v>56.011588604538865</v>
      </c>
    </row>
    <row r="651" spans="1:14" ht="18" customHeight="1" outlineLevel="2">
      <c r="A651" s="28">
        <v>39</v>
      </c>
      <c r="B651" s="29" t="s">
        <v>379</v>
      </c>
      <c r="C651" s="14" t="s">
        <v>408</v>
      </c>
      <c r="D651" s="3">
        <v>131</v>
      </c>
      <c r="E651" s="3">
        <v>60</v>
      </c>
      <c r="F651" s="3">
        <v>1</v>
      </c>
      <c r="G651" s="6">
        <f t="shared" si="92"/>
        <v>60</v>
      </c>
      <c r="H651" s="57">
        <f t="shared" si="95"/>
        <v>2040</v>
      </c>
      <c r="I651" s="57">
        <f t="shared" si="96"/>
        <v>2040</v>
      </c>
      <c r="J651" s="57">
        <f t="shared" si="97"/>
        <v>68</v>
      </c>
      <c r="K651" s="57">
        <f t="shared" si="98"/>
        <v>133</v>
      </c>
      <c r="L651" s="57">
        <f t="shared" si="99"/>
        <v>201</v>
      </c>
      <c r="M651" s="107">
        <f t="shared" si="100"/>
        <v>45.801526717557252</v>
      </c>
      <c r="N651" s="107">
        <f t="shared" si="94"/>
        <v>45.801526717557252</v>
      </c>
    </row>
    <row r="652" spans="1:14" ht="18" customHeight="1" outlineLevel="2">
      <c r="A652" s="28">
        <v>40</v>
      </c>
      <c r="B652" s="29" t="s">
        <v>379</v>
      </c>
      <c r="C652" s="14" t="s">
        <v>409</v>
      </c>
      <c r="D652" s="3">
        <v>141</v>
      </c>
      <c r="E652" s="3">
        <v>200</v>
      </c>
      <c r="F652" s="3">
        <v>4</v>
      </c>
      <c r="G652" s="6">
        <f t="shared" si="92"/>
        <v>50</v>
      </c>
      <c r="H652" s="57">
        <f t="shared" si="95"/>
        <v>1700</v>
      </c>
      <c r="I652" s="57">
        <f t="shared" si="96"/>
        <v>1700</v>
      </c>
      <c r="J652" s="57">
        <f t="shared" si="97"/>
        <v>57</v>
      </c>
      <c r="K652" s="57">
        <f t="shared" si="98"/>
        <v>110</v>
      </c>
      <c r="L652" s="57">
        <f t="shared" si="99"/>
        <v>167</v>
      </c>
      <c r="M652" s="107">
        <f t="shared" si="100"/>
        <v>35.460992907801419</v>
      </c>
      <c r="N652" s="107">
        <f t="shared" si="94"/>
        <v>35.460992907801419</v>
      </c>
    </row>
    <row r="653" spans="1:14" ht="18" customHeight="1" outlineLevel="2">
      <c r="A653" s="28">
        <v>41</v>
      </c>
      <c r="B653" s="29" t="s">
        <v>379</v>
      </c>
      <c r="C653" s="14" t="s">
        <v>410</v>
      </c>
      <c r="D653" s="3">
        <v>126</v>
      </c>
      <c r="E653" s="3">
        <v>55</v>
      </c>
      <c r="F653" s="3">
        <v>1</v>
      </c>
      <c r="G653" s="6">
        <f t="shared" si="92"/>
        <v>55</v>
      </c>
      <c r="H653" s="57">
        <f t="shared" si="95"/>
        <v>1870</v>
      </c>
      <c r="I653" s="57">
        <f t="shared" si="96"/>
        <v>1870</v>
      </c>
      <c r="J653" s="57">
        <f t="shared" si="97"/>
        <v>63</v>
      </c>
      <c r="K653" s="57">
        <f t="shared" si="98"/>
        <v>121</v>
      </c>
      <c r="L653" s="57">
        <f t="shared" si="99"/>
        <v>184</v>
      </c>
      <c r="M653" s="107">
        <f t="shared" si="100"/>
        <v>43.650793650793652</v>
      </c>
      <c r="N653" s="107">
        <f t="shared" si="94"/>
        <v>43.650793650793652</v>
      </c>
    </row>
    <row r="654" spans="1:14" ht="18" customHeight="1" outlineLevel="2">
      <c r="A654" s="28">
        <v>42</v>
      </c>
      <c r="B654" s="29" t="s">
        <v>379</v>
      </c>
      <c r="C654" s="14" t="s">
        <v>411</v>
      </c>
      <c r="D654" s="3">
        <v>195</v>
      </c>
      <c r="E654" s="3">
        <v>972</v>
      </c>
      <c r="F654" s="3">
        <v>21</v>
      </c>
      <c r="G654" s="6">
        <f t="shared" si="92"/>
        <v>46.285714285714285</v>
      </c>
      <c r="H654" s="57">
        <f t="shared" si="95"/>
        <v>1574</v>
      </c>
      <c r="I654" s="57">
        <f t="shared" si="96"/>
        <v>1574</v>
      </c>
      <c r="J654" s="57">
        <f t="shared" si="97"/>
        <v>53</v>
      </c>
      <c r="K654" s="57">
        <f t="shared" si="98"/>
        <v>102</v>
      </c>
      <c r="L654" s="57">
        <f t="shared" si="99"/>
        <v>155</v>
      </c>
      <c r="M654" s="107">
        <f t="shared" si="100"/>
        <v>23.736263736263737</v>
      </c>
      <c r="N654" s="107">
        <f t="shared" si="94"/>
        <v>23.736263736263737</v>
      </c>
    </row>
    <row r="655" spans="1:14" ht="18" customHeight="1" outlineLevel="2">
      <c r="A655" s="28">
        <v>43</v>
      </c>
      <c r="B655" s="29" t="s">
        <v>379</v>
      </c>
      <c r="C655" s="14" t="s">
        <v>412</v>
      </c>
      <c r="D655" s="3">
        <v>149</v>
      </c>
      <c r="E655" s="3">
        <v>1125</v>
      </c>
      <c r="F655" s="3">
        <v>20</v>
      </c>
      <c r="G655" s="6">
        <f t="shared" ref="G655:G718" si="101">E655/F655</f>
        <v>56.25</v>
      </c>
      <c r="H655" s="57">
        <f t="shared" si="95"/>
        <v>1913</v>
      </c>
      <c r="I655" s="57">
        <f t="shared" si="96"/>
        <v>1913</v>
      </c>
      <c r="J655" s="57">
        <f t="shared" si="97"/>
        <v>64</v>
      </c>
      <c r="K655" s="57">
        <f t="shared" si="98"/>
        <v>124</v>
      </c>
      <c r="L655" s="57">
        <f t="shared" si="99"/>
        <v>188</v>
      </c>
      <c r="M655" s="107">
        <f t="shared" si="100"/>
        <v>37.75167785234899</v>
      </c>
      <c r="N655" s="107">
        <f t="shared" si="94"/>
        <v>37.75167785234899</v>
      </c>
    </row>
    <row r="656" spans="1:14" ht="18" customHeight="1" outlineLevel="2">
      <c r="A656" s="28">
        <v>44</v>
      </c>
      <c r="B656" s="29" t="s">
        <v>379</v>
      </c>
      <c r="C656" s="14" t="s">
        <v>413</v>
      </c>
      <c r="D656" s="3">
        <v>121</v>
      </c>
      <c r="E656" s="3">
        <v>1093</v>
      </c>
      <c r="F656" s="3">
        <v>18</v>
      </c>
      <c r="G656" s="6">
        <f t="shared" si="101"/>
        <v>60.722222222222221</v>
      </c>
      <c r="H656" s="57">
        <f t="shared" si="95"/>
        <v>2065</v>
      </c>
      <c r="I656" s="57">
        <f t="shared" si="96"/>
        <v>2065</v>
      </c>
      <c r="J656" s="57">
        <f t="shared" si="97"/>
        <v>69</v>
      </c>
      <c r="K656" s="57">
        <f t="shared" si="98"/>
        <v>134</v>
      </c>
      <c r="L656" s="57">
        <f t="shared" si="99"/>
        <v>203</v>
      </c>
      <c r="M656" s="107">
        <f t="shared" si="100"/>
        <v>50.183654729109271</v>
      </c>
      <c r="N656" s="107">
        <f t="shared" si="94"/>
        <v>50.183654729109271</v>
      </c>
    </row>
    <row r="657" spans="1:14" ht="18" customHeight="1" outlineLevel="2">
      <c r="A657" s="28">
        <v>45</v>
      </c>
      <c r="B657" s="29" t="s">
        <v>379</v>
      </c>
      <c r="C657" s="14" t="s">
        <v>414</v>
      </c>
      <c r="D657" s="3">
        <v>243</v>
      </c>
      <c r="E657" s="3">
        <v>2114</v>
      </c>
      <c r="F657" s="3">
        <v>18</v>
      </c>
      <c r="G657" s="6">
        <f t="shared" si="101"/>
        <v>117.44444444444444</v>
      </c>
      <c r="H657" s="57">
        <f t="shared" si="95"/>
        <v>3993</v>
      </c>
      <c r="I657" s="57">
        <f t="shared" si="96"/>
        <v>3993</v>
      </c>
      <c r="J657" s="57">
        <f t="shared" si="97"/>
        <v>135</v>
      </c>
      <c r="K657" s="57">
        <f t="shared" si="98"/>
        <v>262</v>
      </c>
      <c r="L657" s="57">
        <f t="shared" si="99"/>
        <v>397</v>
      </c>
      <c r="M657" s="107">
        <f t="shared" si="100"/>
        <v>48.331047096479189</v>
      </c>
      <c r="N657" s="107">
        <f t="shared" si="94"/>
        <v>48.331047096479189</v>
      </c>
    </row>
    <row r="658" spans="1:14" ht="18" customHeight="1" outlineLevel="2">
      <c r="A658" s="28">
        <v>46</v>
      </c>
      <c r="B658" s="29" t="s">
        <v>379</v>
      </c>
      <c r="C658" s="14" t="s">
        <v>415</v>
      </c>
      <c r="D658" s="3">
        <v>135</v>
      </c>
      <c r="E658" s="3">
        <v>1538</v>
      </c>
      <c r="F658" s="3">
        <v>21</v>
      </c>
      <c r="G658" s="6">
        <f t="shared" si="101"/>
        <v>73.238095238095241</v>
      </c>
      <c r="H658" s="57">
        <f t="shared" si="95"/>
        <v>2490</v>
      </c>
      <c r="I658" s="57">
        <f t="shared" si="96"/>
        <v>2490</v>
      </c>
      <c r="J658" s="57">
        <f t="shared" si="97"/>
        <v>84</v>
      </c>
      <c r="K658" s="57">
        <f t="shared" si="98"/>
        <v>162</v>
      </c>
      <c r="L658" s="57">
        <f t="shared" si="99"/>
        <v>246</v>
      </c>
      <c r="M658" s="107">
        <f t="shared" si="100"/>
        <v>54.250440917107582</v>
      </c>
      <c r="N658" s="107">
        <f t="shared" si="94"/>
        <v>54.250440917107582</v>
      </c>
    </row>
    <row r="659" spans="1:14" ht="18" customHeight="1" outlineLevel="2">
      <c r="A659" s="28">
        <v>47</v>
      </c>
      <c r="B659" s="29" t="s">
        <v>379</v>
      </c>
      <c r="C659" s="14" t="s">
        <v>416</v>
      </c>
      <c r="D659" s="3">
        <v>114</v>
      </c>
      <c r="E659" s="3">
        <v>1416</v>
      </c>
      <c r="F659" s="3">
        <v>21</v>
      </c>
      <c r="G659" s="6">
        <f t="shared" si="101"/>
        <v>67.428571428571431</v>
      </c>
      <c r="H659" s="57">
        <f t="shared" si="95"/>
        <v>2293</v>
      </c>
      <c r="I659" s="57">
        <f t="shared" si="96"/>
        <v>2293</v>
      </c>
      <c r="J659" s="57">
        <f t="shared" si="97"/>
        <v>77</v>
      </c>
      <c r="K659" s="57">
        <f t="shared" si="98"/>
        <v>149</v>
      </c>
      <c r="L659" s="57">
        <f t="shared" si="99"/>
        <v>226</v>
      </c>
      <c r="M659" s="107">
        <f t="shared" si="100"/>
        <v>59.147869674185465</v>
      </c>
      <c r="N659" s="107">
        <f t="shared" si="94"/>
        <v>59.147869674185465</v>
      </c>
    </row>
    <row r="660" spans="1:14" ht="18" customHeight="1" outlineLevel="2">
      <c r="A660" s="28">
        <v>48</v>
      </c>
      <c r="B660" s="29" t="s">
        <v>379</v>
      </c>
      <c r="C660" s="14" t="s">
        <v>404</v>
      </c>
      <c r="D660" s="3">
        <v>212</v>
      </c>
      <c r="E660" s="3">
        <v>1282</v>
      </c>
      <c r="F660" s="3">
        <v>18</v>
      </c>
      <c r="G660" s="6">
        <f t="shared" si="101"/>
        <v>71.222222222222229</v>
      </c>
      <c r="H660" s="57">
        <f t="shared" si="95"/>
        <v>2422</v>
      </c>
      <c r="I660" s="57">
        <f t="shared" si="96"/>
        <v>2422</v>
      </c>
      <c r="J660" s="57">
        <f t="shared" si="97"/>
        <v>81</v>
      </c>
      <c r="K660" s="57">
        <f t="shared" si="98"/>
        <v>158</v>
      </c>
      <c r="L660" s="57">
        <f>J660+K660</f>
        <v>239</v>
      </c>
      <c r="M660" s="107">
        <f>G660*100/D660</f>
        <v>33.59538784067086</v>
      </c>
      <c r="N660" s="107">
        <f>G660*100/D660</f>
        <v>33.59538784067086</v>
      </c>
    </row>
    <row r="661" spans="1:14" ht="18" customHeight="1" outlineLevel="2">
      <c r="A661" s="28">
        <v>49</v>
      </c>
      <c r="B661" s="29" t="s">
        <v>379</v>
      </c>
      <c r="C661" s="14" t="s">
        <v>1363</v>
      </c>
      <c r="D661" s="3">
        <v>190</v>
      </c>
      <c r="E661" s="3">
        <v>1668</v>
      </c>
      <c r="F661" s="3">
        <v>15</v>
      </c>
      <c r="G661" s="6">
        <f t="shared" si="101"/>
        <v>111.2</v>
      </c>
      <c r="H661" s="57">
        <f t="shared" si="95"/>
        <v>3781</v>
      </c>
      <c r="I661" s="57">
        <f t="shared" si="96"/>
        <v>3781</v>
      </c>
      <c r="J661" s="57">
        <f t="shared" si="97"/>
        <v>128</v>
      </c>
      <c r="K661" s="57">
        <f t="shared" si="98"/>
        <v>248</v>
      </c>
      <c r="L661" s="57">
        <f t="shared" si="99"/>
        <v>376</v>
      </c>
      <c r="M661" s="107">
        <f t="shared" si="100"/>
        <v>58.526315789473685</v>
      </c>
      <c r="N661" s="107">
        <f t="shared" si="94"/>
        <v>58.526315789473685</v>
      </c>
    </row>
    <row r="662" spans="1:14" ht="18" customHeight="1" outlineLevel="2">
      <c r="A662" s="28">
        <v>50</v>
      </c>
      <c r="B662" s="29" t="s">
        <v>379</v>
      </c>
      <c r="C662" s="14" t="s">
        <v>417</v>
      </c>
      <c r="D662" s="3">
        <v>96</v>
      </c>
      <c r="E662" s="3">
        <v>1031</v>
      </c>
      <c r="F662" s="3">
        <v>20</v>
      </c>
      <c r="G662" s="6">
        <f t="shared" si="101"/>
        <v>51.55</v>
      </c>
      <c r="H662" s="57">
        <f t="shared" si="95"/>
        <v>1753</v>
      </c>
      <c r="I662" s="57">
        <f t="shared" si="96"/>
        <v>1753</v>
      </c>
      <c r="J662" s="57">
        <f t="shared" si="97"/>
        <v>59</v>
      </c>
      <c r="K662" s="57">
        <f t="shared" si="98"/>
        <v>114</v>
      </c>
      <c r="L662" s="57">
        <f t="shared" si="99"/>
        <v>173</v>
      </c>
      <c r="M662" s="107">
        <f t="shared" si="100"/>
        <v>53.697916666666664</v>
      </c>
      <c r="N662" s="107">
        <f t="shared" si="94"/>
        <v>53.697916666666664</v>
      </c>
    </row>
    <row r="663" spans="1:14" ht="18" customHeight="1" outlineLevel="2">
      <c r="A663" s="28">
        <v>51</v>
      </c>
      <c r="B663" s="29" t="s">
        <v>379</v>
      </c>
      <c r="C663" s="14" t="s">
        <v>418</v>
      </c>
      <c r="D663" s="3">
        <v>224</v>
      </c>
      <c r="E663" s="3">
        <v>770</v>
      </c>
      <c r="F663" s="3">
        <v>21</v>
      </c>
      <c r="G663" s="6">
        <f t="shared" si="101"/>
        <v>36.666666666666664</v>
      </c>
      <c r="H663" s="57">
        <f t="shared" si="95"/>
        <v>1247</v>
      </c>
      <c r="I663" s="57">
        <f t="shared" si="96"/>
        <v>1247</v>
      </c>
      <c r="J663" s="57">
        <f t="shared" si="97"/>
        <v>41</v>
      </c>
      <c r="K663" s="57">
        <f t="shared" si="98"/>
        <v>80</v>
      </c>
      <c r="L663" s="57">
        <f t="shared" si="99"/>
        <v>121</v>
      </c>
      <c r="M663" s="107">
        <f t="shared" si="100"/>
        <v>16.369047619047617</v>
      </c>
      <c r="N663" s="107">
        <f t="shared" si="94"/>
        <v>16.369047619047617</v>
      </c>
    </row>
    <row r="664" spans="1:14" ht="18" customHeight="1" outlineLevel="2">
      <c r="A664" s="28">
        <v>52</v>
      </c>
      <c r="B664" s="29" t="s">
        <v>379</v>
      </c>
      <c r="C664" s="14" t="s">
        <v>1364</v>
      </c>
      <c r="D664" s="3">
        <v>430</v>
      </c>
      <c r="E664" s="3">
        <v>4308</v>
      </c>
      <c r="F664" s="3">
        <v>20</v>
      </c>
      <c r="G664" s="6">
        <f t="shared" si="101"/>
        <v>215.4</v>
      </c>
      <c r="H664" s="57">
        <f t="shared" si="95"/>
        <v>7324</v>
      </c>
      <c r="I664" s="57">
        <f t="shared" si="96"/>
        <v>7324</v>
      </c>
      <c r="J664" s="57">
        <f t="shared" si="97"/>
        <v>248</v>
      </c>
      <c r="K664" s="57">
        <f t="shared" si="98"/>
        <v>481</v>
      </c>
      <c r="L664" s="57">
        <f t="shared" si="99"/>
        <v>729</v>
      </c>
      <c r="M664" s="107">
        <f t="shared" si="100"/>
        <v>50.093023255813954</v>
      </c>
      <c r="N664" s="107">
        <f t="shared" si="94"/>
        <v>50.093023255813954</v>
      </c>
    </row>
    <row r="665" spans="1:14" ht="18" customHeight="1" outlineLevel="2">
      <c r="A665" s="28">
        <v>53</v>
      </c>
      <c r="B665" s="29" t="s">
        <v>379</v>
      </c>
      <c r="C665" s="14" t="s">
        <v>1365</v>
      </c>
      <c r="D665" s="3">
        <v>114</v>
      </c>
      <c r="E665" s="3">
        <v>1035</v>
      </c>
      <c r="F665" s="3">
        <v>18</v>
      </c>
      <c r="G665" s="6">
        <f t="shared" si="101"/>
        <v>57.5</v>
      </c>
      <c r="H665" s="57">
        <f t="shared" si="95"/>
        <v>1955</v>
      </c>
      <c r="I665" s="57">
        <f t="shared" si="96"/>
        <v>1955</v>
      </c>
      <c r="J665" s="57">
        <f t="shared" si="97"/>
        <v>65</v>
      </c>
      <c r="K665" s="57">
        <f t="shared" si="98"/>
        <v>127</v>
      </c>
      <c r="L665" s="57">
        <f t="shared" si="99"/>
        <v>192</v>
      </c>
      <c r="M665" s="107">
        <f t="shared" si="100"/>
        <v>50.438596491228068</v>
      </c>
      <c r="N665" s="107">
        <f t="shared" si="94"/>
        <v>50.438596491228068</v>
      </c>
    </row>
    <row r="666" spans="1:14" ht="18" customHeight="1" outlineLevel="2">
      <c r="A666" s="28">
        <v>54</v>
      </c>
      <c r="B666" s="29" t="s">
        <v>379</v>
      </c>
      <c r="C666" s="14" t="s">
        <v>419</v>
      </c>
      <c r="D666" s="3">
        <v>165</v>
      </c>
      <c r="E666" s="3">
        <v>1596</v>
      </c>
      <c r="F666" s="3">
        <v>21</v>
      </c>
      <c r="G666" s="6">
        <f t="shared" si="101"/>
        <v>76</v>
      </c>
      <c r="H666" s="57">
        <f t="shared" si="95"/>
        <v>2584</v>
      </c>
      <c r="I666" s="57">
        <f t="shared" si="96"/>
        <v>2584</v>
      </c>
      <c r="J666" s="57">
        <f t="shared" si="97"/>
        <v>87</v>
      </c>
      <c r="K666" s="57">
        <f t="shared" si="98"/>
        <v>169</v>
      </c>
      <c r="L666" s="57">
        <f t="shared" si="99"/>
        <v>256</v>
      </c>
      <c r="M666" s="107">
        <f t="shared" si="100"/>
        <v>46.060606060606062</v>
      </c>
      <c r="N666" s="107">
        <f t="shared" si="94"/>
        <v>46.060606060606062</v>
      </c>
    </row>
    <row r="667" spans="1:14" ht="18" customHeight="1" outlineLevel="2">
      <c r="A667" s="28">
        <v>55</v>
      </c>
      <c r="B667" s="29" t="s">
        <v>379</v>
      </c>
      <c r="C667" s="14" t="s">
        <v>420</v>
      </c>
      <c r="D667" s="3">
        <v>155</v>
      </c>
      <c r="E667" s="3">
        <v>700</v>
      </c>
      <c r="F667" s="3">
        <v>14</v>
      </c>
      <c r="G667" s="6">
        <f t="shared" si="101"/>
        <v>50</v>
      </c>
      <c r="H667" s="57">
        <f t="shared" si="95"/>
        <v>1700</v>
      </c>
      <c r="I667" s="57">
        <f t="shared" si="96"/>
        <v>1700</v>
      </c>
      <c r="J667" s="57">
        <f t="shared" si="97"/>
        <v>57</v>
      </c>
      <c r="K667" s="57">
        <f t="shared" si="98"/>
        <v>110</v>
      </c>
      <c r="L667" s="57">
        <f t="shared" si="99"/>
        <v>167</v>
      </c>
      <c r="M667" s="107">
        <f t="shared" si="100"/>
        <v>32.258064516129032</v>
      </c>
      <c r="N667" s="107">
        <f t="shared" si="94"/>
        <v>32.258064516129032</v>
      </c>
    </row>
    <row r="668" spans="1:14" ht="18" customHeight="1" outlineLevel="2">
      <c r="A668" s="28">
        <v>56</v>
      </c>
      <c r="B668" s="29" t="s">
        <v>379</v>
      </c>
      <c r="C668" s="14" t="s">
        <v>421</v>
      </c>
      <c r="D668" s="3">
        <v>212</v>
      </c>
      <c r="E668" s="3">
        <v>1037</v>
      </c>
      <c r="F668" s="3">
        <v>15</v>
      </c>
      <c r="G668" s="6">
        <f t="shared" si="101"/>
        <v>69.13333333333334</v>
      </c>
      <c r="H668" s="57">
        <f t="shared" si="95"/>
        <v>2351</v>
      </c>
      <c r="I668" s="57">
        <f t="shared" si="96"/>
        <v>2351</v>
      </c>
      <c r="J668" s="57">
        <f t="shared" si="97"/>
        <v>79</v>
      </c>
      <c r="K668" s="57">
        <f t="shared" si="98"/>
        <v>153</v>
      </c>
      <c r="L668" s="57">
        <f t="shared" si="99"/>
        <v>232</v>
      </c>
      <c r="M668" s="107">
        <f t="shared" si="100"/>
        <v>32.610062893081761</v>
      </c>
      <c r="N668" s="107">
        <f t="shared" si="94"/>
        <v>32.610062893081761</v>
      </c>
    </row>
    <row r="669" spans="1:14" ht="18" customHeight="1" outlineLevel="2">
      <c r="A669" s="28">
        <v>57</v>
      </c>
      <c r="B669" s="29" t="s">
        <v>379</v>
      </c>
      <c r="C669" s="14" t="s">
        <v>422</v>
      </c>
      <c r="D669" s="3">
        <v>189</v>
      </c>
      <c r="E669" s="3">
        <v>3444</v>
      </c>
      <c r="F669" s="3">
        <v>23</v>
      </c>
      <c r="G669" s="6">
        <f t="shared" si="101"/>
        <v>149.7391304347826</v>
      </c>
      <c r="H669" s="57">
        <f t="shared" si="95"/>
        <v>5091</v>
      </c>
      <c r="I669" s="57">
        <f t="shared" si="96"/>
        <v>5091</v>
      </c>
      <c r="J669" s="57">
        <f t="shared" si="97"/>
        <v>172</v>
      </c>
      <c r="K669" s="57">
        <f t="shared" si="98"/>
        <v>334</v>
      </c>
      <c r="L669" s="57">
        <f t="shared" si="99"/>
        <v>506</v>
      </c>
      <c r="M669" s="107">
        <f t="shared" si="100"/>
        <v>79.227053140096615</v>
      </c>
      <c r="N669" s="107">
        <f t="shared" si="94"/>
        <v>79.227053140096615</v>
      </c>
    </row>
    <row r="670" spans="1:14" ht="18" customHeight="1" outlineLevel="2">
      <c r="A670" s="28">
        <v>58</v>
      </c>
      <c r="B670" s="29" t="s">
        <v>379</v>
      </c>
      <c r="C670" s="14" t="s">
        <v>423</v>
      </c>
      <c r="D670" s="3">
        <v>159</v>
      </c>
      <c r="E670" s="3">
        <v>1664</v>
      </c>
      <c r="F670" s="3">
        <v>18</v>
      </c>
      <c r="G670" s="6">
        <f t="shared" si="101"/>
        <v>92.444444444444443</v>
      </c>
      <c r="H670" s="57">
        <f t="shared" si="95"/>
        <v>3143</v>
      </c>
      <c r="I670" s="57">
        <f t="shared" si="96"/>
        <v>3143</v>
      </c>
      <c r="J670" s="57">
        <f t="shared" si="97"/>
        <v>106</v>
      </c>
      <c r="K670" s="57">
        <f t="shared" si="98"/>
        <v>205</v>
      </c>
      <c r="L670" s="57">
        <f t="shared" si="99"/>
        <v>311</v>
      </c>
      <c r="M670" s="107">
        <f t="shared" si="100"/>
        <v>58.141160027952473</v>
      </c>
      <c r="N670" s="107">
        <f t="shared" si="94"/>
        <v>58.141160027952473</v>
      </c>
    </row>
    <row r="671" spans="1:14" ht="18" customHeight="1" outlineLevel="2">
      <c r="A671" s="28">
        <v>59</v>
      </c>
      <c r="B671" s="29" t="s">
        <v>379</v>
      </c>
      <c r="C671" s="14" t="s">
        <v>425</v>
      </c>
      <c r="D671" s="3">
        <v>105</v>
      </c>
      <c r="E671" s="3">
        <v>626</v>
      </c>
      <c r="F671" s="3">
        <v>13</v>
      </c>
      <c r="G671" s="6">
        <f t="shared" si="101"/>
        <v>48.153846153846153</v>
      </c>
      <c r="H671" s="57">
        <f t="shared" si="95"/>
        <v>1637</v>
      </c>
      <c r="I671" s="57">
        <f t="shared" si="96"/>
        <v>1637</v>
      </c>
      <c r="J671" s="57">
        <f t="shared" si="97"/>
        <v>55</v>
      </c>
      <c r="K671" s="57">
        <f t="shared" si="98"/>
        <v>106</v>
      </c>
      <c r="L671" s="57">
        <f t="shared" si="99"/>
        <v>161</v>
      </c>
      <c r="M671" s="107">
        <f t="shared" si="100"/>
        <v>45.860805860805861</v>
      </c>
      <c r="N671" s="107">
        <f t="shared" si="94"/>
        <v>45.860805860805861</v>
      </c>
    </row>
    <row r="672" spans="1:14" ht="18" customHeight="1" outlineLevel="2">
      <c r="A672" s="28">
        <v>60</v>
      </c>
      <c r="B672" s="29" t="s">
        <v>379</v>
      </c>
      <c r="C672" s="14" t="s">
        <v>424</v>
      </c>
      <c r="D672" s="3">
        <v>204</v>
      </c>
      <c r="E672" s="3">
        <v>2380</v>
      </c>
      <c r="F672" s="3">
        <v>21</v>
      </c>
      <c r="G672" s="6">
        <f t="shared" si="101"/>
        <v>113.33333333333333</v>
      </c>
      <c r="H672" s="57">
        <f t="shared" si="95"/>
        <v>3853</v>
      </c>
      <c r="I672" s="57">
        <f t="shared" si="96"/>
        <v>3853</v>
      </c>
      <c r="J672" s="57">
        <f t="shared" si="97"/>
        <v>130</v>
      </c>
      <c r="K672" s="57">
        <f t="shared" si="98"/>
        <v>252</v>
      </c>
      <c r="L672" s="57">
        <f t="shared" si="99"/>
        <v>382</v>
      </c>
      <c r="M672" s="107">
        <f t="shared" si="100"/>
        <v>55.55555555555555</v>
      </c>
      <c r="N672" s="107">
        <f t="shared" si="94"/>
        <v>55.55555555555555</v>
      </c>
    </row>
    <row r="673" spans="1:14" ht="18" customHeight="1" outlineLevel="2">
      <c r="A673" s="28">
        <v>61</v>
      </c>
      <c r="B673" s="29" t="s">
        <v>379</v>
      </c>
      <c r="C673" s="8" t="s">
        <v>426</v>
      </c>
      <c r="D673" s="3">
        <v>128</v>
      </c>
      <c r="E673" s="3">
        <v>1009</v>
      </c>
      <c r="F673" s="3">
        <v>16</v>
      </c>
      <c r="G673" s="6">
        <f t="shared" si="101"/>
        <v>63.0625</v>
      </c>
      <c r="H673" s="57">
        <f t="shared" si="95"/>
        <v>2144</v>
      </c>
      <c r="I673" s="57">
        <f t="shared" si="96"/>
        <v>2144</v>
      </c>
      <c r="J673" s="57">
        <f t="shared" si="97"/>
        <v>72</v>
      </c>
      <c r="K673" s="57">
        <f t="shared" si="98"/>
        <v>140</v>
      </c>
      <c r="L673" s="57">
        <f t="shared" si="99"/>
        <v>212</v>
      </c>
      <c r="M673" s="107">
        <f t="shared" si="100"/>
        <v>49.267578125</v>
      </c>
      <c r="N673" s="107">
        <f t="shared" si="94"/>
        <v>49.267578125</v>
      </c>
    </row>
    <row r="674" spans="1:14" ht="18" customHeight="1" outlineLevel="2">
      <c r="A674" s="28">
        <v>62</v>
      </c>
      <c r="B674" s="29" t="s">
        <v>379</v>
      </c>
      <c r="C674" s="14" t="s">
        <v>1381</v>
      </c>
      <c r="D674" s="3">
        <v>45</v>
      </c>
      <c r="E674" s="3">
        <v>537</v>
      </c>
      <c r="F674" s="3">
        <v>20</v>
      </c>
      <c r="G674" s="6">
        <f t="shared" si="101"/>
        <v>26.85</v>
      </c>
      <c r="H674" s="57">
        <f t="shared" si="95"/>
        <v>913</v>
      </c>
      <c r="I674" s="57">
        <f t="shared" si="96"/>
        <v>913</v>
      </c>
      <c r="J674" s="57">
        <f t="shared" si="97"/>
        <v>30</v>
      </c>
      <c r="K674" s="57">
        <f t="shared" si="98"/>
        <v>58</v>
      </c>
      <c r="L674" s="57">
        <f>J674+K674</f>
        <v>88</v>
      </c>
      <c r="M674" s="107">
        <f>G674*100/D674</f>
        <v>59.666666666666664</v>
      </c>
      <c r="N674" s="107">
        <f>G674*100/D674</f>
        <v>59.666666666666664</v>
      </c>
    </row>
    <row r="675" spans="1:14" ht="18" customHeight="1" outlineLevel="2">
      <c r="A675" s="28">
        <v>63</v>
      </c>
      <c r="B675" s="29" t="s">
        <v>379</v>
      </c>
      <c r="C675" s="14" t="s">
        <v>1380</v>
      </c>
      <c r="D675" s="3">
        <v>110</v>
      </c>
      <c r="E675" s="3">
        <v>1717</v>
      </c>
      <c r="F675" s="3">
        <v>21</v>
      </c>
      <c r="G675" s="6">
        <f t="shared" si="101"/>
        <v>81.761904761904759</v>
      </c>
      <c r="H675" s="57">
        <f t="shared" si="95"/>
        <v>2780</v>
      </c>
      <c r="I675" s="57">
        <f t="shared" si="96"/>
        <v>2780</v>
      </c>
      <c r="J675" s="57">
        <f t="shared" si="97"/>
        <v>94</v>
      </c>
      <c r="K675" s="57">
        <f t="shared" si="98"/>
        <v>181</v>
      </c>
      <c r="L675" s="57">
        <f>J675+K675</f>
        <v>275</v>
      </c>
      <c r="M675" s="107">
        <f>G675*100/D675</f>
        <v>74.329004329004334</v>
      </c>
      <c r="N675" s="107">
        <f>G675*100/D675</f>
        <v>74.329004329004334</v>
      </c>
    </row>
    <row r="676" spans="1:14" ht="18" customHeight="1" outlineLevel="2">
      <c r="A676" s="28">
        <v>64</v>
      </c>
      <c r="B676" s="29" t="s">
        <v>379</v>
      </c>
      <c r="C676" s="29" t="s">
        <v>1388</v>
      </c>
      <c r="D676" s="3">
        <v>39</v>
      </c>
      <c r="E676" s="3">
        <v>180</v>
      </c>
      <c r="F676" s="3">
        <v>11</v>
      </c>
      <c r="G676" s="6">
        <f t="shared" si="101"/>
        <v>16.363636363636363</v>
      </c>
      <c r="H676" s="57">
        <f t="shared" si="95"/>
        <v>556</v>
      </c>
      <c r="I676" s="57">
        <f t="shared" si="96"/>
        <v>556</v>
      </c>
      <c r="J676" s="57">
        <f t="shared" si="97"/>
        <v>18</v>
      </c>
      <c r="K676" s="57">
        <f t="shared" si="98"/>
        <v>35</v>
      </c>
      <c r="L676" s="57">
        <f>J676+K676</f>
        <v>53</v>
      </c>
      <c r="M676" s="107">
        <f>G676*100/D676</f>
        <v>41.958041958041953</v>
      </c>
      <c r="N676" s="107">
        <f>G676*100/D676</f>
        <v>41.958041958041953</v>
      </c>
    </row>
    <row r="677" spans="1:14" ht="18" customHeight="1" outlineLevel="2">
      <c r="A677" s="28">
        <v>65</v>
      </c>
      <c r="B677" s="29" t="s">
        <v>379</v>
      </c>
      <c r="C677" s="29" t="s">
        <v>1395</v>
      </c>
      <c r="D677" s="3">
        <v>29</v>
      </c>
      <c r="E677" s="3">
        <v>15</v>
      </c>
      <c r="F677" s="3">
        <v>1</v>
      </c>
      <c r="G677" s="6">
        <f t="shared" si="101"/>
        <v>15</v>
      </c>
      <c r="H677" s="57">
        <f t="shared" si="95"/>
        <v>510</v>
      </c>
      <c r="I677" s="57">
        <f t="shared" si="96"/>
        <v>510</v>
      </c>
      <c r="J677" s="57">
        <f t="shared" si="97"/>
        <v>16</v>
      </c>
      <c r="K677" s="57">
        <f t="shared" si="98"/>
        <v>32</v>
      </c>
      <c r="L677" s="57">
        <f>J677+K677</f>
        <v>48</v>
      </c>
      <c r="M677" s="107">
        <f>G677*100/D677</f>
        <v>51.724137931034484</v>
      </c>
      <c r="N677" s="107">
        <f>G677*100/D677</f>
        <v>51.724137931034484</v>
      </c>
    </row>
    <row r="678" spans="1:14" ht="18" customHeight="1" outlineLevel="2">
      <c r="A678" s="28">
        <v>66</v>
      </c>
      <c r="B678" s="29" t="s">
        <v>379</v>
      </c>
      <c r="C678" s="14" t="s">
        <v>1393</v>
      </c>
      <c r="D678" s="3">
        <v>48</v>
      </c>
      <c r="E678" s="3">
        <v>205</v>
      </c>
      <c r="F678" s="3">
        <v>19</v>
      </c>
      <c r="G678" s="6">
        <f t="shared" si="101"/>
        <v>10.789473684210526</v>
      </c>
      <c r="H678" s="57">
        <f t="shared" ref="H678:H741" si="102">ROUND(G678*34,0)</f>
        <v>367</v>
      </c>
      <c r="I678" s="57">
        <f t="shared" ref="I678:I741" si="103">ROUND(G678*34,0)</f>
        <v>367</v>
      </c>
      <c r="J678" s="57">
        <f t="shared" ref="J678:J741" si="104">ROUND(H678*0.034-1,0)</f>
        <v>11</v>
      </c>
      <c r="K678" s="57">
        <f t="shared" ref="K678:K741" si="105">ROUND(I678*0.066-2,0)</f>
        <v>22</v>
      </c>
      <c r="L678" s="57">
        <f>J678+K678</f>
        <v>33</v>
      </c>
      <c r="M678" s="107">
        <f>G678*100/D678</f>
        <v>22.478070175438592</v>
      </c>
      <c r="N678" s="107">
        <f>G678*100/D678</f>
        <v>22.478070175438592</v>
      </c>
    </row>
    <row r="679" spans="1:14" s="12" customFormat="1" ht="18" customHeight="1" outlineLevel="2">
      <c r="A679" s="28">
        <v>67</v>
      </c>
      <c r="B679" s="29" t="s">
        <v>379</v>
      </c>
      <c r="C679" s="14" t="s">
        <v>427</v>
      </c>
      <c r="D679" s="3">
        <v>100</v>
      </c>
      <c r="E679" s="3">
        <v>1186</v>
      </c>
      <c r="F679" s="3">
        <v>22</v>
      </c>
      <c r="G679" s="6">
        <f t="shared" si="101"/>
        <v>53.909090909090907</v>
      </c>
      <c r="H679" s="57">
        <f t="shared" si="102"/>
        <v>1833</v>
      </c>
      <c r="I679" s="57">
        <f t="shared" si="103"/>
        <v>1833</v>
      </c>
      <c r="J679" s="57">
        <f t="shared" si="104"/>
        <v>61</v>
      </c>
      <c r="K679" s="57">
        <f t="shared" si="105"/>
        <v>119</v>
      </c>
      <c r="L679" s="57">
        <f t="shared" si="99"/>
        <v>180</v>
      </c>
      <c r="M679" s="107">
        <f t="shared" si="100"/>
        <v>53.909090909090907</v>
      </c>
      <c r="N679" s="107">
        <f t="shared" ref="N679:N756" si="106">G679*100/D679</f>
        <v>53.909090909090907</v>
      </c>
    </row>
    <row r="680" spans="1:14" ht="18" customHeight="1" outlineLevel="2">
      <c r="A680" s="28">
        <v>68</v>
      </c>
      <c r="B680" s="29" t="s">
        <v>379</v>
      </c>
      <c r="C680" s="14" t="s">
        <v>428</v>
      </c>
      <c r="D680" s="3">
        <v>76</v>
      </c>
      <c r="E680" s="3">
        <v>805</v>
      </c>
      <c r="F680" s="3">
        <v>18</v>
      </c>
      <c r="G680" s="6">
        <f t="shared" si="101"/>
        <v>44.722222222222221</v>
      </c>
      <c r="H680" s="57">
        <f t="shared" si="102"/>
        <v>1521</v>
      </c>
      <c r="I680" s="57">
        <f t="shared" si="103"/>
        <v>1521</v>
      </c>
      <c r="J680" s="57">
        <f t="shared" si="104"/>
        <v>51</v>
      </c>
      <c r="K680" s="57">
        <f t="shared" si="105"/>
        <v>98</v>
      </c>
      <c r="L680" s="57">
        <f t="shared" si="99"/>
        <v>149</v>
      </c>
      <c r="M680" s="107">
        <f t="shared" si="100"/>
        <v>58.845029239766077</v>
      </c>
      <c r="N680" s="107">
        <f t="shared" si="106"/>
        <v>58.845029239766077</v>
      </c>
    </row>
    <row r="681" spans="1:14" ht="18" customHeight="1" outlineLevel="2">
      <c r="A681" s="28">
        <v>69</v>
      </c>
      <c r="B681" s="29" t="s">
        <v>379</v>
      </c>
      <c r="C681" s="14" t="s">
        <v>429</v>
      </c>
      <c r="D681" s="3">
        <v>102</v>
      </c>
      <c r="E681" s="3">
        <v>974</v>
      </c>
      <c r="F681" s="3">
        <v>21</v>
      </c>
      <c r="G681" s="6">
        <f t="shared" si="101"/>
        <v>46.38095238095238</v>
      </c>
      <c r="H681" s="57">
        <f t="shared" si="102"/>
        <v>1577</v>
      </c>
      <c r="I681" s="57">
        <f t="shared" si="103"/>
        <v>1577</v>
      </c>
      <c r="J681" s="57">
        <f t="shared" si="104"/>
        <v>53</v>
      </c>
      <c r="K681" s="57">
        <f t="shared" si="105"/>
        <v>102</v>
      </c>
      <c r="L681" s="57">
        <f t="shared" si="99"/>
        <v>155</v>
      </c>
      <c r="M681" s="107">
        <f t="shared" si="100"/>
        <v>45.471521942110172</v>
      </c>
      <c r="N681" s="107">
        <f t="shared" si="106"/>
        <v>45.471521942110172</v>
      </c>
    </row>
    <row r="682" spans="1:14" ht="18" customHeight="1" outlineLevel="2">
      <c r="A682" s="28">
        <v>70</v>
      </c>
      <c r="B682" s="29" t="s">
        <v>379</v>
      </c>
      <c r="C682" s="14" t="s">
        <v>430</v>
      </c>
      <c r="D682" s="3">
        <v>86</v>
      </c>
      <c r="E682" s="3">
        <v>280</v>
      </c>
      <c r="F682" s="3">
        <v>7</v>
      </c>
      <c r="G682" s="6">
        <f t="shared" si="101"/>
        <v>40</v>
      </c>
      <c r="H682" s="57">
        <f t="shared" si="102"/>
        <v>1360</v>
      </c>
      <c r="I682" s="57">
        <f t="shared" si="103"/>
        <v>1360</v>
      </c>
      <c r="J682" s="57">
        <f t="shared" si="104"/>
        <v>45</v>
      </c>
      <c r="K682" s="57">
        <f t="shared" si="105"/>
        <v>88</v>
      </c>
      <c r="L682" s="57">
        <f t="shared" si="99"/>
        <v>133</v>
      </c>
      <c r="M682" s="107">
        <f t="shared" si="100"/>
        <v>46.511627906976742</v>
      </c>
      <c r="N682" s="107">
        <f t="shared" si="106"/>
        <v>46.511627906976742</v>
      </c>
    </row>
    <row r="683" spans="1:14" ht="18" customHeight="1" outlineLevel="2">
      <c r="A683" s="28">
        <v>71</v>
      </c>
      <c r="B683" s="29" t="s">
        <v>379</v>
      </c>
      <c r="C683" s="14" t="s">
        <v>431</v>
      </c>
      <c r="D683" s="3">
        <v>90</v>
      </c>
      <c r="E683" s="3">
        <v>728</v>
      </c>
      <c r="F683" s="3">
        <v>14</v>
      </c>
      <c r="G683" s="6">
        <f t="shared" si="101"/>
        <v>52</v>
      </c>
      <c r="H683" s="57">
        <f t="shared" si="102"/>
        <v>1768</v>
      </c>
      <c r="I683" s="57">
        <f t="shared" si="103"/>
        <v>1768</v>
      </c>
      <c r="J683" s="57">
        <f t="shared" si="104"/>
        <v>59</v>
      </c>
      <c r="K683" s="57">
        <f t="shared" si="105"/>
        <v>115</v>
      </c>
      <c r="L683" s="57">
        <f t="shared" si="99"/>
        <v>174</v>
      </c>
      <c r="M683" s="107">
        <f t="shared" si="100"/>
        <v>57.777777777777779</v>
      </c>
      <c r="N683" s="107">
        <f t="shared" si="106"/>
        <v>57.777777777777779</v>
      </c>
    </row>
    <row r="684" spans="1:14" ht="18" customHeight="1" outlineLevel="2">
      <c r="A684" s="28">
        <v>72</v>
      </c>
      <c r="B684" s="29" t="s">
        <v>379</v>
      </c>
      <c r="C684" s="14" t="s">
        <v>1366</v>
      </c>
      <c r="D684" s="3">
        <v>106</v>
      </c>
      <c r="E684" s="3">
        <v>1309</v>
      </c>
      <c r="F684" s="3">
        <v>21</v>
      </c>
      <c r="G684" s="6">
        <f t="shared" si="101"/>
        <v>62.333333333333336</v>
      </c>
      <c r="H684" s="57">
        <f t="shared" si="102"/>
        <v>2119</v>
      </c>
      <c r="I684" s="57">
        <f t="shared" si="103"/>
        <v>2119</v>
      </c>
      <c r="J684" s="57">
        <f t="shared" si="104"/>
        <v>71</v>
      </c>
      <c r="K684" s="57">
        <f t="shared" si="105"/>
        <v>138</v>
      </c>
      <c r="L684" s="57">
        <f t="shared" si="99"/>
        <v>209</v>
      </c>
      <c r="M684" s="107">
        <f t="shared" si="100"/>
        <v>58.805031446540887</v>
      </c>
      <c r="N684" s="107">
        <f t="shared" si="106"/>
        <v>58.805031446540887</v>
      </c>
    </row>
    <row r="685" spans="1:14" ht="18" customHeight="1" outlineLevel="2">
      <c r="A685" s="28">
        <v>73</v>
      </c>
      <c r="B685" s="29" t="s">
        <v>379</v>
      </c>
      <c r="C685" s="14" t="s">
        <v>1367</v>
      </c>
      <c r="D685" s="3">
        <v>119</v>
      </c>
      <c r="E685" s="3">
        <v>1100</v>
      </c>
      <c r="F685" s="3">
        <v>22</v>
      </c>
      <c r="G685" s="6">
        <f t="shared" si="101"/>
        <v>50</v>
      </c>
      <c r="H685" s="57">
        <f t="shared" si="102"/>
        <v>1700</v>
      </c>
      <c r="I685" s="57">
        <f t="shared" si="103"/>
        <v>1700</v>
      </c>
      <c r="J685" s="57">
        <f t="shared" si="104"/>
        <v>57</v>
      </c>
      <c r="K685" s="57">
        <f t="shared" si="105"/>
        <v>110</v>
      </c>
      <c r="L685" s="57">
        <f t="shared" si="99"/>
        <v>167</v>
      </c>
      <c r="M685" s="107">
        <f t="shared" si="100"/>
        <v>42.016806722689076</v>
      </c>
      <c r="N685" s="107">
        <f t="shared" si="106"/>
        <v>42.016806722689076</v>
      </c>
    </row>
    <row r="686" spans="1:14" s="11" customFormat="1" ht="18" customHeight="1" outlineLevel="2">
      <c r="A686" s="28">
        <v>74</v>
      </c>
      <c r="B686" s="29" t="s">
        <v>379</v>
      </c>
      <c r="C686" s="14" t="s">
        <v>1368</v>
      </c>
      <c r="D686" s="3">
        <v>173</v>
      </c>
      <c r="E686" s="3">
        <v>1574</v>
      </c>
      <c r="F686" s="3">
        <v>20</v>
      </c>
      <c r="G686" s="6">
        <f t="shared" si="101"/>
        <v>78.7</v>
      </c>
      <c r="H686" s="57">
        <f t="shared" si="102"/>
        <v>2676</v>
      </c>
      <c r="I686" s="57">
        <f t="shared" si="103"/>
        <v>2676</v>
      </c>
      <c r="J686" s="57">
        <f t="shared" si="104"/>
        <v>90</v>
      </c>
      <c r="K686" s="57">
        <f t="shared" si="105"/>
        <v>175</v>
      </c>
      <c r="L686" s="57">
        <f t="shared" si="99"/>
        <v>265</v>
      </c>
      <c r="M686" s="107">
        <f t="shared" si="100"/>
        <v>45.491329479768787</v>
      </c>
      <c r="N686" s="107">
        <f t="shared" si="106"/>
        <v>45.491329479768787</v>
      </c>
    </row>
    <row r="687" spans="1:14" ht="18" customHeight="1" outlineLevel="2">
      <c r="A687" s="28">
        <v>75</v>
      </c>
      <c r="B687" s="29" t="s">
        <v>379</v>
      </c>
      <c r="C687" s="14" t="s">
        <v>432</v>
      </c>
      <c r="D687" s="3">
        <v>114</v>
      </c>
      <c r="E687" s="3">
        <v>506</v>
      </c>
      <c r="F687" s="3">
        <v>12</v>
      </c>
      <c r="G687" s="6">
        <f t="shared" si="101"/>
        <v>42.166666666666664</v>
      </c>
      <c r="H687" s="57">
        <f t="shared" si="102"/>
        <v>1434</v>
      </c>
      <c r="I687" s="57">
        <f t="shared" si="103"/>
        <v>1434</v>
      </c>
      <c r="J687" s="57">
        <f t="shared" si="104"/>
        <v>48</v>
      </c>
      <c r="K687" s="57">
        <f t="shared" si="105"/>
        <v>93</v>
      </c>
      <c r="L687" s="57">
        <f t="shared" si="99"/>
        <v>141</v>
      </c>
      <c r="M687" s="107">
        <f t="shared" si="100"/>
        <v>36.988304093567244</v>
      </c>
      <c r="N687" s="107">
        <f t="shared" si="106"/>
        <v>36.988304093567244</v>
      </c>
    </row>
    <row r="688" spans="1:14" ht="18" customHeight="1" outlineLevel="2">
      <c r="A688" s="28">
        <v>76</v>
      </c>
      <c r="B688" s="29" t="s">
        <v>379</v>
      </c>
      <c r="C688" s="14" t="s">
        <v>433</v>
      </c>
      <c r="D688" s="3">
        <v>134</v>
      </c>
      <c r="E688" s="3">
        <v>1575</v>
      </c>
      <c r="F688" s="3">
        <v>21</v>
      </c>
      <c r="G688" s="6">
        <f t="shared" si="101"/>
        <v>75</v>
      </c>
      <c r="H688" s="57">
        <f t="shared" si="102"/>
        <v>2550</v>
      </c>
      <c r="I688" s="57">
        <f t="shared" si="103"/>
        <v>2550</v>
      </c>
      <c r="J688" s="57">
        <f t="shared" si="104"/>
        <v>86</v>
      </c>
      <c r="K688" s="57">
        <f t="shared" si="105"/>
        <v>166</v>
      </c>
      <c r="L688" s="57">
        <f t="shared" si="99"/>
        <v>252</v>
      </c>
      <c r="M688" s="107">
        <f t="shared" si="100"/>
        <v>55.970149253731343</v>
      </c>
      <c r="N688" s="107">
        <f t="shared" si="106"/>
        <v>55.970149253731343</v>
      </c>
    </row>
    <row r="689" spans="1:14" ht="18" customHeight="1" outlineLevel="2">
      <c r="A689" s="28">
        <v>77</v>
      </c>
      <c r="B689" s="29" t="s">
        <v>379</v>
      </c>
      <c r="C689" s="14" t="s">
        <v>434</v>
      </c>
      <c r="D689" s="3">
        <v>115</v>
      </c>
      <c r="E689" s="3">
        <v>1000</v>
      </c>
      <c r="F689" s="3">
        <v>20</v>
      </c>
      <c r="G689" s="6">
        <f t="shared" si="101"/>
        <v>50</v>
      </c>
      <c r="H689" s="57">
        <f t="shared" si="102"/>
        <v>1700</v>
      </c>
      <c r="I689" s="57">
        <f t="shared" si="103"/>
        <v>1700</v>
      </c>
      <c r="J689" s="57">
        <f t="shared" si="104"/>
        <v>57</v>
      </c>
      <c r="K689" s="57">
        <f t="shared" si="105"/>
        <v>110</v>
      </c>
      <c r="L689" s="57">
        <f t="shared" si="99"/>
        <v>167</v>
      </c>
      <c r="M689" s="107">
        <f t="shared" si="100"/>
        <v>43.478260869565219</v>
      </c>
      <c r="N689" s="107">
        <f t="shared" si="106"/>
        <v>43.478260869565219</v>
      </c>
    </row>
    <row r="690" spans="1:14" ht="18" customHeight="1" outlineLevel="2">
      <c r="A690" s="28">
        <v>78</v>
      </c>
      <c r="B690" s="29" t="s">
        <v>379</v>
      </c>
      <c r="C690" s="14" t="s">
        <v>435</v>
      </c>
      <c r="D690" s="3">
        <v>87</v>
      </c>
      <c r="E690" s="3">
        <v>1254</v>
      </c>
      <c r="F690" s="3">
        <v>20</v>
      </c>
      <c r="G690" s="6">
        <f t="shared" si="101"/>
        <v>62.7</v>
      </c>
      <c r="H690" s="57">
        <f t="shared" si="102"/>
        <v>2132</v>
      </c>
      <c r="I690" s="57">
        <f t="shared" si="103"/>
        <v>2132</v>
      </c>
      <c r="J690" s="57">
        <f t="shared" si="104"/>
        <v>71</v>
      </c>
      <c r="K690" s="57">
        <f t="shared" si="105"/>
        <v>139</v>
      </c>
      <c r="L690" s="57">
        <f t="shared" si="99"/>
        <v>210</v>
      </c>
      <c r="M690" s="107">
        <f t="shared" si="100"/>
        <v>72.068965517241381</v>
      </c>
      <c r="N690" s="107">
        <f t="shared" si="106"/>
        <v>72.068965517241381</v>
      </c>
    </row>
    <row r="691" spans="1:14" ht="18" customHeight="1" outlineLevel="2">
      <c r="A691" s="28">
        <v>79</v>
      </c>
      <c r="B691" s="29" t="s">
        <v>379</v>
      </c>
      <c r="C691" s="14" t="s">
        <v>436</v>
      </c>
      <c r="D691" s="3">
        <v>219</v>
      </c>
      <c r="E691" s="3">
        <v>1138</v>
      </c>
      <c r="F691" s="3">
        <v>16</v>
      </c>
      <c r="G691" s="6">
        <f t="shared" si="101"/>
        <v>71.125</v>
      </c>
      <c r="H691" s="57">
        <f t="shared" si="102"/>
        <v>2418</v>
      </c>
      <c r="I691" s="57">
        <f t="shared" si="103"/>
        <v>2418</v>
      </c>
      <c r="J691" s="57">
        <f t="shared" si="104"/>
        <v>81</v>
      </c>
      <c r="K691" s="57">
        <f t="shared" si="105"/>
        <v>158</v>
      </c>
      <c r="L691" s="57">
        <f t="shared" si="99"/>
        <v>239</v>
      </c>
      <c r="M691" s="107">
        <f t="shared" si="100"/>
        <v>32.477168949771688</v>
      </c>
      <c r="N691" s="107">
        <f t="shared" si="106"/>
        <v>32.477168949771688</v>
      </c>
    </row>
    <row r="692" spans="1:14" ht="18" customHeight="1" outlineLevel="2">
      <c r="A692" s="28">
        <v>80</v>
      </c>
      <c r="B692" s="29" t="s">
        <v>379</v>
      </c>
      <c r="C692" s="14" t="s">
        <v>437</v>
      </c>
      <c r="D692" s="3">
        <v>197</v>
      </c>
      <c r="E692" s="3">
        <v>825</v>
      </c>
      <c r="F692" s="3">
        <v>17</v>
      </c>
      <c r="G692" s="6">
        <f t="shared" si="101"/>
        <v>48.529411764705884</v>
      </c>
      <c r="H692" s="57">
        <f t="shared" si="102"/>
        <v>1650</v>
      </c>
      <c r="I692" s="57">
        <f t="shared" si="103"/>
        <v>1650</v>
      </c>
      <c r="J692" s="57">
        <f t="shared" si="104"/>
        <v>55</v>
      </c>
      <c r="K692" s="57">
        <f t="shared" si="105"/>
        <v>107</v>
      </c>
      <c r="L692" s="57">
        <f t="shared" si="99"/>
        <v>162</v>
      </c>
      <c r="M692" s="107">
        <f t="shared" si="100"/>
        <v>24.634219169901463</v>
      </c>
      <c r="N692" s="107">
        <f t="shared" si="106"/>
        <v>24.634219169901463</v>
      </c>
    </row>
    <row r="693" spans="1:14" s="11" customFormat="1" ht="18" customHeight="1" outlineLevel="2">
      <c r="A693" s="28">
        <v>81</v>
      </c>
      <c r="B693" s="29" t="s">
        <v>379</v>
      </c>
      <c r="C693" s="14" t="s">
        <v>1386</v>
      </c>
      <c r="D693" s="3">
        <v>56</v>
      </c>
      <c r="E693" s="3">
        <v>682</v>
      </c>
      <c r="F693" s="3">
        <v>20</v>
      </c>
      <c r="G693" s="6">
        <f t="shared" si="101"/>
        <v>34.1</v>
      </c>
      <c r="H693" s="57">
        <f t="shared" si="102"/>
        <v>1159</v>
      </c>
      <c r="I693" s="57">
        <f t="shared" si="103"/>
        <v>1159</v>
      </c>
      <c r="J693" s="57">
        <f t="shared" si="104"/>
        <v>38</v>
      </c>
      <c r="K693" s="57">
        <f t="shared" si="105"/>
        <v>74</v>
      </c>
      <c r="L693" s="57">
        <f>J693+K693</f>
        <v>112</v>
      </c>
      <c r="M693" s="107">
        <f>G693*100/D693</f>
        <v>60.892857142857146</v>
      </c>
      <c r="N693" s="107">
        <f>G693*100/D693</f>
        <v>60.892857142857146</v>
      </c>
    </row>
    <row r="694" spans="1:14" ht="18" customHeight="1" outlineLevel="2">
      <c r="A694" s="28">
        <v>82</v>
      </c>
      <c r="B694" s="29" t="s">
        <v>379</v>
      </c>
      <c r="C694" s="14" t="s">
        <v>1387</v>
      </c>
      <c r="D694" s="3">
        <v>75</v>
      </c>
      <c r="E694" s="3">
        <v>849</v>
      </c>
      <c r="F694" s="3">
        <v>21</v>
      </c>
      <c r="G694" s="6">
        <f t="shared" si="101"/>
        <v>40.428571428571431</v>
      </c>
      <c r="H694" s="57">
        <f t="shared" si="102"/>
        <v>1375</v>
      </c>
      <c r="I694" s="57">
        <f t="shared" si="103"/>
        <v>1375</v>
      </c>
      <c r="J694" s="57">
        <f t="shared" si="104"/>
        <v>46</v>
      </c>
      <c r="K694" s="57">
        <f t="shared" si="105"/>
        <v>89</v>
      </c>
      <c r="L694" s="57">
        <f>J694+K694</f>
        <v>135</v>
      </c>
      <c r="M694" s="107">
        <f>G694*100/D694</f>
        <v>53.904761904761905</v>
      </c>
      <c r="N694" s="107">
        <f>G694*100/D694</f>
        <v>53.904761904761905</v>
      </c>
    </row>
    <row r="695" spans="1:14" ht="18" customHeight="1" outlineLevel="2">
      <c r="A695" s="28">
        <v>83</v>
      </c>
      <c r="B695" s="29" t="s">
        <v>379</v>
      </c>
      <c r="C695" s="14" t="s">
        <v>839</v>
      </c>
      <c r="D695" s="3">
        <v>62</v>
      </c>
      <c r="E695" s="3">
        <v>799</v>
      </c>
      <c r="F695" s="3">
        <v>21</v>
      </c>
      <c r="G695" s="6">
        <f t="shared" si="101"/>
        <v>38.047619047619051</v>
      </c>
      <c r="H695" s="57">
        <f t="shared" si="102"/>
        <v>1294</v>
      </c>
      <c r="I695" s="57">
        <f t="shared" si="103"/>
        <v>1294</v>
      </c>
      <c r="J695" s="57">
        <f t="shared" si="104"/>
        <v>43</v>
      </c>
      <c r="K695" s="57">
        <f t="shared" si="105"/>
        <v>83</v>
      </c>
      <c r="L695" s="57">
        <f>J695+K695</f>
        <v>126</v>
      </c>
      <c r="M695" s="107">
        <f>G695*100/D695</f>
        <v>61.36712749615976</v>
      </c>
      <c r="N695" s="107">
        <f>G695*100/D695</f>
        <v>61.36712749615976</v>
      </c>
    </row>
    <row r="696" spans="1:14" ht="18" customHeight="1" outlineLevel="2">
      <c r="A696" s="28">
        <v>84</v>
      </c>
      <c r="B696" s="29" t="s">
        <v>379</v>
      </c>
      <c r="C696" s="41" t="s">
        <v>438</v>
      </c>
      <c r="D696" s="3">
        <v>217</v>
      </c>
      <c r="E696" s="3">
        <v>1369</v>
      </c>
      <c r="F696" s="3">
        <v>20</v>
      </c>
      <c r="G696" s="6">
        <f t="shared" si="101"/>
        <v>68.45</v>
      </c>
      <c r="H696" s="57">
        <f t="shared" si="102"/>
        <v>2327</v>
      </c>
      <c r="I696" s="57">
        <f t="shared" si="103"/>
        <v>2327</v>
      </c>
      <c r="J696" s="57">
        <f t="shared" si="104"/>
        <v>78</v>
      </c>
      <c r="K696" s="57">
        <f t="shared" si="105"/>
        <v>152</v>
      </c>
      <c r="L696" s="57">
        <f t="shared" ref="L696:L760" si="107">J696+K696</f>
        <v>230</v>
      </c>
      <c r="M696" s="107">
        <f t="shared" ref="M696:M760" si="108">G696*100/D696</f>
        <v>31.543778801843317</v>
      </c>
      <c r="N696" s="107">
        <f t="shared" si="106"/>
        <v>31.543778801843317</v>
      </c>
    </row>
    <row r="697" spans="1:14" ht="18" customHeight="1" outlineLevel="2">
      <c r="A697" s="28">
        <v>85</v>
      </c>
      <c r="B697" s="29" t="s">
        <v>379</v>
      </c>
      <c r="C697" s="14" t="s">
        <v>1369</v>
      </c>
      <c r="D697" s="3">
        <v>53</v>
      </c>
      <c r="E697" s="3">
        <v>712</v>
      </c>
      <c r="F697" s="3">
        <v>20</v>
      </c>
      <c r="G697" s="6">
        <f t="shared" si="101"/>
        <v>35.6</v>
      </c>
      <c r="H697" s="57">
        <f t="shared" si="102"/>
        <v>1210</v>
      </c>
      <c r="I697" s="57">
        <f t="shared" si="103"/>
        <v>1210</v>
      </c>
      <c r="J697" s="57">
        <f t="shared" si="104"/>
        <v>40</v>
      </c>
      <c r="K697" s="57">
        <f t="shared" si="105"/>
        <v>78</v>
      </c>
      <c r="L697" s="57">
        <f t="shared" si="107"/>
        <v>118</v>
      </c>
      <c r="M697" s="107">
        <f t="shared" si="108"/>
        <v>67.169811320754718</v>
      </c>
      <c r="N697" s="107">
        <f t="shared" si="106"/>
        <v>67.169811320754718</v>
      </c>
    </row>
    <row r="698" spans="1:14" ht="18" customHeight="1" outlineLevel="2">
      <c r="A698" s="28">
        <v>86</v>
      </c>
      <c r="B698" s="29" t="s">
        <v>379</v>
      </c>
      <c r="C698" s="14" t="s">
        <v>440</v>
      </c>
      <c r="D698" s="3">
        <v>85</v>
      </c>
      <c r="E698" s="3">
        <v>35</v>
      </c>
      <c r="F698" s="3">
        <v>1</v>
      </c>
      <c r="G698" s="6">
        <f t="shared" si="101"/>
        <v>35</v>
      </c>
      <c r="H698" s="57">
        <f t="shared" si="102"/>
        <v>1190</v>
      </c>
      <c r="I698" s="57">
        <f t="shared" si="103"/>
        <v>1190</v>
      </c>
      <c r="J698" s="57">
        <f t="shared" si="104"/>
        <v>39</v>
      </c>
      <c r="K698" s="57">
        <f t="shared" si="105"/>
        <v>77</v>
      </c>
      <c r="L698" s="57">
        <f t="shared" si="107"/>
        <v>116</v>
      </c>
      <c r="M698" s="107">
        <f t="shared" si="108"/>
        <v>41.176470588235297</v>
      </c>
      <c r="N698" s="107">
        <f t="shared" si="106"/>
        <v>41.176470588235297</v>
      </c>
    </row>
    <row r="699" spans="1:14" ht="18" customHeight="1" outlineLevel="2">
      <c r="A699" s="28">
        <v>87</v>
      </c>
      <c r="B699" s="29" t="s">
        <v>379</v>
      </c>
      <c r="C699" s="14" t="s">
        <v>441</v>
      </c>
      <c r="D699" s="3">
        <v>208</v>
      </c>
      <c r="E699" s="3">
        <v>2508</v>
      </c>
      <c r="F699" s="3">
        <v>20</v>
      </c>
      <c r="G699" s="6">
        <f t="shared" si="101"/>
        <v>125.4</v>
      </c>
      <c r="H699" s="57">
        <f t="shared" si="102"/>
        <v>4264</v>
      </c>
      <c r="I699" s="57">
        <f t="shared" si="103"/>
        <v>4264</v>
      </c>
      <c r="J699" s="57">
        <f t="shared" si="104"/>
        <v>144</v>
      </c>
      <c r="K699" s="57">
        <f t="shared" si="105"/>
        <v>279</v>
      </c>
      <c r="L699" s="57">
        <f t="shared" si="107"/>
        <v>423</v>
      </c>
      <c r="M699" s="107">
        <f t="shared" si="108"/>
        <v>60.28846153846154</v>
      </c>
      <c r="N699" s="107">
        <f t="shared" si="106"/>
        <v>60.28846153846154</v>
      </c>
    </row>
    <row r="700" spans="1:14" ht="18" customHeight="1" outlineLevel="2">
      <c r="A700" s="28">
        <v>88</v>
      </c>
      <c r="B700" s="29" t="s">
        <v>379</v>
      </c>
      <c r="C700" s="14" t="s">
        <v>442</v>
      </c>
      <c r="D700" s="3">
        <v>72</v>
      </c>
      <c r="E700" s="3">
        <v>1197</v>
      </c>
      <c r="F700" s="3">
        <v>20</v>
      </c>
      <c r="G700" s="6">
        <f t="shared" si="101"/>
        <v>59.85</v>
      </c>
      <c r="H700" s="57">
        <f t="shared" si="102"/>
        <v>2035</v>
      </c>
      <c r="I700" s="57">
        <f t="shared" si="103"/>
        <v>2035</v>
      </c>
      <c r="J700" s="57">
        <f t="shared" si="104"/>
        <v>68</v>
      </c>
      <c r="K700" s="57">
        <f t="shared" si="105"/>
        <v>132</v>
      </c>
      <c r="L700" s="57">
        <f t="shared" si="107"/>
        <v>200</v>
      </c>
      <c r="M700" s="107">
        <f t="shared" si="108"/>
        <v>83.125</v>
      </c>
      <c r="N700" s="107">
        <f t="shared" si="106"/>
        <v>83.125</v>
      </c>
    </row>
    <row r="701" spans="1:14" ht="18" customHeight="1" outlineLevel="2">
      <c r="A701" s="28">
        <v>89</v>
      </c>
      <c r="B701" s="29" t="s">
        <v>379</v>
      </c>
      <c r="C701" s="14" t="s">
        <v>443</v>
      </c>
      <c r="D701" s="3">
        <v>132</v>
      </c>
      <c r="E701" s="3">
        <v>832</v>
      </c>
      <c r="F701" s="3">
        <v>12</v>
      </c>
      <c r="G701" s="6">
        <f t="shared" si="101"/>
        <v>69.333333333333329</v>
      </c>
      <c r="H701" s="57">
        <f t="shared" si="102"/>
        <v>2357</v>
      </c>
      <c r="I701" s="57">
        <f t="shared" si="103"/>
        <v>2357</v>
      </c>
      <c r="J701" s="57">
        <f t="shared" si="104"/>
        <v>79</v>
      </c>
      <c r="K701" s="57">
        <f t="shared" si="105"/>
        <v>154</v>
      </c>
      <c r="L701" s="57">
        <f t="shared" si="107"/>
        <v>233</v>
      </c>
      <c r="M701" s="107">
        <f t="shared" si="108"/>
        <v>52.525252525252526</v>
      </c>
      <c r="N701" s="107">
        <f t="shared" si="106"/>
        <v>52.525252525252526</v>
      </c>
    </row>
    <row r="702" spans="1:14" ht="18" customHeight="1" outlineLevel="2">
      <c r="A702" s="28">
        <v>90</v>
      </c>
      <c r="B702" s="29" t="s">
        <v>379</v>
      </c>
      <c r="C702" s="14" t="s">
        <v>444</v>
      </c>
      <c r="D702" s="3">
        <v>151</v>
      </c>
      <c r="E702" s="3">
        <v>1475</v>
      </c>
      <c r="F702" s="3">
        <v>17</v>
      </c>
      <c r="G702" s="6">
        <f t="shared" si="101"/>
        <v>86.764705882352942</v>
      </c>
      <c r="H702" s="57">
        <f t="shared" si="102"/>
        <v>2950</v>
      </c>
      <c r="I702" s="57">
        <f t="shared" si="103"/>
        <v>2950</v>
      </c>
      <c r="J702" s="57">
        <f t="shared" si="104"/>
        <v>99</v>
      </c>
      <c r="K702" s="57">
        <f t="shared" si="105"/>
        <v>193</v>
      </c>
      <c r="L702" s="57">
        <f t="shared" si="107"/>
        <v>292</v>
      </c>
      <c r="M702" s="107">
        <f t="shared" si="108"/>
        <v>57.460070120763532</v>
      </c>
      <c r="N702" s="107">
        <f t="shared" si="106"/>
        <v>57.460070120763532</v>
      </c>
    </row>
    <row r="703" spans="1:14" ht="18" customHeight="1" outlineLevel="2">
      <c r="A703" s="28">
        <v>91</v>
      </c>
      <c r="B703" s="29" t="s">
        <v>379</v>
      </c>
      <c r="C703" s="14" t="s">
        <v>445</v>
      </c>
      <c r="D703" s="3">
        <v>178</v>
      </c>
      <c r="E703" s="3">
        <v>2042</v>
      </c>
      <c r="F703" s="3">
        <v>20</v>
      </c>
      <c r="G703" s="6">
        <f t="shared" si="101"/>
        <v>102.1</v>
      </c>
      <c r="H703" s="57">
        <f t="shared" si="102"/>
        <v>3471</v>
      </c>
      <c r="I703" s="57">
        <f t="shared" si="103"/>
        <v>3471</v>
      </c>
      <c r="J703" s="57">
        <f t="shared" si="104"/>
        <v>117</v>
      </c>
      <c r="K703" s="57">
        <f t="shared" si="105"/>
        <v>227</v>
      </c>
      <c r="L703" s="57">
        <f t="shared" si="107"/>
        <v>344</v>
      </c>
      <c r="M703" s="107">
        <f t="shared" si="108"/>
        <v>57.359550561797754</v>
      </c>
      <c r="N703" s="107">
        <f t="shared" si="106"/>
        <v>57.359550561797754</v>
      </c>
    </row>
    <row r="704" spans="1:14" ht="18" customHeight="1" outlineLevel="2">
      <c r="A704" s="28">
        <v>92</v>
      </c>
      <c r="B704" s="29" t="s">
        <v>379</v>
      </c>
      <c r="C704" s="14" t="s">
        <v>446</v>
      </c>
      <c r="D704" s="3">
        <v>115</v>
      </c>
      <c r="E704" s="3">
        <v>571</v>
      </c>
      <c r="F704" s="3">
        <v>11</v>
      </c>
      <c r="G704" s="6">
        <f t="shared" si="101"/>
        <v>51.909090909090907</v>
      </c>
      <c r="H704" s="57">
        <f t="shared" si="102"/>
        <v>1765</v>
      </c>
      <c r="I704" s="57">
        <f t="shared" si="103"/>
        <v>1765</v>
      </c>
      <c r="J704" s="57">
        <f t="shared" si="104"/>
        <v>59</v>
      </c>
      <c r="K704" s="57">
        <f t="shared" si="105"/>
        <v>114</v>
      </c>
      <c r="L704" s="57">
        <f t="shared" si="107"/>
        <v>173</v>
      </c>
      <c r="M704" s="107">
        <f t="shared" si="108"/>
        <v>45.138339920948617</v>
      </c>
      <c r="N704" s="107">
        <f t="shared" si="106"/>
        <v>45.138339920948617</v>
      </c>
    </row>
    <row r="705" spans="1:14" ht="18" customHeight="1" outlineLevel="2">
      <c r="A705" s="28">
        <v>93</v>
      </c>
      <c r="B705" s="29" t="s">
        <v>379</v>
      </c>
      <c r="C705" s="14" t="s">
        <v>447</v>
      </c>
      <c r="D705" s="3">
        <v>218</v>
      </c>
      <c r="E705" s="3">
        <v>90</v>
      </c>
      <c r="F705" s="3">
        <v>1</v>
      </c>
      <c r="G705" s="6">
        <f t="shared" si="101"/>
        <v>90</v>
      </c>
      <c r="H705" s="57">
        <f t="shared" si="102"/>
        <v>3060</v>
      </c>
      <c r="I705" s="57">
        <f t="shared" si="103"/>
        <v>3060</v>
      </c>
      <c r="J705" s="57">
        <f t="shared" si="104"/>
        <v>103</v>
      </c>
      <c r="K705" s="57">
        <f t="shared" si="105"/>
        <v>200</v>
      </c>
      <c r="L705" s="57">
        <f t="shared" si="107"/>
        <v>303</v>
      </c>
      <c r="M705" s="107">
        <f t="shared" si="108"/>
        <v>41.284403669724767</v>
      </c>
      <c r="N705" s="107">
        <f t="shared" si="106"/>
        <v>41.284403669724767</v>
      </c>
    </row>
    <row r="706" spans="1:14" ht="18" customHeight="1" outlineLevel="2">
      <c r="A706" s="28">
        <v>94</v>
      </c>
      <c r="B706" s="29" t="s">
        <v>379</v>
      </c>
      <c r="C706" s="14" t="s">
        <v>1382</v>
      </c>
      <c r="D706" s="3">
        <v>59</v>
      </c>
      <c r="E706" s="3">
        <v>846</v>
      </c>
      <c r="F706" s="3">
        <v>19</v>
      </c>
      <c r="G706" s="6">
        <f t="shared" si="101"/>
        <v>44.526315789473685</v>
      </c>
      <c r="H706" s="57">
        <f t="shared" si="102"/>
        <v>1514</v>
      </c>
      <c r="I706" s="57">
        <f t="shared" si="103"/>
        <v>1514</v>
      </c>
      <c r="J706" s="57">
        <f t="shared" si="104"/>
        <v>50</v>
      </c>
      <c r="K706" s="57">
        <f t="shared" si="105"/>
        <v>98</v>
      </c>
      <c r="L706" s="57">
        <f>J706+K706</f>
        <v>148</v>
      </c>
      <c r="M706" s="107">
        <f>G706*100/D706</f>
        <v>75.468331846565562</v>
      </c>
      <c r="N706" s="107">
        <f>G706*100/D706</f>
        <v>75.468331846565562</v>
      </c>
    </row>
    <row r="707" spans="1:14" ht="18" customHeight="1" outlineLevel="2">
      <c r="A707" s="28">
        <v>95</v>
      </c>
      <c r="B707" s="29" t="s">
        <v>379</v>
      </c>
      <c r="C707" s="14" t="s">
        <v>448</v>
      </c>
      <c r="D707" s="3">
        <v>140</v>
      </c>
      <c r="E707" s="3">
        <v>1128</v>
      </c>
      <c r="F707" s="3">
        <v>15</v>
      </c>
      <c r="G707" s="6">
        <f t="shared" si="101"/>
        <v>75.2</v>
      </c>
      <c r="H707" s="57">
        <f t="shared" si="102"/>
        <v>2557</v>
      </c>
      <c r="I707" s="57">
        <f t="shared" si="103"/>
        <v>2557</v>
      </c>
      <c r="J707" s="57">
        <f t="shared" si="104"/>
        <v>86</v>
      </c>
      <c r="K707" s="57">
        <f t="shared" si="105"/>
        <v>167</v>
      </c>
      <c r="L707" s="57">
        <f t="shared" si="107"/>
        <v>253</v>
      </c>
      <c r="M707" s="107">
        <f t="shared" si="108"/>
        <v>53.714285714285715</v>
      </c>
      <c r="N707" s="107">
        <f t="shared" si="106"/>
        <v>53.714285714285715</v>
      </c>
    </row>
    <row r="708" spans="1:14" ht="18" customHeight="1" outlineLevel="2">
      <c r="A708" s="28">
        <v>96</v>
      </c>
      <c r="B708" s="29" t="s">
        <v>379</v>
      </c>
      <c r="C708" s="14" t="s">
        <v>449</v>
      </c>
      <c r="D708" s="3">
        <v>83</v>
      </c>
      <c r="E708" s="3">
        <v>522</v>
      </c>
      <c r="F708" s="3">
        <v>18</v>
      </c>
      <c r="G708" s="6">
        <f t="shared" si="101"/>
        <v>29</v>
      </c>
      <c r="H708" s="57">
        <f t="shared" si="102"/>
        <v>986</v>
      </c>
      <c r="I708" s="57">
        <f t="shared" si="103"/>
        <v>986</v>
      </c>
      <c r="J708" s="57">
        <f t="shared" si="104"/>
        <v>33</v>
      </c>
      <c r="K708" s="57">
        <f t="shared" si="105"/>
        <v>63</v>
      </c>
      <c r="L708" s="57">
        <f t="shared" si="107"/>
        <v>96</v>
      </c>
      <c r="M708" s="107">
        <f t="shared" si="108"/>
        <v>34.939759036144579</v>
      </c>
      <c r="N708" s="107">
        <f t="shared" si="106"/>
        <v>34.939759036144579</v>
      </c>
    </row>
    <row r="709" spans="1:14" ht="18" customHeight="1" outlineLevel="2">
      <c r="A709" s="28">
        <v>97</v>
      </c>
      <c r="B709" s="29" t="s">
        <v>379</v>
      </c>
      <c r="C709" s="14" t="s">
        <v>450</v>
      </c>
      <c r="D709" s="3">
        <v>49</v>
      </c>
      <c r="E709" s="3">
        <v>605</v>
      </c>
      <c r="F709" s="3">
        <v>21</v>
      </c>
      <c r="G709" s="6">
        <f t="shared" si="101"/>
        <v>28.80952380952381</v>
      </c>
      <c r="H709" s="57">
        <f t="shared" si="102"/>
        <v>980</v>
      </c>
      <c r="I709" s="57">
        <f t="shared" si="103"/>
        <v>980</v>
      </c>
      <c r="J709" s="57">
        <f t="shared" si="104"/>
        <v>32</v>
      </c>
      <c r="K709" s="57">
        <f t="shared" si="105"/>
        <v>63</v>
      </c>
      <c r="L709" s="57">
        <f t="shared" si="107"/>
        <v>95</v>
      </c>
      <c r="M709" s="107">
        <f t="shared" si="108"/>
        <v>58.794946550048593</v>
      </c>
      <c r="N709" s="107">
        <f t="shared" si="106"/>
        <v>58.794946550048593</v>
      </c>
    </row>
    <row r="710" spans="1:14" ht="18" customHeight="1" outlineLevel="2">
      <c r="A710" s="28">
        <v>98</v>
      </c>
      <c r="B710" s="29" t="s">
        <v>379</v>
      </c>
      <c r="C710" s="14" t="s">
        <v>451</v>
      </c>
      <c r="D710" s="3">
        <v>95</v>
      </c>
      <c r="E710" s="3">
        <v>706</v>
      </c>
      <c r="F710" s="3">
        <v>14</v>
      </c>
      <c r="G710" s="6">
        <f t="shared" si="101"/>
        <v>50.428571428571431</v>
      </c>
      <c r="H710" s="57">
        <f t="shared" si="102"/>
        <v>1715</v>
      </c>
      <c r="I710" s="57">
        <f t="shared" si="103"/>
        <v>1715</v>
      </c>
      <c r="J710" s="57">
        <f t="shared" si="104"/>
        <v>57</v>
      </c>
      <c r="K710" s="57">
        <f t="shared" si="105"/>
        <v>111</v>
      </c>
      <c r="L710" s="57">
        <f t="shared" si="107"/>
        <v>168</v>
      </c>
      <c r="M710" s="107">
        <f t="shared" si="108"/>
        <v>53.082706766917298</v>
      </c>
      <c r="N710" s="107">
        <f t="shared" si="106"/>
        <v>53.082706766917298</v>
      </c>
    </row>
    <row r="711" spans="1:14" ht="18" customHeight="1" outlineLevel="2">
      <c r="A711" s="28">
        <v>99</v>
      </c>
      <c r="B711" s="29" t="s">
        <v>379</v>
      </c>
      <c r="C711" s="14" t="s">
        <v>452</v>
      </c>
      <c r="D711" s="3">
        <v>110</v>
      </c>
      <c r="E711" s="3">
        <v>718</v>
      </c>
      <c r="F711" s="3">
        <v>20</v>
      </c>
      <c r="G711" s="6">
        <f t="shared" si="101"/>
        <v>35.9</v>
      </c>
      <c r="H711" s="57">
        <f t="shared" si="102"/>
        <v>1221</v>
      </c>
      <c r="I711" s="57">
        <f t="shared" si="103"/>
        <v>1221</v>
      </c>
      <c r="J711" s="57">
        <f t="shared" si="104"/>
        <v>41</v>
      </c>
      <c r="K711" s="57">
        <f t="shared" si="105"/>
        <v>79</v>
      </c>
      <c r="L711" s="57">
        <f t="shared" si="107"/>
        <v>120</v>
      </c>
      <c r="M711" s="107">
        <f t="shared" si="108"/>
        <v>32.636363636363633</v>
      </c>
      <c r="N711" s="107">
        <f t="shared" si="106"/>
        <v>32.636363636363633</v>
      </c>
    </row>
    <row r="712" spans="1:14" ht="18" customHeight="1" outlineLevel="2">
      <c r="A712" s="28">
        <v>100</v>
      </c>
      <c r="B712" s="29" t="s">
        <v>379</v>
      </c>
      <c r="C712" s="14" t="s">
        <v>453</v>
      </c>
      <c r="D712" s="3">
        <v>74</v>
      </c>
      <c r="E712" s="3">
        <v>760</v>
      </c>
      <c r="F712" s="3">
        <v>21</v>
      </c>
      <c r="G712" s="6">
        <f t="shared" si="101"/>
        <v>36.19047619047619</v>
      </c>
      <c r="H712" s="57">
        <f t="shared" si="102"/>
        <v>1230</v>
      </c>
      <c r="I712" s="57">
        <f t="shared" si="103"/>
        <v>1230</v>
      </c>
      <c r="J712" s="57">
        <f t="shared" si="104"/>
        <v>41</v>
      </c>
      <c r="K712" s="57">
        <f t="shared" si="105"/>
        <v>79</v>
      </c>
      <c r="L712" s="57">
        <f t="shared" si="107"/>
        <v>120</v>
      </c>
      <c r="M712" s="107">
        <f t="shared" si="108"/>
        <v>48.906048906048902</v>
      </c>
      <c r="N712" s="107">
        <f t="shared" si="106"/>
        <v>48.906048906048902</v>
      </c>
    </row>
    <row r="713" spans="1:14" ht="18" customHeight="1" outlineLevel="2">
      <c r="A713" s="28">
        <v>101</v>
      </c>
      <c r="B713" s="29" t="s">
        <v>379</v>
      </c>
      <c r="C713" s="14" t="s">
        <v>454</v>
      </c>
      <c r="D713" s="3">
        <v>135</v>
      </c>
      <c r="E713" s="3">
        <v>931</v>
      </c>
      <c r="F713" s="3">
        <v>21</v>
      </c>
      <c r="G713" s="6">
        <f t="shared" si="101"/>
        <v>44.333333333333336</v>
      </c>
      <c r="H713" s="57">
        <f t="shared" si="102"/>
        <v>1507</v>
      </c>
      <c r="I713" s="57">
        <f t="shared" si="103"/>
        <v>1507</v>
      </c>
      <c r="J713" s="57">
        <f t="shared" si="104"/>
        <v>50</v>
      </c>
      <c r="K713" s="57">
        <f t="shared" si="105"/>
        <v>97</v>
      </c>
      <c r="L713" s="57">
        <f t="shared" si="107"/>
        <v>147</v>
      </c>
      <c r="M713" s="107">
        <f t="shared" si="108"/>
        <v>32.839506172839513</v>
      </c>
      <c r="N713" s="107">
        <f t="shared" si="106"/>
        <v>32.839506172839513</v>
      </c>
    </row>
    <row r="714" spans="1:14" ht="18" customHeight="1" outlineLevel="2">
      <c r="A714" s="28">
        <v>102</v>
      </c>
      <c r="B714" s="29" t="s">
        <v>379</v>
      </c>
      <c r="C714" s="14" t="s">
        <v>455</v>
      </c>
      <c r="D714" s="3">
        <v>191</v>
      </c>
      <c r="E714" s="3">
        <v>2864</v>
      </c>
      <c r="F714" s="3">
        <v>20</v>
      </c>
      <c r="G714" s="6">
        <f t="shared" si="101"/>
        <v>143.19999999999999</v>
      </c>
      <c r="H714" s="57">
        <f t="shared" si="102"/>
        <v>4869</v>
      </c>
      <c r="I714" s="57">
        <f t="shared" si="103"/>
        <v>4869</v>
      </c>
      <c r="J714" s="57">
        <f t="shared" si="104"/>
        <v>165</v>
      </c>
      <c r="K714" s="57">
        <f t="shared" si="105"/>
        <v>319</v>
      </c>
      <c r="L714" s="57">
        <f t="shared" si="107"/>
        <v>484</v>
      </c>
      <c r="M714" s="107">
        <f t="shared" si="108"/>
        <v>74.973821989528787</v>
      </c>
      <c r="N714" s="107">
        <f t="shared" si="106"/>
        <v>74.973821989528787</v>
      </c>
    </row>
    <row r="715" spans="1:14" ht="18" customHeight="1" outlineLevel="2">
      <c r="A715" s="28">
        <v>103</v>
      </c>
      <c r="B715" s="29" t="s">
        <v>379</v>
      </c>
      <c r="C715" s="14" t="s">
        <v>456</v>
      </c>
      <c r="D715" s="3">
        <v>64</v>
      </c>
      <c r="E715" s="3">
        <v>763</v>
      </c>
      <c r="F715" s="3">
        <v>19</v>
      </c>
      <c r="G715" s="6">
        <f t="shared" si="101"/>
        <v>40.157894736842103</v>
      </c>
      <c r="H715" s="57">
        <f t="shared" si="102"/>
        <v>1365</v>
      </c>
      <c r="I715" s="57">
        <f t="shared" si="103"/>
        <v>1365</v>
      </c>
      <c r="J715" s="57">
        <f t="shared" si="104"/>
        <v>45</v>
      </c>
      <c r="K715" s="57">
        <f t="shared" si="105"/>
        <v>88</v>
      </c>
      <c r="L715" s="57">
        <f t="shared" si="107"/>
        <v>133</v>
      </c>
      <c r="M715" s="107">
        <f t="shared" si="108"/>
        <v>62.746710526315788</v>
      </c>
      <c r="N715" s="107">
        <f t="shared" si="106"/>
        <v>62.746710526315788</v>
      </c>
    </row>
    <row r="716" spans="1:14" ht="18" customHeight="1" outlineLevel="2">
      <c r="A716" s="28">
        <v>104</v>
      </c>
      <c r="B716" s="29" t="s">
        <v>379</v>
      </c>
      <c r="C716" s="14" t="s">
        <v>1379</v>
      </c>
      <c r="D716" s="3">
        <v>43</v>
      </c>
      <c r="E716" s="3">
        <v>503</v>
      </c>
      <c r="F716" s="3">
        <v>20</v>
      </c>
      <c r="G716" s="6">
        <f t="shared" si="101"/>
        <v>25.15</v>
      </c>
      <c r="H716" s="57">
        <f t="shared" si="102"/>
        <v>855</v>
      </c>
      <c r="I716" s="57">
        <f t="shared" si="103"/>
        <v>855</v>
      </c>
      <c r="J716" s="57">
        <f t="shared" si="104"/>
        <v>28</v>
      </c>
      <c r="K716" s="57">
        <f t="shared" si="105"/>
        <v>54</v>
      </c>
      <c r="L716" s="57">
        <f>J716+K716</f>
        <v>82</v>
      </c>
      <c r="M716" s="107">
        <f>G716*100/D716</f>
        <v>58.488372093023258</v>
      </c>
      <c r="N716" s="107">
        <f>G716*100/D716</f>
        <v>58.488372093023258</v>
      </c>
    </row>
    <row r="717" spans="1:14" ht="18" customHeight="1" outlineLevel="2">
      <c r="A717" s="28">
        <v>105</v>
      </c>
      <c r="B717" s="29" t="s">
        <v>379</v>
      </c>
      <c r="C717" s="14" t="s">
        <v>1384</v>
      </c>
      <c r="D717" s="3">
        <v>43</v>
      </c>
      <c r="E717" s="3">
        <v>658</v>
      </c>
      <c r="F717" s="3">
        <v>21</v>
      </c>
      <c r="G717" s="6">
        <f t="shared" si="101"/>
        <v>31.333333333333332</v>
      </c>
      <c r="H717" s="57">
        <f t="shared" si="102"/>
        <v>1065</v>
      </c>
      <c r="I717" s="57">
        <f t="shared" si="103"/>
        <v>1065</v>
      </c>
      <c r="J717" s="57">
        <f t="shared" si="104"/>
        <v>35</v>
      </c>
      <c r="K717" s="57">
        <f t="shared" si="105"/>
        <v>68</v>
      </c>
      <c r="L717" s="57">
        <f>J717+K717</f>
        <v>103</v>
      </c>
      <c r="M717" s="107">
        <f>G717*100/D717</f>
        <v>72.868217054263553</v>
      </c>
      <c r="N717" s="107">
        <f>G717*100/D717</f>
        <v>72.868217054263553</v>
      </c>
    </row>
    <row r="718" spans="1:14" ht="18" customHeight="1" outlineLevel="2">
      <c r="A718" s="28">
        <v>106</v>
      </c>
      <c r="B718" s="29" t="s">
        <v>379</v>
      </c>
      <c r="C718" s="14" t="s">
        <v>1370</v>
      </c>
      <c r="D718" s="3">
        <v>160</v>
      </c>
      <c r="E718" s="3">
        <v>551</v>
      </c>
      <c r="F718" s="3">
        <v>6</v>
      </c>
      <c r="G718" s="6">
        <f t="shared" si="101"/>
        <v>91.833333333333329</v>
      </c>
      <c r="H718" s="57">
        <f t="shared" si="102"/>
        <v>3122</v>
      </c>
      <c r="I718" s="57">
        <f t="shared" si="103"/>
        <v>3122</v>
      </c>
      <c r="J718" s="57">
        <f t="shared" si="104"/>
        <v>105</v>
      </c>
      <c r="K718" s="57">
        <f t="shared" si="105"/>
        <v>204</v>
      </c>
      <c r="L718" s="57">
        <f t="shared" si="107"/>
        <v>309</v>
      </c>
      <c r="M718" s="107">
        <f t="shared" si="108"/>
        <v>57.395833333333329</v>
      </c>
      <c r="N718" s="107">
        <f t="shared" si="106"/>
        <v>57.395833333333329</v>
      </c>
    </row>
    <row r="719" spans="1:14" ht="18" customHeight="1" outlineLevel="2">
      <c r="A719" s="28">
        <v>107</v>
      </c>
      <c r="B719" s="29" t="s">
        <v>379</v>
      </c>
      <c r="C719" s="14" t="s">
        <v>457</v>
      </c>
      <c r="D719" s="3">
        <v>71</v>
      </c>
      <c r="E719" s="3">
        <v>628</v>
      </c>
      <c r="F719" s="3">
        <v>20</v>
      </c>
      <c r="G719" s="6">
        <f t="shared" ref="G719:G783" si="109">E719/F719</f>
        <v>31.4</v>
      </c>
      <c r="H719" s="57">
        <f t="shared" si="102"/>
        <v>1068</v>
      </c>
      <c r="I719" s="57">
        <f t="shared" si="103"/>
        <v>1068</v>
      </c>
      <c r="J719" s="57">
        <f t="shared" si="104"/>
        <v>35</v>
      </c>
      <c r="K719" s="57">
        <f t="shared" si="105"/>
        <v>68</v>
      </c>
      <c r="L719" s="57">
        <f t="shared" si="107"/>
        <v>103</v>
      </c>
      <c r="M719" s="107">
        <f t="shared" si="108"/>
        <v>44.225352112676056</v>
      </c>
      <c r="N719" s="107">
        <f t="shared" si="106"/>
        <v>44.225352112676056</v>
      </c>
    </row>
    <row r="720" spans="1:14" ht="18" customHeight="1" outlineLevel="2">
      <c r="A720" s="28">
        <v>108</v>
      </c>
      <c r="B720" s="29" t="s">
        <v>379</v>
      </c>
      <c r="C720" s="14" t="s">
        <v>1377</v>
      </c>
      <c r="D720" s="3">
        <v>44</v>
      </c>
      <c r="E720" s="3">
        <v>280</v>
      </c>
      <c r="F720" s="3">
        <v>20</v>
      </c>
      <c r="G720" s="6">
        <f t="shared" si="109"/>
        <v>14</v>
      </c>
      <c r="H720" s="57">
        <f t="shared" si="102"/>
        <v>476</v>
      </c>
      <c r="I720" s="57">
        <f t="shared" si="103"/>
        <v>476</v>
      </c>
      <c r="J720" s="57">
        <f t="shared" si="104"/>
        <v>15</v>
      </c>
      <c r="K720" s="57">
        <f t="shared" si="105"/>
        <v>29</v>
      </c>
      <c r="L720" s="57">
        <f>J720+K720</f>
        <v>44</v>
      </c>
      <c r="M720" s="107">
        <f>G720*100/D720</f>
        <v>31.818181818181817</v>
      </c>
      <c r="N720" s="107">
        <f>G720*100/D720</f>
        <v>31.818181818181817</v>
      </c>
    </row>
    <row r="721" spans="1:14" ht="18" customHeight="1" outlineLevel="2">
      <c r="A721" s="28">
        <v>109</v>
      </c>
      <c r="B721" s="29" t="s">
        <v>379</v>
      </c>
      <c r="C721" s="14" t="s">
        <v>62</v>
      </c>
      <c r="D721" s="3">
        <v>113</v>
      </c>
      <c r="E721" s="3">
        <v>878</v>
      </c>
      <c r="F721" s="3">
        <v>20</v>
      </c>
      <c r="G721" s="6">
        <f t="shared" si="109"/>
        <v>43.9</v>
      </c>
      <c r="H721" s="57">
        <f t="shared" si="102"/>
        <v>1493</v>
      </c>
      <c r="I721" s="57">
        <f t="shared" si="103"/>
        <v>1493</v>
      </c>
      <c r="J721" s="57">
        <f t="shared" si="104"/>
        <v>50</v>
      </c>
      <c r="K721" s="57">
        <f t="shared" si="105"/>
        <v>97</v>
      </c>
      <c r="L721" s="57">
        <f>J721+K721</f>
        <v>147</v>
      </c>
      <c r="M721" s="107">
        <f>G721*100/D721</f>
        <v>38.849557522123895</v>
      </c>
      <c r="N721" s="107">
        <f>G721*100/D721</f>
        <v>38.849557522123895</v>
      </c>
    </row>
    <row r="722" spans="1:14" ht="18" customHeight="1" outlineLevel="2">
      <c r="A722" s="28">
        <v>110</v>
      </c>
      <c r="B722" s="29" t="s">
        <v>379</v>
      </c>
      <c r="C722" s="14" t="s">
        <v>458</v>
      </c>
      <c r="D722" s="3">
        <v>90</v>
      </c>
      <c r="E722" s="3">
        <v>626</v>
      </c>
      <c r="F722" s="3">
        <v>15</v>
      </c>
      <c r="G722" s="6">
        <f t="shared" si="109"/>
        <v>41.733333333333334</v>
      </c>
      <c r="H722" s="57">
        <f t="shared" si="102"/>
        <v>1419</v>
      </c>
      <c r="I722" s="57">
        <f t="shared" si="103"/>
        <v>1419</v>
      </c>
      <c r="J722" s="57">
        <f t="shared" si="104"/>
        <v>47</v>
      </c>
      <c r="K722" s="57">
        <f t="shared" si="105"/>
        <v>92</v>
      </c>
      <c r="L722" s="57">
        <f t="shared" si="107"/>
        <v>139</v>
      </c>
      <c r="M722" s="107">
        <f t="shared" si="108"/>
        <v>46.370370370370367</v>
      </c>
      <c r="N722" s="107">
        <f t="shared" si="106"/>
        <v>46.370370370370367</v>
      </c>
    </row>
    <row r="723" spans="1:14" ht="18" customHeight="1" outlineLevel="2">
      <c r="A723" s="28">
        <v>111</v>
      </c>
      <c r="B723" s="29" t="s">
        <v>379</v>
      </c>
      <c r="C723" s="14" t="s">
        <v>459</v>
      </c>
      <c r="D723" s="3">
        <v>136</v>
      </c>
      <c r="E723" s="3">
        <v>850</v>
      </c>
      <c r="F723" s="3">
        <v>19</v>
      </c>
      <c r="G723" s="6">
        <f t="shared" si="109"/>
        <v>44.736842105263158</v>
      </c>
      <c r="H723" s="57">
        <f t="shared" si="102"/>
        <v>1521</v>
      </c>
      <c r="I723" s="57">
        <f t="shared" si="103"/>
        <v>1521</v>
      </c>
      <c r="J723" s="57">
        <f t="shared" si="104"/>
        <v>51</v>
      </c>
      <c r="K723" s="57">
        <f t="shared" si="105"/>
        <v>98</v>
      </c>
      <c r="L723" s="57">
        <f t="shared" si="107"/>
        <v>149</v>
      </c>
      <c r="M723" s="107">
        <f t="shared" si="108"/>
        <v>32.89473684210526</v>
      </c>
      <c r="N723" s="107">
        <f t="shared" si="106"/>
        <v>32.89473684210526</v>
      </c>
    </row>
    <row r="724" spans="1:14" ht="18" customHeight="1" outlineLevel="2">
      <c r="A724" s="28">
        <v>112</v>
      </c>
      <c r="B724" s="29" t="s">
        <v>379</v>
      </c>
      <c r="C724" s="14" t="s">
        <v>460</v>
      </c>
      <c r="D724" s="3">
        <v>105</v>
      </c>
      <c r="E724" s="3">
        <v>841</v>
      </c>
      <c r="F724" s="3">
        <v>20</v>
      </c>
      <c r="G724" s="6">
        <f t="shared" si="109"/>
        <v>42.05</v>
      </c>
      <c r="H724" s="57">
        <f t="shared" si="102"/>
        <v>1430</v>
      </c>
      <c r="I724" s="57">
        <f t="shared" si="103"/>
        <v>1430</v>
      </c>
      <c r="J724" s="57">
        <f t="shared" si="104"/>
        <v>48</v>
      </c>
      <c r="K724" s="57">
        <f t="shared" si="105"/>
        <v>92</v>
      </c>
      <c r="L724" s="57">
        <f t="shared" si="107"/>
        <v>140</v>
      </c>
      <c r="M724" s="107">
        <f t="shared" si="108"/>
        <v>40.047619047619051</v>
      </c>
      <c r="N724" s="107">
        <f t="shared" si="106"/>
        <v>40.047619047619051</v>
      </c>
    </row>
    <row r="725" spans="1:14" ht="18" customHeight="1" outlineLevel="2">
      <c r="A725" s="28">
        <v>113</v>
      </c>
      <c r="B725" s="29" t="s">
        <v>379</v>
      </c>
      <c r="C725" s="14" t="s">
        <v>461</v>
      </c>
      <c r="D725" s="3">
        <v>107</v>
      </c>
      <c r="E725" s="3">
        <v>1212</v>
      </c>
      <c r="F725" s="3">
        <v>21</v>
      </c>
      <c r="G725" s="6">
        <f t="shared" si="109"/>
        <v>57.714285714285715</v>
      </c>
      <c r="H725" s="57">
        <f t="shared" si="102"/>
        <v>1962</v>
      </c>
      <c r="I725" s="57">
        <f t="shared" si="103"/>
        <v>1962</v>
      </c>
      <c r="J725" s="57">
        <f t="shared" si="104"/>
        <v>66</v>
      </c>
      <c r="K725" s="57">
        <f t="shared" si="105"/>
        <v>127</v>
      </c>
      <c r="L725" s="57">
        <f t="shared" si="107"/>
        <v>193</v>
      </c>
      <c r="M725" s="107">
        <f t="shared" si="108"/>
        <v>53.938584779706275</v>
      </c>
      <c r="N725" s="107">
        <f t="shared" si="106"/>
        <v>53.938584779706275</v>
      </c>
    </row>
    <row r="726" spans="1:14" ht="18" customHeight="1" outlineLevel="2">
      <c r="A726" s="28">
        <v>114</v>
      </c>
      <c r="B726" s="29" t="s">
        <v>379</v>
      </c>
      <c r="C726" s="14" t="s">
        <v>1371</v>
      </c>
      <c r="D726" s="3">
        <v>77</v>
      </c>
      <c r="E726" s="3">
        <v>891</v>
      </c>
      <c r="F726" s="3">
        <v>20</v>
      </c>
      <c r="G726" s="6">
        <f t="shared" si="109"/>
        <v>44.55</v>
      </c>
      <c r="H726" s="57">
        <f t="shared" si="102"/>
        <v>1515</v>
      </c>
      <c r="I726" s="57">
        <f t="shared" si="103"/>
        <v>1515</v>
      </c>
      <c r="J726" s="57">
        <f t="shared" si="104"/>
        <v>51</v>
      </c>
      <c r="K726" s="57">
        <f t="shared" si="105"/>
        <v>98</v>
      </c>
      <c r="L726" s="57">
        <f t="shared" si="107"/>
        <v>149</v>
      </c>
      <c r="M726" s="107">
        <f t="shared" si="108"/>
        <v>57.857142857142854</v>
      </c>
      <c r="N726" s="107">
        <f t="shared" si="106"/>
        <v>57.857142857142854</v>
      </c>
    </row>
    <row r="727" spans="1:14" ht="18" customHeight="1" outlineLevel="2">
      <c r="A727" s="28">
        <v>115</v>
      </c>
      <c r="B727" s="29" t="s">
        <v>379</v>
      </c>
      <c r="C727" s="14" t="s">
        <v>1372</v>
      </c>
      <c r="D727" s="3">
        <v>108</v>
      </c>
      <c r="E727" s="3">
        <v>1384</v>
      </c>
      <c r="F727" s="3">
        <v>20</v>
      </c>
      <c r="G727" s="6">
        <f t="shared" si="109"/>
        <v>69.2</v>
      </c>
      <c r="H727" s="57">
        <f t="shared" si="102"/>
        <v>2353</v>
      </c>
      <c r="I727" s="57">
        <f t="shared" si="103"/>
        <v>2353</v>
      </c>
      <c r="J727" s="57">
        <f t="shared" si="104"/>
        <v>79</v>
      </c>
      <c r="K727" s="57">
        <f t="shared" si="105"/>
        <v>153</v>
      </c>
      <c r="L727" s="57">
        <f t="shared" si="107"/>
        <v>232</v>
      </c>
      <c r="M727" s="107">
        <f t="shared" si="108"/>
        <v>64.074074074074076</v>
      </c>
      <c r="N727" s="107">
        <f t="shared" si="106"/>
        <v>64.074074074074076</v>
      </c>
    </row>
    <row r="728" spans="1:14" ht="18" customHeight="1" outlineLevel="2">
      <c r="A728" s="28">
        <v>116</v>
      </c>
      <c r="B728" s="29" t="s">
        <v>379</v>
      </c>
      <c r="C728" s="14" t="s">
        <v>462</v>
      </c>
      <c r="D728" s="3">
        <v>103</v>
      </c>
      <c r="E728" s="3">
        <v>1250</v>
      </c>
      <c r="F728" s="3">
        <v>21</v>
      </c>
      <c r="G728" s="6">
        <f t="shared" si="109"/>
        <v>59.523809523809526</v>
      </c>
      <c r="H728" s="57">
        <f t="shared" si="102"/>
        <v>2024</v>
      </c>
      <c r="I728" s="57">
        <f t="shared" si="103"/>
        <v>2024</v>
      </c>
      <c r="J728" s="57">
        <f t="shared" si="104"/>
        <v>68</v>
      </c>
      <c r="K728" s="57">
        <f t="shared" si="105"/>
        <v>132</v>
      </c>
      <c r="L728" s="57">
        <f t="shared" si="107"/>
        <v>200</v>
      </c>
      <c r="M728" s="107">
        <f t="shared" si="108"/>
        <v>57.790106333795656</v>
      </c>
      <c r="N728" s="107">
        <f t="shared" si="106"/>
        <v>57.790106333795656</v>
      </c>
    </row>
    <row r="729" spans="1:14" s="11" customFormat="1" ht="18" customHeight="1" outlineLevel="2">
      <c r="A729" s="28">
        <v>117</v>
      </c>
      <c r="B729" s="29" t="s">
        <v>379</v>
      </c>
      <c r="C729" s="14" t="s">
        <v>464</v>
      </c>
      <c r="D729" s="3">
        <v>93</v>
      </c>
      <c r="E729" s="3">
        <v>1041</v>
      </c>
      <c r="F729" s="3">
        <v>20</v>
      </c>
      <c r="G729" s="6">
        <f t="shared" si="109"/>
        <v>52.05</v>
      </c>
      <c r="H729" s="57">
        <f t="shared" si="102"/>
        <v>1770</v>
      </c>
      <c r="I729" s="57">
        <f t="shared" si="103"/>
        <v>1770</v>
      </c>
      <c r="J729" s="57">
        <f t="shared" si="104"/>
        <v>59</v>
      </c>
      <c r="K729" s="57">
        <f t="shared" si="105"/>
        <v>115</v>
      </c>
      <c r="L729" s="57">
        <f t="shared" si="107"/>
        <v>174</v>
      </c>
      <c r="M729" s="107">
        <f t="shared" si="108"/>
        <v>55.967741935483872</v>
      </c>
      <c r="N729" s="107">
        <f t="shared" si="106"/>
        <v>55.967741935483872</v>
      </c>
    </row>
    <row r="730" spans="1:14" ht="18" customHeight="1" outlineLevel="2">
      <c r="A730" s="28">
        <v>118</v>
      </c>
      <c r="B730" s="29" t="s">
        <v>379</v>
      </c>
      <c r="C730" s="14" t="s">
        <v>1383</v>
      </c>
      <c r="D730" s="3">
        <v>54</v>
      </c>
      <c r="E730" s="3">
        <v>510</v>
      </c>
      <c r="F730" s="3">
        <v>19</v>
      </c>
      <c r="G730" s="6">
        <f t="shared" si="109"/>
        <v>26.842105263157894</v>
      </c>
      <c r="H730" s="57">
        <f t="shared" si="102"/>
        <v>913</v>
      </c>
      <c r="I730" s="57">
        <f t="shared" si="103"/>
        <v>913</v>
      </c>
      <c r="J730" s="57">
        <f t="shared" si="104"/>
        <v>30</v>
      </c>
      <c r="K730" s="57">
        <f t="shared" si="105"/>
        <v>58</v>
      </c>
      <c r="L730" s="57">
        <f>J730+K730</f>
        <v>88</v>
      </c>
      <c r="M730" s="107">
        <f>G730*100/D730</f>
        <v>49.707602339181285</v>
      </c>
      <c r="N730" s="107">
        <f>G730*100/D730</f>
        <v>49.707602339181285</v>
      </c>
    </row>
    <row r="731" spans="1:14" ht="18" customHeight="1" outlineLevel="2">
      <c r="A731" s="28">
        <v>119</v>
      </c>
      <c r="B731" s="29" t="s">
        <v>379</v>
      </c>
      <c r="C731" s="14" t="s">
        <v>465</v>
      </c>
      <c r="D731" s="3">
        <v>162</v>
      </c>
      <c r="E731" s="3">
        <v>1695</v>
      </c>
      <c r="F731" s="3">
        <v>15</v>
      </c>
      <c r="G731" s="6">
        <f t="shared" si="109"/>
        <v>113</v>
      </c>
      <c r="H731" s="57">
        <f t="shared" si="102"/>
        <v>3842</v>
      </c>
      <c r="I731" s="57">
        <f t="shared" si="103"/>
        <v>3842</v>
      </c>
      <c r="J731" s="57">
        <f t="shared" si="104"/>
        <v>130</v>
      </c>
      <c r="K731" s="57">
        <f t="shared" si="105"/>
        <v>252</v>
      </c>
      <c r="L731" s="57">
        <f t="shared" si="107"/>
        <v>382</v>
      </c>
      <c r="M731" s="107">
        <f t="shared" si="108"/>
        <v>69.753086419753089</v>
      </c>
      <c r="N731" s="107">
        <f t="shared" si="106"/>
        <v>69.753086419753089</v>
      </c>
    </row>
    <row r="732" spans="1:14" s="25" customFormat="1" ht="18" customHeight="1" outlineLevel="2">
      <c r="A732" s="28">
        <v>120</v>
      </c>
      <c r="B732" s="30" t="s">
        <v>379</v>
      </c>
      <c r="C732" s="18" t="s">
        <v>463</v>
      </c>
      <c r="D732" s="9">
        <v>103</v>
      </c>
      <c r="E732" s="9">
        <v>1489</v>
      </c>
      <c r="F732" s="9">
        <v>21</v>
      </c>
      <c r="G732" s="6">
        <f t="shared" si="109"/>
        <v>70.904761904761898</v>
      </c>
      <c r="H732" s="57">
        <f t="shared" si="102"/>
        <v>2411</v>
      </c>
      <c r="I732" s="57">
        <f t="shared" si="103"/>
        <v>2411</v>
      </c>
      <c r="J732" s="57">
        <f t="shared" si="104"/>
        <v>81</v>
      </c>
      <c r="K732" s="57">
        <f t="shared" si="105"/>
        <v>157</v>
      </c>
      <c r="L732" s="110">
        <f t="shared" si="107"/>
        <v>238</v>
      </c>
      <c r="M732" s="111">
        <f t="shared" si="108"/>
        <v>68.839574664817377</v>
      </c>
      <c r="N732" s="107">
        <f t="shared" si="106"/>
        <v>68.839574664817377</v>
      </c>
    </row>
    <row r="733" spans="1:14" ht="18" customHeight="1" outlineLevel="2">
      <c r="A733" s="28">
        <v>121</v>
      </c>
      <c r="B733" s="29" t="s">
        <v>379</v>
      </c>
      <c r="C733" s="14" t="s">
        <v>466</v>
      </c>
      <c r="D733" s="3">
        <v>103</v>
      </c>
      <c r="E733" s="3">
        <v>1239</v>
      </c>
      <c r="F733" s="3">
        <v>19</v>
      </c>
      <c r="G733" s="6">
        <f t="shared" si="109"/>
        <v>65.21052631578948</v>
      </c>
      <c r="H733" s="57">
        <f t="shared" si="102"/>
        <v>2217</v>
      </c>
      <c r="I733" s="57">
        <f t="shared" si="103"/>
        <v>2217</v>
      </c>
      <c r="J733" s="57">
        <f t="shared" si="104"/>
        <v>74</v>
      </c>
      <c r="K733" s="57">
        <f t="shared" si="105"/>
        <v>144</v>
      </c>
      <c r="L733" s="57">
        <f t="shared" si="107"/>
        <v>218</v>
      </c>
      <c r="M733" s="107">
        <f t="shared" si="108"/>
        <v>63.311190597853866</v>
      </c>
      <c r="N733" s="107">
        <f t="shared" si="106"/>
        <v>63.311190597853866</v>
      </c>
    </row>
    <row r="734" spans="1:14" ht="18" customHeight="1" outlineLevel="2">
      <c r="A734" s="28">
        <v>122</v>
      </c>
      <c r="B734" s="29" t="s">
        <v>379</v>
      </c>
      <c r="C734" s="14" t="s">
        <v>467</v>
      </c>
      <c r="D734" s="3">
        <v>121</v>
      </c>
      <c r="E734" s="3">
        <v>971</v>
      </c>
      <c r="F734" s="3">
        <v>14</v>
      </c>
      <c r="G734" s="6">
        <f t="shared" si="109"/>
        <v>69.357142857142861</v>
      </c>
      <c r="H734" s="57">
        <f t="shared" si="102"/>
        <v>2358</v>
      </c>
      <c r="I734" s="57">
        <f t="shared" si="103"/>
        <v>2358</v>
      </c>
      <c r="J734" s="57">
        <f t="shared" si="104"/>
        <v>79</v>
      </c>
      <c r="K734" s="57">
        <f t="shared" si="105"/>
        <v>154</v>
      </c>
      <c r="L734" s="57">
        <f t="shared" si="107"/>
        <v>233</v>
      </c>
      <c r="M734" s="107">
        <f t="shared" si="108"/>
        <v>57.319952774498233</v>
      </c>
      <c r="N734" s="107">
        <f t="shared" si="106"/>
        <v>57.319952774498233</v>
      </c>
    </row>
    <row r="735" spans="1:14" ht="18" customHeight="1" outlineLevel="2">
      <c r="A735" s="28">
        <v>123</v>
      </c>
      <c r="B735" s="29" t="s">
        <v>379</v>
      </c>
      <c r="C735" s="14" t="s">
        <v>1373</v>
      </c>
      <c r="D735" s="3">
        <v>33</v>
      </c>
      <c r="E735" s="3">
        <v>250</v>
      </c>
      <c r="F735" s="3">
        <v>20</v>
      </c>
      <c r="G735" s="6">
        <f t="shared" si="109"/>
        <v>12.5</v>
      </c>
      <c r="H735" s="57">
        <f t="shared" si="102"/>
        <v>425</v>
      </c>
      <c r="I735" s="57">
        <f t="shared" si="103"/>
        <v>425</v>
      </c>
      <c r="J735" s="57">
        <f t="shared" si="104"/>
        <v>13</v>
      </c>
      <c r="K735" s="57">
        <f t="shared" si="105"/>
        <v>26</v>
      </c>
      <c r="L735" s="57">
        <f t="shared" si="107"/>
        <v>39</v>
      </c>
      <c r="M735" s="107">
        <f t="shared" si="108"/>
        <v>37.878787878787875</v>
      </c>
      <c r="N735" s="107">
        <f t="shared" si="106"/>
        <v>37.878787878787875</v>
      </c>
    </row>
    <row r="736" spans="1:14" ht="18" customHeight="1" outlineLevel="2">
      <c r="A736" s="28">
        <v>124</v>
      </c>
      <c r="B736" s="29" t="s">
        <v>379</v>
      </c>
      <c r="C736" s="14" t="s">
        <v>1374</v>
      </c>
      <c r="D736" s="3">
        <v>60</v>
      </c>
      <c r="E736" s="3">
        <v>766</v>
      </c>
      <c r="F736" s="3">
        <v>21</v>
      </c>
      <c r="G736" s="6">
        <f t="shared" si="109"/>
        <v>36.476190476190474</v>
      </c>
      <c r="H736" s="57">
        <f t="shared" si="102"/>
        <v>1240</v>
      </c>
      <c r="I736" s="57">
        <f t="shared" si="103"/>
        <v>1240</v>
      </c>
      <c r="J736" s="57">
        <f t="shared" si="104"/>
        <v>41</v>
      </c>
      <c r="K736" s="57">
        <f t="shared" si="105"/>
        <v>80</v>
      </c>
      <c r="L736" s="57">
        <f t="shared" si="107"/>
        <v>121</v>
      </c>
      <c r="M736" s="107">
        <f t="shared" si="108"/>
        <v>60.793650793650791</v>
      </c>
      <c r="N736" s="107">
        <f t="shared" si="106"/>
        <v>60.793650793650791</v>
      </c>
    </row>
    <row r="737" spans="1:14" ht="18" customHeight="1" outlineLevel="2">
      <c r="A737" s="28">
        <v>125</v>
      </c>
      <c r="B737" s="29" t="s">
        <v>379</v>
      </c>
      <c r="C737" s="14" t="s">
        <v>468</v>
      </c>
      <c r="D737" s="3">
        <v>122</v>
      </c>
      <c r="E737" s="3">
        <v>1618</v>
      </c>
      <c r="F737" s="3">
        <v>21</v>
      </c>
      <c r="G737" s="6">
        <f t="shared" si="109"/>
        <v>77.047619047619051</v>
      </c>
      <c r="H737" s="57">
        <f t="shared" si="102"/>
        <v>2620</v>
      </c>
      <c r="I737" s="57">
        <f t="shared" si="103"/>
        <v>2620</v>
      </c>
      <c r="J737" s="57">
        <f t="shared" si="104"/>
        <v>88</v>
      </c>
      <c r="K737" s="57">
        <f t="shared" si="105"/>
        <v>171</v>
      </c>
      <c r="L737" s="57">
        <f t="shared" si="107"/>
        <v>259</v>
      </c>
      <c r="M737" s="107">
        <f t="shared" si="108"/>
        <v>63.153786104605786</v>
      </c>
      <c r="N737" s="107">
        <f t="shared" si="106"/>
        <v>63.153786104605786</v>
      </c>
    </row>
    <row r="738" spans="1:14" ht="18" customHeight="1" outlineLevel="2">
      <c r="A738" s="28">
        <v>126</v>
      </c>
      <c r="B738" s="29" t="s">
        <v>379</v>
      </c>
      <c r="C738" s="14" t="s">
        <v>1376</v>
      </c>
      <c r="D738" s="3">
        <v>34</v>
      </c>
      <c r="E738" s="3">
        <v>491</v>
      </c>
      <c r="F738" s="3">
        <v>19</v>
      </c>
      <c r="G738" s="6">
        <f t="shared" si="109"/>
        <v>25.842105263157894</v>
      </c>
      <c r="H738" s="57">
        <f t="shared" si="102"/>
        <v>879</v>
      </c>
      <c r="I738" s="57">
        <f t="shared" si="103"/>
        <v>879</v>
      </c>
      <c r="J738" s="57">
        <f t="shared" si="104"/>
        <v>29</v>
      </c>
      <c r="K738" s="57">
        <f t="shared" si="105"/>
        <v>56</v>
      </c>
      <c r="L738" s="57">
        <f>J738+K738</f>
        <v>85</v>
      </c>
      <c r="M738" s="107">
        <f>G738*100/D738</f>
        <v>76.006191950464398</v>
      </c>
      <c r="N738" s="107">
        <f>G738*100/D738</f>
        <v>76.006191950464398</v>
      </c>
    </row>
    <row r="739" spans="1:14" ht="18" customHeight="1" outlineLevel="2">
      <c r="A739" s="28">
        <v>127</v>
      </c>
      <c r="B739" s="29" t="s">
        <v>379</v>
      </c>
      <c r="C739" s="14" t="s">
        <v>1378</v>
      </c>
      <c r="D739" s="3">
        <v>64</v>
      </c>
      <c r="E739" s="3">
        <v>595</v>
      </c>
      <c r="F739" s="3">
        <v>14</v>
      </c>
      <c r="G739" s="6">
        <f t="shared" si="109"/>
        <v>42.5</v>
      </c>
      <c r="H739" s="57">
        <f t="shared" si="102"/>
        <v>1445</v>
      </c>
      <c r="I739" s="57">
        <f t="shared" si="103"/>
        <v>1445</v>
      </c>
      <c r="J739" s="57">
        <f t="shared" si="104"/>
        <v>48</v>
      </c>
      <c r="K739" s="57">
        <f t="shared" si="105"/>
        <v>93</v>
      </c>
      <c r="L739" s="57">
        <f>J739+K739</f>
        <v>141</v>
      </c>
      <c r="M739" s="107">
        <f>G739*100/D739</f>
        <v>66.40625</v>
      </c>
      <c r="N739" s="107">
        <f>G739*100/D739</f>
        <v>66.40625</v>
      </c>
    </row>
    <row r="740" spans="1:14" ht="18" customHeight="1" outlineLevel="2">
      <c r="A740" s="28">
        <v>128</v>
      </c>
      <c r="B740" s="29" t="s">
        <v>379</v>
      </c>
      <c r="C740" s="14" t="s">
        <v>469</v>
      </c>
      <c r="D740" s="3">
        <v>165</v>
      </c>
      <c r="E740" s="3">
        <v>843</v>
      </c>
      <c r="F740" s="3">
        <v>20</v>
      </c>
      <c r="G740" s="6">
        <f t="shared" si="109"/>
        <v>42.15</v>
      </c>
      <c r="H740" s="57">
        <f t="shared" si="102"/>
        <v>1433</v>
      </c>
      <c r="I740" s="57">
        <f t="shared" si="103"/>
        <v>1433</v>
      </c>
      <c r="J740" s="57">
        <f t="shared" si="104"/>
        <v>48</v>
      </c>
      <c r="K740" s="57">
        <f t="shared" si="105"/>
        <v>93</v>
      </c>
      <c r="L740" s="57">
        <f t="shared" si="107"/>
        <v>141</v>
      </c>
      <c r="M740" s="107">
        <f t="shared" si="108"/>
        <v>25.545454545454547</v>
      </c>
      <c r="N740" s="107">
        <f t="shared" si="106"/>
        <v>25.545454545454547</v>
      </c>
    </row>
    <row r="741" spans="1:14" ht="18" customHeight="1" outlineLevel="2">
      <c r="A741" s="28">
        <v>129</v>
      </c>
      <c r="B741" s="29" t="s">
        <v>379</v>
      </c>
      <c r="C741" s="14" t="s">
        <v>471</v>
      </c>
      <c r="D741" s="3">
        <v>103</v>
      </c>
      <c r="E741" s="3">
        <v>1260</v>
      </c>
      <c r="F741" s="3">
        <v>19</v>
      </c>
      <c r="G741" s="6">
        <f t="shared" si="109"/>
        <v>66.315789473684205</v>
      </c>
      <c r="H741" s="57">
        <f t="shared" si="102"/>
        <v>2255</v>
      </c>
      <c r="I741" s="57">
        <f t="shared" si="103"/>
        <v>2255</v>
      </c>
      <c r="J741" s="57">
        <f t="shared" si="104"/>
        <v>76</v>
      </c>
      <c r="K741" s="57">
        <f t="shared" si="105"/>
        <v>147</v>
      </c>
      <c r="L741" s="57">
        <f t="shared" si="107"/>
        <v>223</v>
      </c>
      <c r="M741" s="107">
        <f t="shared" si="108"/>
        <v>64.38426162493613</v>
      </c>
      <c r="N741" s="107">
        <f t="shared" si="106"/>
        <v>64.38426162493613</v>
      </c>
    </row>
    <row r="742" spans="1:14" ht="18" customHeight="1" outlineLevel="2">
      <c r="A742" s="28">
        <v>130</v>
      </c>
      <c r="B742" s="29" t="s">
        <v>379</v>
      </c>
      <c r="C742" s="14" t="s">
        <v>470</v>
      </c>
      <c r="D742" s="3">
        <v>110</v>
      </c>
      <c r="E742" s="3">
        <v>1007</v>
      </c>
      <c r="F742" s="3">
        <v>18</v>
      </c>
      <c r="G742" s="6">
        <f t="shared" si="109"/>
        <v>55.944444444444443</v>
      </c>
      <c r="H742" s="57">
        <f t="shared" ref="H742:H762" si="110">ROUND(G742*34,0)</f>
        <v>1902</v>
      </c>
      <c r="I742" s="57">
        <f t="shared" ref="I742:I762" si="111">ROUND(G742*34,0)</f>
        <v>1902</v>
      </c>
      <c r="J742" s="57">
        <f t="shared" ref="J742:J755" si="112">ROUND(H742*0.034-1,0)</f>
        <v>64</v>
      </c>
      <c r="K742" s="57">
        <f t="shared" ref="K742:K761" si="113">ROUND(I742*0.066-2,0)</f>
        <v>124</v>
      </c>
      <c r="L742" s="57">
        <f t="shared" si="107"/>
        <v>188</v>
      </c>
      <c r="M742" s="107">
        <f t="shared" si="108"/>
        <v>50.858585858585855</v>
      </c>
      <c r="N742" s="107">
        <f t="shared" si="106"/>
        <v>50.858585858585855</v>
      </c>
    </row>
    <row r="743" spans="1:14" ht="18" customHeight="1" outlineLevel="2">
      <c r="A743" s="28">
        <v>131</v>
      </c>
      <c r="B743" s="29" t="s">
        <v>379</v>
      </c>
      <c r="C743" s="14" t="s">
        <v>472</v>
      </c>
      <c r="D743" s="3">
        <v>163</v>
      </c>
      <c r="E743" s="3">
        <v>1575</v>
      </c>
      <c r="F743" s="3">
        <v>22</v>
      </c>
      <c r="G743" s="6">
        <f t="shared" si="109"/>
        <v>71.590909090909093</v>
      </c>
      <c r="H743" s="57">
        <f t="shared" si="110"/>
        <v>2434</v>
      </c>
      <c r="I743" s="57">
        <f t="shared" si="111"/>
        <v>2434</v>
      </c>
      <c r="J743" s="57">
        <f t="shared" si="112"/>
        <v>82</v>
      </c>
      <c r="K743" s="57">
        <f t="shared" si="113"/>
        <v>159</v>
      </c>
      <c r="L743" s="57">
        <f t="shared" si="107"/>
        <v>241</v>
      </c>
      <c r="M743" s="107">
        <f t="shared" si="108"/>
        <v>43.920803123257109</v>
      </c>
      <c r="N743" s="107">
        <f t="shared" si="106"/>
        <v>43.920803123257109</v>
      </c>
    </row>
    <row r="744" spans="1:14" ht="18" customHeight="1" outlineLevel="2">
      <c r="A744" s="28">
        <v>132</v>
      </c>
      <c r="B744" s="29" t="s">
        <v>379</v>
      </c>
      <c r="C744" s="14" t="s">
        <v>473</v>
      </c>
      <c r="D744" s="3">
        <v>90</v>
      </c>
      <c r="E744" s="3">
        <v>40</v>
      </c>
      <c r="F744" s="3">
        <v>1</v>
      </c>
      <c r="G744" s="6">
        <f t="shared" si="109"/>
        <v>40</v>
      </c>
      <c r="H744" s="57">
        <f t="shared" si="110"/>
        <v>1360</v>
      </c>
      <c r="I744" s="57">
        <f t="shared" si="111"/>
        <v>1360</v>
      </c>
      <c r="J744" s="57">
        <f t="shared" si="112"/>
        <v>45</v>
      </c>
      <c r="K744" s="57">
        <f t="shared" si="113"/>
        <v>88</v>
      </c>
      <c r="L744" s="57">
        <f t="shared" si="107"/>
        <v>133</v>
      </c>
      <c r="M744" s="107">
        <f t="shared" si="108"/>
        <v>44.444444444444443</v>
      </c>
      <c r="N744" s="107">
        <f t="shared" si="106"/>
        <v>44.444444444444443</v>
      </c>
    </row>
    <row r="745" spans="1:14" ht="18" customHeight="1" outlineLevel="2">
      <c r="A745" s="28">
        <v>133</v>
      </c>
      <c r="B745" s="29" t="s">
        <v>379</v>
      </c>
      <c r="C745" s="14" t="s">
        <v>155</v>
      </c>
      <c r="D745" s="3">
        <v>78</v>
      </c>
      <c r="E745" s="3">
        <v>35</v>
      </c>
      <c r="F745" s="3">
        <v>1</v>
      </c>
      <c r="G745" s="6">
        <f t="shared" si="109"/>
        <v>35</v>
      </c>
      <c r="H745" s="57">
        <f t="shared" si="110"/>
        <v>1190</v>
      </c>
      <c r="I745" s="57">
        <f t="shared" si="111"/>
        <v>1190</v>
      </c>
      <c r="J745" s="57">
        <f t="shared" si="112"/>
        <v>39</v>
      </c>
      <c r="K745" s="57">
        <f t="shared" si="113"/>
        <v>77</v>
      </c>
      <c r="L745" s="57">
        <f t="shared" si="107"/>
        <v>116</v>
      </c>
      <c r="M745" s="107">
        <f t="shared" si="108"/>
        <v>44.871794871794869</v>
      </c>
      <c r="N745" s="107">
        <f t="shared" si="106"/>
        <v>44.871794871794869</v>
      </c>
    </row>
    <row r="746" spans="1:14" ht="18" customHeight="1" outlineLevel="2">
      <c r="A746" s="28">
        <v>134</v>
      </c>
      <c r="B746" s="29" t="s">
        <v>379</v>
      </c>
      <c r="C746" s="14" t="s">
        <v>474</v>
      </c>
      <c r="D746" s="3">
        <v>81</v>
      </c>
      <c r="E746" s="3">
        <v>40</v>
      </c>
      <c r="F746" s="3">
        <v>1</v>
      </c>
      <c r="G746" s="6">
        <f t="shared" si="109"/>
        <v>40</v>
      </c>
      <c r="H746" s="57">
        <f t="shared" si="110"/>
        <v>1360</v>
      </c>
      <c r="I746" s="57">
        <f t="shared" si="111"/>
        <v>1360</v>
      </c>
      <c r="J746" s="57">
        <f t="shared" si="112"/>
        <v>45</v>
      </c>
      <c r="K746" s="57">
        <f t="shared" si="113"/>
        <v>88</v>
      </c>
      <c r="L746" s="57">
        <f t="shared" si="107"/>
        <v>133</v>
      </c>
      <c r="M746" s="107">
        <f t="shared" si="108"/>
        <v>49.382716049382715</v>
      </c>
      <c r="N746" s="107">
        <f t="shared" si="106"/>
        <v>49.382716049382715</v>
      </c>
    </row>
    <row r="747" spans="1:14" ht="18" customHeight="1" outlineLevel="2">
      <c r="A747" s="28">
        <v>135</v>
      </c>
      <c r="B747" s="29" t="s">
        <v>379</v>
      </c>
      <c r="C747" s="14" t="s">
        <v>1375</v>
      </c>
      <c r="D747" s="3">
        <v>90</v>
      </c>
      <c r="E747" s="3">
        <v>1101</v>
      </c>
      <c r="F747" s="3">
        <v>20</v>
      </c>
      <c r="G747" s="6">
        <f t="shared" si="109"/>
        <v>55.05</v>
      </c>
      <c r="H747" s="57">
        <f t="shared" si="110"/>
        <v>1872</v>
      </c>
      <c r="I747" s="57">
        <f t="shared" si="111"/>
        <v>1872</v>
      </c>
      <c r="J747" s="57">
        <f t="shared" si="112"/>
        <v>63</v>
      </c>
      <c r="K747" s="57">
        <f t="shared" si="113"/>
        <v>122</v>
      </c>
      <c r="L747" s="57">
        <f t="shared" si="107"/>
        <v>185</v>
      </c>
      <c r="M747" s="107">
        <f t="shared" si="108"/>
        <v>61.166666666666664</v>
      </c>
      <c r="N747" s="107">
        <f t="shared" si="106"/>
        <v>61.166666666666664</v>
      </c>
    </row>
    <row r="748" spans="1:14" ht="18" customHeight="1" outlineLevel="2">
      <c r="A748" s="28">
        <v>136</v>
      </c>
      <c r="B748" s="29" t="s">
        <v>379</v>
      </c>
      <c r="C748" s="14" t="s">
        <v>475</v>
      </c>
      <c r="D748" s="3">
        <v>54</v>
      </c>
      <c r="E748" s="3">
        <v>178</v>
      </c>
      <c r="F748" s="3">
        <v>10</v>
      </c>
      <c r="G748" s="6">
        <f t="shared" si="109"/>
        <v>17.8</v>
      </c>
      <c r="H748" s="57">
        <f t="shared" si="110"/>
        <v>605</v>
      </c>
      <c r="I748" s="57">
        <f t="shared" si="111"/>
        <v>605</v>
      </c>
      <c r="J748" s="57">
        <f t="shared" si="112"/>
        <v>20</v>
      </c>
      <c r="K748" s="57">
        <f t="shared" si="113"/>
        <v>38</v>
      </c>
      <c r="L748" s="57">
        <f t="shared" si="107"/>
        <v>58</v>
      </c>
      <c r="M748" s="107">
        <f t="shared" si="108"/>
        <v>32.962962962962962</v>
      </c>
      <c r="N748" s="107">
        <f t="shared" si="106"/>
        <v>32.962962962962962</v>
      </c>
    </row>
    <row r="749" spans="1:14" ht="18" customHeight="1" outlineLevel="2">
      <c r="A749" s="28">
        <v>137</v>
      </c>
      <c r="B749" s="29" t="s">
        <v>379</v>
      </c>
      <c r="C749" s="14" t="s">
        <v>476</v>
      </c>
      <c r="D749" s="3">
        <v>207</v>
      </c>
      <c r="E749" s="3">
        <v>2491</v>
      </c>
      <c r="F749" s="3">
        <v>21</v>
      </c>
      <c r="G749" s="6">
        <f t="shared" si="109"/>
        <v>118.61904761904762</v>
      </c>
      <c r="H749" s="57">
        <f t="shared" si="110"/>
        <v>4033</v>
      </c>
      <c r="I749" s="57">
        <f t="shared" si="111"/>
        <v>4033</v>
      </c>
      <c r="J749" s="57">
        <f t="shared" si="112"/>
        <v>136</v>
      </c>
      <c r="K749" s="57">
        <f t="shared" si="113"/>
        <v>264</v>
      </c>
      <c r="L749" s="57">
        <f t="shared" si="107"/>
        <v>400</v>
      </c>
      <c r="M749" s="107">
        <f t="shared" si="108"/>
        <v>57.303887738670348</v>
      </c>
      <c r="N749" s="107">
        <f t="shared" si="106"/>
        <v>57.303887738670348</v>
      </c>
    </row>
    <row r="750" spans="1:14" ht="18" customHeight="1" outlineLevel="2">
      <c r="A750" s="28">
        <v>138</v>
      </c>
      <c r="B750" s="29" t="s">
        <v>379</v>
      </c>
      <c r="C750" s="14" t="s">
        <v>477</v>
      </c>
      <c r="D750" s="3">
        <v>123</v>
      </c>
      <c r="E750" s="3">
        <v>730</v>
      </c>
      <c r="F750" s="3">
        <v>21</v>
      </c>
      <c r="G750" s="6">
        <f t="shared" si="109"/>
        <v>34.761904761904759</v>
      </c>
      <c r="H750" s="57">
        <f t="shared" si="110"/>
        <v>1182</v>
      </c>
      <c r="I750" s="57">
        <f t="shared" si="111"/>
        <v>1182</v>
      </c>
      <c r="J750" s="57">
        <f t="shared" si="112"/>
        <v>39</v>
      </c>
      <c r="K750" s="57">
        <f t="shared" si="113"/>
        <v>76</v>
      </c>
      <c r="L750" s="57">
        <f t="shared" si="107"/>
        <v>115</v>
      </c>
      <c r="M750" s="107">
        <f t="shared" si="108"/>
        <v>28.261711188540456</v>
      </c>
      <c r="N750" s="107">
        <f t="shared" si="106"/>
        <v>28.261711188540456</v>
      </c>
    </row>
    <row r="751" spans="1:14" ht="18" customHeight="1" outlineLevel="2">
      <c r="A751" s="28">
        <v>139</v>
      </c>
      <c r="B751" s="29" t="s">
        <v>379</v>
      </c>
      <c r="C751" s="14" t="s">
        <v>479</v>
      </c>
      <c r="D751" s="3">
        <v>93</v>
      </c>
      <c r="E751" s="3">
        <v>45</v>
      </c>
      <c r="F751" s="3">
        <v>1</v>
      </c>
      <c r="G751" s="6">
        <f t="shared" si="109"/>
        <v>45</v>
      </c>
      <c r="H751" s="57">
        <f t="shared" si="110"/>
        <v>1530</v>
      </c>
      <c r="I751" s="57">
        <f t="shared" si="111"/>
        <v>1530</v>
      </c>
      <c r="J751" s="57">
        <f t="shared" si="112"/>
        <v>51</v>
      </c>
      <c r="K751" s="57">
        <f t="shared" si="113"/>
        <v>99</v>
      </c>
      <c r="L751" s="57">
        <f>J751+K751</f>
        <v>150</v>
      </c>
      <c r="M751" s="107">
        <f>G751*100/D751</f>
        <v>48.387096774193552</v>
      </c>
      <c r="N751" s="107">
        <f>G751*100/D751</f>
        <v>48.387096774193552</v>
      </c>
    </row>
    <row r="752" spans="1:14" ht="18" customHeight="1" outlineLevel="2">
      <c r="A752" s="28">
        <v>140</v>
      </c>
      <c r="B752" s="29" t="s">
        <v>379</v>
      </c>
      <c r="C752" s="14" t="s">
        <v>478</v>
      </c>
      <c r="D752" s="3">
        <v>119</v>
      </c>
      <c r="E752" s="3">
        <v>606</v>
      </c>
      <c r="F752" s="3">
        <v>9</v>
      </c>
      <c r="G752" s="6">
        <f t="shared" si="109"/>
        <v>67.333333333333329</v>
      </c>
      <c r="H752" s="57">
        <f t="shared" si="110"/>
        <v>2289</v>
      </c>
      <c r="I752" s="57">
        <f t="shared" si="111"/>
        <v>2289</v>
      </c>
      <c r="J752" s="57">
        <f t="shared" si="112"/>
        <v>77</v>
      </c>
      <c r="K752" s="57">
        <f t="shared" si="113"/>
        <v>149</v>
      </c>
      <c r="L752" s="57">
        <f t="shared" si="107"/>
        <v>226</v>
      </c>
      <c r="M752" s="107">
        <f t="shared" si="108"/>
        <v>56.582633053221286</v>
      </c>
      <c r="N752" s="107">
        <f t="shared" si="106"/>
        <v>56.582633053221286</v>
      </c>
    </row>
    <row r="753" spans="1:14" ht="18" customHeight="1" outlineLevel="2">
      <c r="A753" s="28">
        <v>141</v>
      </c>
      <c r="B753" s="29" t="s">
        <v>379</v>
      </c>
      <c r="C753" s="14" t="s">
        <v>480</v>
      </c>
      <c r="D753" s="3">
        <v>230</v>
      </c>
      <c r="E753" s="3">
        <v>725</v>
      </c>
      <c r="F753" s="3">
        <v>15</v>
      </c>
      <c r="G753" s="6">
        <f t="shared" si="109"/>
        <v>48.333333333333336</v>
      </c>
      <c r="H753" s="57">
        <f t="shared" si="110"/>
        <v>1643</v>
      </c>
      <c r="I753" s="57">
        <f t="shared" si="111"/>
        <v>1643</v>
      </c>
      <c r="J753" s="57">
        <f t="shared" si="112"/>
        <v>55</v>
      </c>
      <c r="K753" s="57">
        <f t="shared" si="113"/>
        <v>106</v>
      </c>
      <c r="L753" s="57">
        <f t="shared" si="107"/>
        <v>161</v>
      </c>
      <c r="M753" s="107">
        <f t="shared" si="108"/>
        <v>21.014492753623191</v>
      </c>
      <c r="N753" s="107">
        <f t="shared" si="106"/>
        <v>21.014492753623191</v>
      </c>
    </row>
    <row r="754" spans="1:14" ht="18" customHeight="1" outlineLevel="2">
      <c r="A754" s="28">
        <v>142</v>
      </c>
      <c r="B754" s="29" t="s">
        <v>379</v>
      </c>
      <c r="C754" s="29" t="s">
        <v>1385</v>
      </c>
      <c r="D754" s="3">
        <v>69</v>
      </c>
      <c r="E754" s="3">
        <v>30</v>
      </c>
      <c r="F754" s="3">
        <v>1</v>
      </c>
      <c r="G754" s="6">
        <f t="shared" si="109"/>
        <v>30</v>
      </c>
      <c r="H754" s="57">
        <f t="shared" si="110"/>
        <v>1020</v>
      </c>
      <c r="I754" s="57">
        <f t="shared" si="111"/>
        <v>1020</v>
      </c>
      <c r="J754" s="57">
        <f t="shared" si="112"/>
        <v>34</v>
      </c>
      <c r="K754" s="57">
        <f t="shared" si="113"/>
        <v>65</v>
      </c>
      <c r="L754" s="57">
        <f t="shared" si="107"/>
        <v>99</v>
      </c>
      <c r="M754" s="107">
        <f t="shared" si="108"/>
        <v>43.478260869565219</v>
      </c>
      <c r="N754" s="107">
        <f t="shared" si="106"/>
        <v>43.478260869565219</v>
      </c>
    </row>
    <row r="755" spans="1:14" ht="18" customHeight="1" outlineLevel="2">
      <c r="A755" s="28">
        <v>143</v>
      </c>
      <c r="B755" s="29" t="s">
        <v>379</v>
      </c>
      <c r="C755" s="14" t="s">
        <v>1391</v>
      </c>
      <c r="D755" s="3">
        <v>63</v>
      </c>
      <c r="E755" s="3">
        <v>800</v>
      </c>
      <c r="F755" s="3">
        <v>20</v>
      </c>
      <c r="G755" s="6">
        <f t="shared" si="109"/>
        <v>40</v>
      </c>
      <c r="H755" s="57">
        <f t="shared" si="110"/>
        <v>1360</v>
      </c>
      <c r="I755" s="57">
        <f t="shared" si="111"/>
        <v>1360</v>
      </c>
      <c r="J755" s="57">
        <f t="shared" si="112"/>
        <v>45</v>
      </c>
      <c r="K755" s="57">
        <f t="shared" si="113"/>
        <v>88</v>
      </c>
      <c r="L755" s="57">
        <f t="shared" si="107"/>
        <v>133</v>
      </c>
      <c r="M755" s="107">
        <f t="shared" si="108"/>
        <v>63.492063492063494</v>
      </c>
      <c r="N755" s="107">
        <f t="shared" si="106"/>
        <v>63.492063492063494</v>
      </c>
    </row>
    <row r="756" spans="1:14" ht="18" customHeight="1" outlineLevel="2">
      <c r="A756" s="28">
        <v>144</v>
      </c>
      <c r="B756" s="29" t="s">
        <v>379</v>
      </c>
      <c r="C756" s="18" t="s">
        <v>1392</v>
      </c>
      <c r="D756" s="3">
        <v>53</v>
      </c>
      <c r="E756" s="3">
        <v>25</v>
      </c>
      <c r="F756" s="3">
        <v>1</v>
      </c>
      <c r="G756" s="6">
        <f t="shared" si="109"/>
        <v>25</v>
      </c>
      <c r="H756" s="57">
        <f t="shared" si="110"/>
        <v>850</v>
      </c>
      <c r="I756" s="57">
        <f t="shared" si="111"/>
        <v>850</v>
      </c>
      <c r="J756" s="57">
        <f t="shared" ref="J756:J762" si="114">ROUND(H756*0.034,0)</f>
        <v>29</v>
      </c>
      <c r="K756" s="57">
        <f t="shared" si="113"/>
        <v>54</v>
      </c>
      <c r="L756" s="57">
        <f t="shared" si="107"/>
        <v>83</v>
      </c>
      <c r="M756" s="107">
        <f t="shared" si="108"/>
        <v>47.169811320754718</v>
      </c>
      <c r="N756" s="107">
        <f t="shared" si="106"/>
        <v>47.169811320754718</v>
      </c>
    </row>
    <row r="757" spans="1:14" ht="18" customHeight="1" outlineLevel="2">
      <c r="A757" s="28">
        <v>145</v>
      </c>
      <c r="B757" s="29" t="s">
        <v>379</v>
      </c>
      <c r="C757" s="29" t="s">
        <v>1397</v>
      </c>
      <c r="D757" s="3">
        <v>37</v>
      </c>
      <c r="E757" s="3">
        <v>15</v>
      </c>
      <c r="F757" s="3">
        <v>1</v>
      </c>
      <c r="G757" s="6">
        <f t="shared" si="109"/>
        <v>15</v>
      </c>
      <c r="H757" s="57">
        <f t="shared" si="110"/>
        <v>510</v>
      </c>
      <c r="I757" s="57">
        <f t="shared" si="111"/>
        <v>510</v>
      </c>
      <c r="J757" s="57">
        <f t="shared" si="114"/>
        <v>17</v>
      </c>
      <c r="K757" s="57">
        <f t="shared" si="113"/>
        <v>32</v>
      </c>
      <c r="L757" s="57">
        <f>J757+K757</f>
        <v>49</v>
      </c>
      <c r="M757" s="107">
        <f>G757*100/D757</f>
        <v>40.54054054054054</v>
      </c>
      <c r="N757" s="107">
        <f>G757*100/D757</f>
        <v>40.54054054054054</v>
      </c>
    </row>
    <row r="758" spans="1:14" ht="18" customHeight="1" outlineLevel="2">
      <c r="A758" s="28">
        <v>146</v>
      </c>
      <c r="B758" s="29" t="s">
        <v>379</v>
      </c>
      <c r="C758" s="29" t="s">
        <v>1396</v>
      </c>
      <c r="D758" s="3" t="s">
        <v>1549</v>
      </c>
      <c r="E758" s="3">
        <v>10</v>
      </c>
      <c r="F758" s="3">
        <v>1</v>
      </c>
      <c r="G758" s="6">
        <f t="shared" si="109"/>
        <v>10</v>
      </c>
      <c r="H758" s="57">
        <f t="shared" si="110"/>
        <v>340</v>
      </c>
      <c r="I758" s="57">
        <f t="shared" si="111"/>
        <v>340</v>
      </c>
      <c r="J758" s="57">
        <f t="shared" si="114"/>
        <v>12</v>
      </c>
      <c r="K758" s="57">
        <f t="shared" si="113"/>
        <v>20</v>
      </c>
      <c r="L758" s="57">
        <f t="shared" ref="L758:L759" si="115">J758+K758</f>
        <v>32</v>
      </c>
      <c r="M758" s="107" t="e">
        <f t="shared" ref="M758:M759" si="116">G758*100/D758</f>
        <v>#VALUE!</v>
      </c>
      <c r="N758" s="107" t="e">
        <f t="shared" ref="N758:N821" si="117">G758*100/D758</f>
        <v>#VALUE!</v>
      </c>
    </row>
    <row r="759" spans="1:14" ht="18" customHeight="1" outlineLevel="2">
      <c r="A759" s="28">
        <v>147</v>
      </c>
      <c r="B759" s="29" t="s">
        <v>379</v>
      </c>
      <c r="C759" s="29" t="s">
        <v>1550</v>
      </c>
      <c r="D759" s="3">
        <v>28</v>
      </c>
      <c r="E759" s="3">
        <v>14</v>
      </c>
      <c r="F759" s="3">
        <v>1</v>
      </c>
      <c r="G759" s="6">
        <f t="shared" si="109"/>
        <v>14</v>
      </c>
      <c r="H759" s="57">
        <f t="shared" si="110"/>
        <v>476</v>
      </c>
      <c r="I759" s="57">
        <f t="shared" si="111"/>
        <v>476</v>
      </c>
      <c r="J759" s="57">
        <f t="shared" si="114"/>
        <v>16</v>
      </c>
      <c r="K759" s="57">
        <f t="shared" si="113"/>
        <v>29</v>
      </c>
      <c r="L759" s="57">
        <f t="shared" si="115"/>
        <v>45</v>
      </c>
      <c r="M759" s="107">
        <f t="shared" si="116"/>
        <v>50</v>
      </c>
      <c r="N759" s="107">
        <f t="shared" si="117"/>
        <v>50</v>
      </c>
    </row>
    <row r="760" spans="1:14" ht="18" customHeight="1" outlineLevel="2">
      <c r="A760" s="28">
        <v>148</v>
      </c>
      <c r="B760" s="29" t="s">
        <v>379</v>
      </c>
      <c r="C760" s="29" t="s">
        <v>1398</v>
      </c>
      <c r="D760" s="3">
        <v>53</v>
      </c>
      <c r="E760" s="3">
        <v>25</v>
      </c>
      <c r="F760" s="3">
        <v>1</v>
      </c>
      <c r="G760" s="6">
        <f t="shared" si="109"/>
        <v>25</v>
      </c>
      <c r="H760" s="57">
        <f t="shared" si="110"/>
        <v>850</v>
      </c>
      <c r="I760" s="57">
        <f t="shared" si="111"/>
        <v>850</v>
      </c>
      <c r="J760" s="57">
        <f t="shared" si="114"/>
        <v>29</v>
      </c>
      <c r="K760" s="57">
        <f t="shared" si="113"/>
        <v>54</v>
      </c>
      <c r="L760" s="57">
        <f t="shared" si="107"/>
        <v>83</v>
      </c>
      <c r="M760" s="107">
        <f t="shared" si="108"/>
        <v>47.169811320754718</v>
      </c>
      <c r="N760" s="107">
        <f t="shared" si="117"/>
        <v>47.169811320754718</v>
      </c>
    </row>
    <row r="761" spans="1:14" ht="18" customHeight="1" outlineLevel="2">
      <c r="A761" s="28">
        <v>149</v>
      </c>
      <c r="B761" s="29" t="s">
        <v>379</v>
      </c>
      <c r="C761" s="29" t="s">
        <v>1394</v>
      </c>
      <c r="D761" s="3">
        <v>32</v>
      </c>
      <c r="E761" s="3">
        <v>16</v>
      </c>
      <c r="F761" s="3">
        <v>1</v>
      </c>
      <c r="G761" s="6">
        <f t="shared" si="109"/>
        <v>16</v>
      </c>
      <c r="H761" s="57">
        <f t="shared" si="110"/>
        <v>544</v>
      </c>
      <c r="I761" s="57">
        <f t="shared" si="111"/>
        <v>544</v>
      </c>
      <c r="J761" s="57">
        <f t="shared" si="114"/>
        <v>18</v>
      </c>
      <c r="K761" s="57">
        <f t="shared" si="113"/>
        <v>34</v>
      </c>
      <c r="L761" s="57">
        <f t="shared" ref="L761:L813" si="118">J761+K761</f>
        <v>52</v>
      </c>
      <c r="M761" s="107">
        <f t="shared" ref="M761:M813" si="119">G761*100/D761</f>
        <v>50</v>
      </c>
      <c r="N761" s="107">
        <f t="shared" si="117"/>
        <v>50</v>
      </c>
    </row>
    <row r="762" spans="1:14" ht="18" customHeight="1" outlineLevel="2">
      <c r="A762" s="28">
        <v>150</v>
      </c>
      <c r="B762" s="29" t="s">
        <v>379</v>
      </c>
      <c r="C762" s="29" t="s">
        <v>1551</v>
      </c>
      <c r="D762" s="3">
        <v>1</v>
      </c>
      <c r="E762" s="3">
        <v>0</v>
      </c>
      <c r="F762" s="3">
        <v>1</v>
      </c>
      <c r="G762" s="6">
        <f t="shared" si="109"/>
        <v>0</v>
      </c>
      <c r="H762" s="57">
        <f t="shared" si="110"/>
        <v>0</v>
      </c>
      <c r="I762" s="57">
        <f t="shared" si="111"/>
        <v>0</v>
      </c>
      <c r="J762" s="57">
        <f t="shared" si="114"/>
        <v>0</v>
      </c>
      <c r="K762" s="57">
        <v>0</v>
      </c>
      <c r="L762" s="57">
        <f t="shared" si="118"/>
        <v>0</v>
      </c>
      <c r="M762" s="107">
        <f t="shared" si="119"/>
        <v>0</v>
      </c>
      <c r="N762" s="107">
        <f t="shared" si="117"/>
        <v>0</v>
      </c>
    </row>
    <row r="763" spans="1:14" ht="18" customHeight="1" outlineLevel="1">
      <c r="A763" s="28"/>
      <c r="B763" s="49" t="s">
        <v>481</v>
      </c>
      <c r="C763" s="29"/>
      <c r="D763" s="3"/>
      <c r="E763" s="3"/>
      <c r="F763" s="3"/>
      <c r="G763" s="6">
        <f>SUBTOTAL(9,G613:G762)</f>
        <v>8292.9008608826953</v>
      </c>
      <c r="H763" s="57"/>
      <c r="I763" s="57"/>
      <c r="J763" s="57">
        <f>SUBTOTAL(9,J613:J762)</f>
        <v>9442</v>
      </c>
      <c r="K763" s="57">
        <f>SUBTOTAL(9,K613:K762)</f>
        <v>18311</v>
      </c>
      <c r="L763" s="57">
        <f>SUBTOTAL(9,L613:L762)</f>
        <v>27753</v>
      </c>
      <c r="M763" s="107"/>
      <c r="N763" s="107"/>
    </row>
    <row r="764" spans="1:14" ht="18" customHeight="1" outlineLevel="2">
      <c r="A764" s="31">
        <v>1</v>
      </c>
      <c r="B764" s="32" t="s">
        <v>575</v>
      </c>
      <c r="C764" s="33" t="s">
        <v>576</v>
      </c>
      <c r="D764" s="3">
        <v>81</v>
      </c>
      <c r="E764" s="3">
        <v>515</v>
      </c>
      <c r="F764" s="3">
        <v>19</v>
      </c>
      <c r="G764" s="6">
        <f t="shared" si="109"/>
        <v>27.105263157894736</v>
      </c>
      <c r="H764" s="57">
        <f>ROUND(G764*34,0)</f>
        <v>922</v>
      </c>
      <c r="I764" s="57">
        <f>ROUND(G764*34,0)</f>
        <v>922</v>
      </c>
      <c r="J764" s="57">
        <f>ROUND(H764*0.034-2,0)</f>
        <v>29</v>
      </c>
      <c r="K764" s="57">
        <f>ROUND(I764*0.066-2,0)</f>
        <v>59</v>
      </c>
      <c r="L764" s="57">
        <f t="shared" si="118"/>
        <v>88</v>
      </c>
      <c r="M764" s="107">
        <f t="shared" si="119"/>
        <v>33.463287849252765</v>
      </c>
      <c r="N764" s="107">
        <f t="shared" si="117"/>
        <v>33.463287849252765</v>
      </c>
    </row>
    <row r="765" spans="1:14" ht="18" customHeight="1" outlineLevel="2">
      <c r="A765" s="31">
        <v>2</v>
      </c>
      <c r="B765" s="32" t="s">
        <v>575</v>
      </c>
      <c r="C765" s="33" t="s">
        <v>577</v>
      </c>
      <c r="D765" s="3">
        <v>143</v>
      </c>
      <c r="E765" s="3">
        <v>1140</v>
      </c>
      <c r="F765" s="3">
        <v>15</v>
      </c>
      <c r="G765" s="6">
        <f t="shared" si="109"/>
        <v>76</v>
      </c>
      <c r="H765" s="57">
        <f t="shared" ref="H765:H828" si="120">ROUND(G765*34,0)</f>
        <v>2584</v>
      </c>
      <c r="I765" s="57">
        <f t="shared" ref="I765:I828" si="121">ROUND(G765*34,0)</f>
        <v>2584</v>
      </c>
      <c r="J765" s="57">
        <f t="shared" ref="J765:J809" si="122">ROUND(H765*0.034-2,0)</f>
        <v>86</v>
      </c>
      <c r="K765" s="57">
        <f t="shared" ref="K765:K778" si="123">ROUND(I765*0.066-2,0)</f>
        <v>169</v>
      </c>
      <c r="L765" s="57">
        <f t="shared" si="118"/>
        <v>255</v>
      </c>
      <c r="M765" s="107">
        <f t="shared" si="119"/>
        <v>53.146853146853147</v>
      </c>
      <c r="N765" s="107">
        <f t="shared" si="117"/>
        <v>53.146853146853147</v>
      </c>
    </row>
    <row r="766" spans="1:14" ht="18" customHeight="1" outlineLevel="2">
      <c r="A766" s="31">
        <v>3</v>
      </c>
      <c r="B766" s="32" t="s">
        <v>575</v>
      </c>
      <c r="C766" s="33" t="s">
        <v>578</v>
      </c>
      <c r="D766" s="3">
        <v>158</v>
      </c>
      <c r="E766" s="3">
        <v>1470</v>
      </c>
      <c r="F766" s="3">
        <v>20</v>
      </c>
      <c r="G766" s="6">
        <f t="shared" si="109"/>
        <v>73.5</v>
      </c>
      <c r="H766" s="57">
        <f t="shared" si="120"/>
        <v>2499</v>
      </c>
      <c r="I766" s="57">
        <f t="shared" si="121"/>
        <v>2499</v>
      </c>
      <c r="J766" s="57">
        <f t="shared" si="122"/>
        <v>83</v>
      </c>
      <c r="K766" s="57">
        <f t="shared" si="123"/>
        <v>163</v>
      </c>
      <c r="L766" s="57">
        <f t="shared" si="118"/>
        <v>246</v>
      </c>
      <c r="M766" s="107">
        <f t="shared" si="119"/>
        <v>46.518987341772153</v>
      </c>
      <c r="N766" s="107">
        <f t="shared" si="117"/>
        <v>46.518987341772153</v>
      </c>
    </row>
    <row r="767" spans="1:14" ht="18" customHeight="1" outlineLevel="2">
      <c r="A767" s="31">
        <v>4</v>
      </c>
      <c r="B767" s="32" t="s">
        <v>575</v>
      </c>
      <c r="C767" s="33" t="s">
        <v>1399</v>
      </c>
      <c r="D767" s="3">
        <v>11</v>
      </c>
      <c r="E767" s="3">
        <v>6</v>
      </c>
      <c r="F767" s="3">
        <v>1</v>
      </c>
      <c r="G767" s="6">
        <f t="shared" si="109"/>
        <v>6</v>
      </c>
      <c r="H767" s="57">
        <f t="shared" si="120"/>
        <v>204</v>
      </c>
      <c r="I767" s="57">
        <f t="shared" si="121"/>
        <v>204</v>
      </c>
      <c r="J767" s="57">
        <f t="shared" si="122"/>
        <v>5</v>
      </c>
      <c r="K767" s="57">
        <f t="shared" si="123"/>
        <v>11</v>
      </c>
      <c r="L767" s="57">
        <f t="shared" si="118"/>
        <v>16</v>
      </c>
      <c r="M767" s="107">
        <f t="shared" si="119"/>
        <v>54.545454545454547</v>
      </c>
      <c r="N767" s="107">
        <f t="shared" si="117"/>
        <v>54.545454545454547</v>
      </c>
    </row>
    <row r="768" spans="1:14" ht="18" customHeight="1" outlineLevel="2">
      <c r="A768" s="31">
        <v>5</v>
      </c>
      <c r="B768" s="32" t="s">
        <v>575</v>
      </c>
      <c r="C768" s="33" t="s">
        <v>579</v>
      </c>
      <c r="D768" s="3">
        <v>128</v>
      </c>
      <c r="E768" s="3">
        <v>1627</v>
      </c>
      <c r="F768" s="3">
        <v>22</v>
      </c>
      <c r="G768" s="6">
        <f t="shared" si="109"/>
        <v>73.954545454545453</v>
      </c>
      <c r="H768" s="57">
        <f t="shared" si="120"/>
        <v>2514</v>
      </c>
      <c r="I768" s="57">
        <f t="shared" si="121"/>
        <v>2514</v>
      </c>
      <c r="J768" s="57">
        <f t="shared" si="122"/>
        <v>83</v>
      </c>
      <c r="K768" s="57">
        <f t="shared" si="123"/>
        <v>164</v>
      </c>
      <c r="L768" s="57">
        <f t="shared" si="118"/>
        <v>247</v>
      </c>
      <c r="M768" s="107">
        <f t="shared" si="119"/>
        <v>57.776988636363633</v>
      </c>
      <c r="N768" s="107">
        <f t="shared" si="117"/>
        <v>57.776988636363633</v>
      </c>
    </row>
    <row r="769" spans="1:14" s="11" customFormat="1" ht="18" customHeight="1" outlineLevel="2">
      <c r="A769" s="31">
        <v>6</v>
      </c>
      <c r="B769" s="32" t="s">
        <v>575</v>
      </c>
      <c r="C769" s="33" t="s">
        <v>580</v>
      </c>
      <c r="D769" s="3">
        <v>94</v>
      </c>
      <c r="E769" s="3">
        <v>506</v>
      </c>
      <c r="F769" s="3">
        <v>19</v>
      </c>
      <c r="G769" s="6">
        <f t="shared" si="109"/>
        <v>26.631578947368421</v>
      </c>
      <c r="H769" s="57">
        <f t="shared" si="120"/>
        <v>905</v>
      </c>
      <c r="I769" s="57">
        <f t="shared" si="121"/>
        <v>905</v>
      </c>
      <c r="J769" s="57">
        <f t="shared" si="122"/>
        <v>29</v>
      </c>
      <c r="K769" s="57">
        <f t="shared" si="123"/>
        <v>58</v>
      </c>
      <c r="L769" s="57">
        <f t="shared" si="118"/>
        <v>87</v>
      </c>
      <c r="M769" s="107">
        <f t="shared" si="119"/>
        <v>28.331466965285554</v>
      </c>
      <c r="N769" s="107">
        <f t="shared" si="117"/>
        <v>28.331466965285554</v>
      </c>
    </row>
    <row r="770" spans="1:14" ht="18" customHeight="1" outlineLevel="2">
      <c r="A770" s="31">
        <v>7</v>
      </c>
      <c r="B770" s="32" t="s">
        <v>575</v>
      </c>
      <c r="C770" s="33" t="s">
        <v>581</v>
      </c>
      <c r="D770" s="3">
        <v>117</v>
      </c>
      <c r="E770" s="3">
        <v>1303</v>
      </c>
      <c r="F770" s="3">
        <v>21</v>
      </c>
      <c r="G770" s="6">
        <f t="shared" si="109"/>
        <v>62.047619047619051</v>
      </c>
      <c r="H770" s="57">
        <f t="shared" si="120"/>
        <v>2110</v>
      </c>
      <c r="I770" s="57">
        <f t="shared" si="121"/>
        <v>2110</v>
      </c>
      <c r="J770" s="57">
        <f t="shared" si="122"/>
        <v>70</v>
      </c>
      <c r="K770" s="57">
        <f t="shared" si="123"/>
        <v>137</v>
      </c>
      <c r="L770" s="57">
        <f t="shared" si="118"/>
        <v>207</v>
      </c>
      <c r="M770" s="107">
        <f t="shared" si="119"/>
        <v>53.03215303215304</v>
      </c>
      <c r="N770" s="107">
        <f t="shared" si="117"/>
        <v>53.03215303215304</v>
      </c>
    </row>
    <row r="771" spans="1:14" ht="18" customHeight="1" outlineLevel="2">
      <c r="A771" s="31">
        <v>8</v>
      </c>
      <c r="B771" s="32" t="s">
        <v>575</v>
      </c>
      <c r="C771" s="33" t="s">
        <v>582</v>
      </c>
      <c r="D771" s="3">
        <v>87</v>
      </c>
      <c r="E771" s="3">
        <v>887</v>
      </c>
      <c r="F771" s="3">
        <v>21</v>
      </c>
      <c r="G771" s="6">
        <f t="shared" si="109"/>
        <v>42.238095238095241</v>
      </c>
      <c r="H771" s="57">
        <f t="shared" si="120"/>
        <v>1436</v>
      </c>
      <c r="I771" s="57">
        <f t="shared" si="121"/>
        <v>1436</v>
      </c>
      <c r="J771" s="57">
        <f t="shared" si="122"/>
        <v>47</v>
      </c>
      <c r="K771" s="57">
        <f t="shared" si="123"/>
        <v>93</v>
      </c>
      <c r="L771" s="57">
        <f t="shared" si="118"/>
        <v>140</v>
      </c>
      <c r="M771" s="107">
        <f t="shared" si="119"/>
        <v>48.549534756431306</v>
      </c>
      <c r="N771" s="107">
        <f t="shared" si="117"/>
        <v>48.549534756431306</v>
      </c>
    </row>
    <row r="772" spans="1:14" ht="18" customHeight="1" outlineLevel="2">
      <c r="A772" s="31">
        <v>9</v>
      </c>
      <c r="B772" s="32" t="s">
        <v>575</v>
      </c>
      <c r="C772" s="33" t="s">
        <v>583</v>
      </c>
      <c r="D772" s="3">
        <v>100</v>
      </c>
      <c r="E772" s="3">
        <v>1306</v>
      </c>
      <c r="F772" s="3">
        <v>22</v>
      </c>
      <c r="G772" s="6">
        <f t="shared" si="109"/>
        <v>59.363636363636367</v>
      </c>
      <c r="H772" s="57">
        <f t="shared" si="120"/>
        <v>2018</v>
      </c>
      <c r="I772" s="57">
        <f t="shared" si="121"/>
        <v>2018</v>
      </c>
      <c r="J772" s="57">
        <f t="shared" si="122"/>
        <v>67</v>
      </c>
      <c r="K772" s="57">
        <f t="shared" si="123"/>
        <v>131</v>
      </c>
      <c r="L772" s="57">
        <f t="shared" si="118"/>
        <v>198</v>
      </c>
      <c r="M772" s="107">
        <f t="shared" si="119"/>
        <v>59.363636363636367</v>
      </c>
      <c r="N772" s="107">
        <f t="shared" si="117"/>
        <v>59.363636363636367</v>
      </c>
    </row>
    <row r="773" spans="1:14" ht="18" customHeight="1" outlineLevel="2">
      <c r="A773" s="31">
        <v>10</v>
      </c>
      <c r="B773" s="32" t="s">
        <v>575</v>
      </c>
      <c r="C773" s="33" t="s">
        <v>1400</v>
      </c>
      <c r="D773" s="3">
        <v>47</v>
      </c>
      <c r="E773" s="3">
        <v>650</v>
      </c>
      <c r="F773" s="3">
        <v>21</v>
      </c>
      <c r="G773" s="6">
        <f t="shared" si="109"/>
        <v>30.952380952380953</v>
      </c>
      <c r="H773" s="57">
        <f t="shared" si="120"/>
        <v>1052</v>
      </c>
      <c r="I773" s="57">
        <f t="shared" si="121"/>
        <v>1052</v>
      </c>
      <c r="J773" s="57">
        <f t="shared" si="122"/>
        <v>34</v>
      </c>
      <c r="K773" s="57">
        <f t="shared" si="123"/>
        <v>67</v>
      </c>
      <c r="L773" s="57">
        <f t="shared" si="118"/>
        <v>101</v>
      </c>
      <c r="M773" s="107">
        <f t="shared" si="119"/>
        <v>65.856129685916926</v>
      </c>
      <c r="N773" s="107">
        <f t="shared" si="117"/>
        <v>65.856129685916926</v>
      </c>
    </row>
    <row r="774" spans="1:14" ht="18" customHeight="1" outlineLevel="2">
      <c r="A774" s="31">
        <v>11</v>
      </c>
      <c r="B774" s="32" t="s">
        <v>575</v>
      </c>
      <c r="C774" s="33" t="s">
        <v>584</v>
      </c>
      <c r="D774" s="3">
        <v>122</v>
      </c>
      <c r="E774" s="3">
        <v>758</v>
      </c>
      <c r="F774" s="3">
        <v>17</v>
      </c>
      <c r="G774" s="6">
        <f t="shared" si="109"/>
        <v>44.588235294117645</v>
      </c>
      <c r="H774" s="57">
        <f t="shared" si="120"/>
        <v>1516</v>
      </c>
      <c r="I774" s="57">
        <f t="shared" si="121"/>
        <v>1516</v>
      </c>
      <c r="J774" s="57">
        <f t="shared" si="122"/>
        <v>50</v>
      </c>
      <c r="K774" s="57">
        <f t="shared" si="123"/>
        <v>98</v>
      </c>
      <c r="L774" s="57">
        <f t="shared" si="118"/>
        <v>148</v>
      </c>
      <c r="M774" s="107">
        <f t="shared" si="119"/>
        <v>36.547733847637417</v>
      </c>
      <c r="N774" s="107">
        <f t="shared" si="117"/>
        <v>36.547733847637417</v>
      </c>
    </row>
    <row r="775" spans="1:14" ht="18" customHeight="1" outlineLevel="2">
      <c r="A775" s="31">
        <v>12</v>
      </c>
      <c r="B775" s="32" t="s">
        <v>575</v>
      </c>
      <c r="C775" s="33" t="s">
        <v>585</v>
      </c>
      <c r="D775" s="3">
        <v>129</v>
      </c>
      <c r="E775" s="3">
        <v>805</v>
      </c>
      <c r="F775" s="3">
        <v>14</v>
      </c>
      <c r="G775" s="6">
        <f t="shared" si="109"/>
        <v>57.5</v>
      </c>
      <c r="H775" s="57">
        <f t="shared" si="120"/>
        <v>1955</v>
      </c>
      <c r="I775" s="57">
        <f t="shared" si="121"/>
        <v>1955</v>
      </c>
      <c r="J775" s="57">
        <f t="shared" si="122"/>
        <v>64</v>
      </c>
      <c r="K775" s="57">
        <f t="shared" si="123"/>
        <v>127</v>
      </c>
      <c r="L775" s="57">
        <f t="shared" si="118"/>
        <v>191</v>
      </c>
      <c r="M775" s="107">
        <f t="shared" si="119"/>
        <v>44.573643410852711</v>
      </c>
      <c r="N775" s="107">
        <f t="shared" si="117"/>
        <v>44.573643410852711</v>
      </c>
    </row>
    <row r="776" spans="1:14" ht="18" customHeight="1" outlineLevel="2">
      <c r="A776" s="31">
        <v>13</v>
      </c>
      <c r="B776" s="32" t="s">
        <v>575</v>
      </c>
      <c r="C776" s="33" t="s">
        <v>586</v>
      </c>
      <c r="D776" s="3">
        <v>115</v>
      </c>
      <c r="E776" s="3">
        <v>1524</v>
      </c>
      <c r="F776" s="3">
        <v>21</v>
      </c>
      <c r="G776" s="6">
        <f t="shared" si="109"/>
        <v>72.571428571428569</v>
      </c>
      <c r="H776" s="57">
        <f t="shared" si="120"/>
        <v>2467</v>
      </c>
      <c r="I776" s="57">
        <f t="shared" si="121"/>
        <v>2467</v>
      </c>
      <c r="J776" s="57">
        <f t="shared" si="122"/>
        <v>82</v>
      </c>
      <c r="K776" s="57">
        <f t="shared" si="123"/>
        <v>161</v>
      </c>
      <c r="L776" s="57">
        <f t="shared" si="118"/>
        <v>243</v>
      </c>
      <c r="M776" s="107">
        <f t="shared" si="119"/>
        <v>63.105590062111801</v>
      </c>
      <c r="N776" s="107">
        <f t="shared" si="117"/>
        <v>63.105590062111801</v>
      </c>
    </row>
    <row r="777" spans="1:14" ht="18" customHeight="1" outlineLevel="2">
      <c r="A777" s="31">
        <v>14</v>
      </c>
      <c r="B777" s="32" t="s">
        <v>575</v>
      </c>
      <c r="C777" s="33" t="s">
        <v>587</v>
      </c>
      <c r="D777" s="3">
        <v>52</v>
      </c>
      <c r="E777" s="3">
        <v>527</v>
      </c>
      <c r="F777" s="3">
        <v>20</v>
      </c>
      <c r="G777" s="6">
        <f t="shared" si="109"/>
        <v>26.35</v>
      </c>
      <c r="H777" s="57">
        <f t="shared" si="120"/>
        <v>896</v>
      </c>
      <c r="I777" s="57">
        <f t="shared" si="121"/>
        <v>896</v>
      </c>
      <c r="J777" s="57">
        <f t="shared" si="122"/>
        <v>28</v>
      </c>
      <c r="K777" s="57">
        <f t="shared" si="123"/>
        <v>57</v>
      </c>
      <c r="L777" s="57">
        <f t="shared" si="118"/>
        <v>85</v>
      </c>
      <c r="M777" s="107">
        <f t="shared" si="119"/>
        <v>50.67307692307692</v>
      </c>
      <c r="N777" s="107">
        <f t="shared" si="117"/>
        <v>50.67307692307692</v>
      </c>
    </row>
    <row r="778" spans="1:14" s="11" customFormat="1" ht="18" customHeight="1" outlineLevel="2">
      <c r="A778" s="31">
        <v>15</v>
      </c>
      <c r="B778" s="32" t="s">
        <v>575</v>
      </c>
      <c r="C778" s="33" t="s">
        <v>588</v>
      </c>
      <c r="D778" s="3">
        <v>157</v>
      </c>
      <c r="E778" s="3">
        <v>1560</v>
      </c>
      <c r="F778" s="3">
        <v>21</v>
      </c>
      <c r="G778" s="6">
        <f t="shared" si="109"/>
        <v>74.285714285714292</v>
      </c>
      <c r="H778" s="57">
        <f t="shared" si="120"/>
        <v>2526</v>
      </c>
      <c r="I778" s="57">
        <f t="shared" si="121"/>
        <v>2526</v>
      </c>
      <c r="J778" s="57">
        <f t="shared" si="122"/>
        <v>84</v>
      </c>
      <c r="K778" s="57">
        <f t="shared" si="123"/>
        <v>165</v>
      </c>
      <c r="L778" s="57">
        <f t="shared" si="118"/>
        <v>249</v>
      </c>
      <c r="M778" s="107">
        <f t="shared" si="119"/>
        <v>47.315741583257513</v>
      </c>
      <c r="N778" s="107">
        <f t="shared" si="117"/>
        <v>47.315741583257513</v>
      </c>
    </row>
    <row r="779" spans="1:14" ht="18" customHeight="1" outlineLevel="2">
      <c r="A779" s="31">
        <v>16</v>
      </c>
      <c r="B779" s="32" t="s">
        <v>575</v>
      </c>
      <c r="C779" s="33" t="s">
        <v>589</v>
      </c>
      <c r="D779" s="3">
        <v>123</v>
      </c>
      <c r="E779" s="3">
        <v>616</v>
      </c>
      <c r="F779" s="3">
        <v>15</v>
      </c>
      <c r="G779" s="6">
        <f t="shared" si="109"/>
        <v>41.06666666666667</v>
      </c>
      <c r="H779" s="57">
        <f t="shared" si="120"/>
        <v>1396</v>
      </c>
      <c r="I779" s="57">
        <f t="shared" si="121"/>
        <v>1396</v>
      </c>
      <c r="J779" s="57">
        <f t="shared" si="122"/>
        <v>45</v>
      </c>
      <c r="K779" s="57">
        <f t="shared" ref="K779:K842" si="124">ROUND(I779*0.066-3,0)</f>
        <v>89</v>
      </c>
      <c r="L779" s="57">
        <f t="shared" si="118"/>
        <v>134</v>
      </c>
      <c r="M779" s="107">
        <f t="shared" si="119"/>
        <v>33.387533875338754</v>
      </c>
      <c r="N779" s="107">
        <f t="shared" si="117"/>
        <v>33.387533875338754</v>
      </c>
    </row>
    <row r="780" spans="1:14" ht="18" customHeight="1" outlineLevel="2">
      <c r="A780" s="31">
        <v>17</v>
      </c>
      <c r="B780" s="32" t="s">
        <v>575</v>
      </c>
      <c r="C780" s="33" t="s">
        <v>590</v>
      </c>
      <c r="D780" s="3">
        <v>103</v>
      </c>
      <c r="E780" s="3">
        <v>1321</v>
      </c>
      <c r="F780" s="3">
        <v>20</v>
      </c>
      <c r="G780" s="6">
        <f t="shared" si="109"/>
        <v>66.05</v>
      </c>
      <c r="H780" s="57">
        <f t="shared" si="120"/>
        <v>2246</v>
      </c>
      <c r="I780" s="57">
        <f t="shared" si="121"/>
        <v>2246</v>
      </c>
      <c r="J780" s="57">
        <f t="shared" si="122"/>
        <v>74</v>
      </c>
      <c r="K780" s="57">
        <f t="shared" si="124"/>
        <v>145</v>
      </c>
      <c r="L780" s="57">
        <f t="shared" si="118"/>
        <v>219</v>
      </c>
      <c r="M780" s="107">
        <f t="shared" si="119"/>
        <v>64.126213592233015</v>
      </c>
      <c r="N780" s="107">
        <f t="shared" si="117"/>
        <v>64.126213592233015</v>
      </c>
    </row>
    <row r="781" spans="1:14" ht="18" customHeight="1" outlineLevel="2">
      <c r="A781" s="31">
        <v>18</v>
      </c>
      <c r="B781" s="32" t="s">
        <v>575</v>
      </c>
      <c r="C781" s="33" t="s">
        <v>591</v>
      </c>
      <c r="D781" s="3">
        <v>78</v>
      </c>
      <c r="E781" s="3">
        <v>439</v>
      </c>
      <c r="F781" s="3">
        <v>18</v>
      </c>
      <c r="G781" s="6">
        <f t="shared" si="109"/>
        <v>24.388888888888889</v>
      </c>
      <c r="H781" s="57">
        <f t="shared" si="120"/>
        <v>829</v>
      </c>
      <c r="I781" s="57">
        <f t="shared" si="121"/>
        <v>829</v>
      </c>
      <c r="J781" s="57">
        <f t="shared" si="122"/>
        <v>26</v>
      </c>
      <c r="K781" s="57">
        <f t="shared" si="124"/>
        <v>52</v>
      </c>
      <c r="L781" s="57">
        <f t="shared" si="118"/>
        <v>78</v>
      </c>
      <c r="M781" s="107">
        <f t="shared" si="119"/>
        <v>31.267806267806272</v>
      </c>
      <c r="N781" s="107">
        <f t="shared" si="117"/>
        <v>31.267806267806272</v>
      </c>
    </row>
    <row r="782" spans="1:14" ht="18" customHeight="1" outlineLevel="2">
      <c r="A782" s="31">
        <v>19</v>
      </c>
      <c r="B782" s="32" t="s">
        <v>575</v>
      </c>
      <c r="C782" s="33" t="s">
        <v>592</v>
      </c>
      <c r="D782" s="3">
        <v>149</v>
      </c>
      <c r="E782" s="3">
        <v>1528</v>
      </c>
      <c r="F782" s="3">
        <v>20</v>
      </c>
      <c r="G782" s="6">
        <f t="shared" si="109"/>
        <v>76.400000000000006</v>
      </c>
      <c r="H782" s="57">
        <f t="shared" si="120"/>
        <v>2598</v>
      </c>
      <c r="I782" s="57">
        <f t="shared" si="121"/>
        <v>2598</v>
      </c>
      <c r="J782" s="57">
        <f t="shared" si="122"/>
        <v>86</v>
      </c>
      <c r="K782" s="57">
        <f t="shared" si="124"/>
        <v>168</v>
      </c>
      <c r="L782" s="57">
        <f t="shared" si="118"/>
        <v>254</v>
      </c>
      <c r="M782" s="107">
        <f t="shared" si="119"/>
        <v>51.275167785234906</v>
      </c>
      <c r="N782" s="107">
        <f t="shared" si="117"/>
        <v>51.275167785234906</v>
      </c>
    </row>
    <row r="783" spans="1:14" ht="18" customHeight="1" outlineLevel="2">
      <c r="A783" s="31">
        <v>20</v>
      </c>
      <c r="B783" s="32" t="s">
        <v>575</v>
      </c>
      <c r="C783" s="33" t="s">
        <v>593</v>
      </c>
      <c r="D783" s="3">
        <v>58</v>
      </c>
      <c r="E783" s="3">
        <v>620</v>
      </c>
      <c r="F783" s="3">
        <v>20</v>
      </c>
      <c r="G783" s="6">
        <f t="shared" si="109"/>
        <v>31</v>
      </c>
      <c r="H783" s="57">
        <f t="shared" si="120"/>
        <v>1054</v>
      </c>
      <c r="I783" s="57">
        <f t="shared" si="121"/>
        <v>1054</v>
      </c>
      <c r="J783" s="57">
        <f t="shared" si="122"/>
        <v>34</v>
      </c>
      <c r="K783" s="57">
        <f t="shared" si="124"/>
        <v>67</v>
      </c>
      <c r="L783" s="57">
        <f t="shared" si="118"/>
        <v>101</v>
      </c>
      <c r="M783" s="107">
        <f t="shared" si="119"/>
        <v>53.448275862068968</v>
      </c>
      <c r="N783" s="107">
        <f t="shared" si="117"/>
        <v>53.448275862068968</v>
      </c>
    </row>
    <row r="784" spans="1:14" ht="18" customHeight="1" outlineLevel="2">
      <c r="A784" s="31">
        <v>21</v>
      </c>
      <c r="B784" s="32" t="s">
        <v>575</v>
      </c>
      <c r="C784" s="33" t="s">
        <v>594</v>
      </c>
      <c r="D784" s="3">
        <v>161</v>
      </c>
      <c r="E784" s="3">
        <v>1037</v>
      </c>
      <c r="F784" s="3">
        <v>19</v>
      </c>
      <c r="G784" s="6">
        <f t="shared" ref="G784:G847" si="125">E784/F784</f>
        <v>54.578947368421055</v>
      </c>
      <c r="H784" s="57">
        <f t="shared" si="120"/>
        <v>1856</v>
      </c>
      <c r="I784" s="57">
        <f t="shared" si="121"/>
        <v>1856</v>
      </c>
      <c r="J784" s="57">
        <f t="shared" si="122"/>
        <v>61</v>
      </c>
      <c r="K784" s="57">
        <f t="shared" si="124"/>
        <v>119</v>
      </c>
      <c r="L784" s="57">
        <f t="shared" si="118"/>
        <v>180</v>
      </c>
      <c r="M784" s="107">
        <f t="shared" si="119"/>
        <v>33.899967309578301</v>
      </c>
      <c r="N784" s="107">
        <f t="shared" si="117"/>
        <v>33.899967309578301</v>
      </c>
    </row>
    <row r="785" spans="1:14" ht="18" customHeight="1" outlineLevel="2">
      <c r="A785" s="31">
        <v>22</v>
      </c>
      <c r="B785" s="32" t="s">
        <v>575</v>
      </c>
      <c r="C785" s="33" t="s">
        <v>595</v>
      </c>
      <c r="D785" s="3">
        <v>154</v>
      </c>
      <c r="E785" s="3">
        <v>1714</v>
      </c>
      <c r="F785" s="3">
        <v>21</v>
      </c>
      <c r="G785" s="6">
        <f t="shared" si="125"/>
        <v>81.61904761904762</v>
      </c>
      <c r="H785" s="57">
        <f t="shared" si="120"/>
        <v>2775</v>
      </c>
      <c r="I785" s="57">
        <f t="shared" si="121"/>
        <v>2775</v>
      </c>
      <c r="J785" s="57">
        <f t="shared" si="122"/>
        <v>92</v>
      </c>
      <c r="K785" s="57">
        <f t="shared" si="124"/>
        <v>180</v>
      </c>
      <c r="L785" s="57">
        <f t="shared" si="118"/>
        <v>272</v>
      </c>
      <c r="M785" s="107">
        <f t="shared" si="119"/>
        <v>52.999381570810144</v>
      </c>
      <c r="N785" s="107">
        <f t="shared" si="117"/>
        <v>52.999381570810144</v>
      </c>
    </row>
    <row r="786" spans="1:14" ht="18" customHeight="1" outlineLevel="2">
      <c r="A786" s="31">
        <v>23</v>
      </c>
      <c r="B786" s="32" t="s">
        <v>575</v>
      </c>
      <c r="C786" s="33" t="s">
        <v>596</v>
      </c>
      <c r="D786" s="3">
        <v>75</v>
      </c>
      <c r="E786" s="3">
        <v>872</v>
      </c>
      <c r="F786" s="3">
        <v>21</v>
      </c>
      <c r="G786" s="6">
        <f t="shared" si="125"/>
        <v>41.523809523809526</v>
      </c>
      <c r="H786" s="57">
        <f t="shared" si="120"/>
        <v>1412</v>
      </c>
      <c r="I786" s="57">
        <f t="shared" si="121"/>
        <v>1412</v>
      </c>
      <c r="J786" s="57">
        <f t="shared" si="122"/>
        <v>46</v>
      </c>
      <c r="K786" s="57">
        <f t="shared" si="124"/>
        <v>90</v>
      </c>
      <c r="L786" s="57">
        <f t="shared" si="118"/>
        <v>136</v>
      </c>
      <c r="M786" s="107">
        <f t="shared" si="119"/>
        <v>55.365079365079367</v>
      </c>
      <c r="N786" s="107">
        <f t="shared" si="117"/>
        <v>55.365079365079367</v>
      </c>
    </row>
    <row r="787" spans="1:14" ht="18" customHeight="1" outlineLevel="2">
      <c r="A787" s="31">
        <v>24</v>
      </c>
      <c r="B787" s="32" t="s">
        <v>575</v>
      </c>
      <c r="C787" s="33" t="s">
        <v>597</v>
      </c>
      <c r="D787" s="3">
        <v>176</v>
      </c>
      <c r="E787" s="3">
        <v>1107</v>
      </c>
      <c r="F787" s="3">
        <v>21</v>
      </c>
      <c r="G787" s="6">
        <f t="shared" si="125"/>
        <v>52.714285714285715</v>
      </c>
      <c r="H787" s="57">
        <f t="shared" si="120"/>
        <v>1792</v>
      </c>
      <c r="I787" s="57">
        <f t="shared" si="121"/>
        <v>1792</v>
      </c>
      <c r="J787" s="57">
        <f t="shared" si="122"/>
        <v>59</v>
      </c>
      <c r="K787" s="57">
        <f t="shared" si="124"/>
        <v>115</v>
      </c>
      <c r="L787" s="57">
        <f t="shared" si="118"/>
        <v>174</v>
      </c>
      <c r="M787" s="107">
        <f t="shared" si="119"/>
        <v>29.9512987012987</v>
      </c>
      <c r="N787" s="107">
        <f t="shared" si="117"/>
        <v>29.9512987012987</v>
      </c>
    </row>
    <row r="788" spans="1:14" ht="18" customHeight="1" outlineLevel="2">
      <c r="A788" s="31">
        <v>25</v>
      </c>
      <c r="B788" s="32" t="s">
        <v>575</v>
      </c>
      <c r="C788" s="33" t="s">
        <v>598</v>
      </c>
      <c r="D788" s="3">
        <v>74</v>
      </c>
      <c r="E788" s="3">
        <v>683</v>
      </c>
      <c r="F788" s="3">
        <v>20</v>
      </c>
      <c r="G788" s="6">
        <f t="shared" si="125"/>
        <v>34.15</v>
      </c>
      <c r="H788" s="57">
        <f t="shared" si="120"/>
        <v>1161</v>
      </c>
      <c r="I788" s="57">
        <f t="shared" si="121"/>
        <v>1161</v>
      </c>
      <c r="J788" s="57">
        <f t="shared" si="122"/>
        <v>37</v>
      </c>
      <c r="K788" s="57">
        <f t="shared" si="124"/>
        <v>74</v>
      </c>
      <c r="L788" s="57">
        <f t="shared" si="118"/>
        <v>111</v>
      </c>
      <c r="M788" s="107">
        <f t="shared" si="119"/>
        <v>46.148648648648646</v>
      </c>
      <c r="N788" s="107">
        <f t="shared" si="117"/>
        <v>46.148648648648646</v>
      </c>
    </row>
    <row r="789" spans="1:14" ht="18" customHeight="1" outlineLevel="2">
      <c r="A789" s="31">
        <v>26</v>
      </c>
      <c r="B789" s="32" t="s">
        <v>575</v>
      </c>
      <c r="C789" s="33" t="s">
        <v>599</v>
      </c>
      <c r="D789" s="3">
        <v>85</v>
      </c>
      <c r="E789" s="3">
        <v>331</v>
      </c>
      <c r="F789" s="3">
        <v>14</v>
      </c>
      <c r="G789" s="6">
        <f t="shared" si="125"/>
        <v>23.642857142857142</v>
      </c>
      <c r="H789" s="57">
        <f t="shared" si="120"/>
        <v>804</v>
      </c>
      <c r="I789" s="57">
        <f t="shared" si="121"/>
        <v>804</v>
      </c>
      <c r="J789" s="57">
        <f t="shared" si="122"/>
        <v>25</v>
      </c>
      <c r="K789" s="57">
        <f t="shared" si="124"/>
        <v>50</v>
      </c>
      <c r="L789" s="57">
        <f t="shared" si="118"/>
        <v>75</v>
      </c>
      <c r="M789" s="107">
        <f t="shared" si="119"/>
        <v>27.815126050420169</v>
      </c>
      <c r="N789" s="107">
        <f t="shared" si="117"/>
        <v>27.815126050420169</v>
      </c>
    </row>
    <row r="790" spans="1:14" ht="18" customHeight="1" outlineLevel="2">
      <c r="A790" s="31">
        <v>27</v>
      </c>
      <c r="B790" s="32" t="s">
        <v>575</v>
      </c>
      <c r="C790" s="33" t="s">
        <v>600</v>
      </c>
      <c r="D790" s="3">
        <v>61</v>
      </c>
      <c r="E790" s="3">
        <v>806</v>
      </c>
      <c r="F790" s="3">
        <v>22</v>
      </c>
      <c r="G790" s="6">
        <f t="shared" si="125"/>
        <v>36.636363636363633</v>
      </c>
      <c r="H790" s="57">
        <f t="shared" si="120"/>
        <v>1246</v>
      </c>
      <c r="I790" s="57">
        <f t="shared" si="121"/>
        <v>1246</v>
      </c>
      <c r="J790" s="57">
        <f t="shared" si="122"/>
        <v>40</v>
      </c>
      <c r="K790" s="57">
        <f t="shared" si="124"/>
        <v>79</v>
      </c>
      <c r="L790" s="57">
        <f t="shared" si="118"/>
        <v>119</v>
      </c>
      <c r="M790" s="107">
        <f t="shared" si="119"/>
        <v>60.05961251862891</v>
      </c>
      <c r="N790" s="107">
        <f t="shared" si="117"/>
        <v>60.05961251862891</v>
      </c>
    </row>
    <row r="791" spans="1:14" ht="18" customHeight="1" outlineLevel="2">
      <c r="A791" s="31">
        <v>28</v>
      </c>
      <c r="B791" s="32" t="s">
        <v>575</v>
      </c>
      <c r="C791" s="33" t="s">
        <v>601</v>
      </c>
      <c r="D791" s="3">
        <v>136</v>
      </c>
      <c r="E791" s="3">
        <v>1271</v>
      </c>
      <c r="F791" s="3">
        <v>21</v>
      </c>
      <c r="G791" s="6">
        <f t="shared" si="125"/>
        <v>60.523809523809526</v>
      </c>
      <c r="H791" s="57">
        <f t="shared" si="120"/>
        <v>2058</v>
      </c>
      <c r="I791" s="57">
        <f t="shared" si="121"/>
        <v>2058</v>
      </c>
      <c r="J791" s="57">
        <f t="shared" si="122"/>
        <v>68</v>
      </c>
      <c r="K791" s="57">
        <f t="shared" si="124"/>
        <v>133</v>
      </c>
      <c r="L791" s="57">
        <f t="shared" si="118"/>
        <v>201</v>
      </c>
      <c r="M791" s="107">
        <f t="shared" si="119"/>
        <v>44.502801120448176</v>
      </c>
      <c r="N791" s="107">
        <f t="shared" si="117"/>
        <v>44.502801120448176</v>
      </c>
    </row>
    <row r="792" spans="1:14" ht="18" customHeight="1" outlineLevel="2">
      <c r="A792" s="31">
        <v>29</v>
      </c>
      <c r="B792" s="32" t="s">
        <v>575</v>
      </c>
      <c r="C792" s="33" t="s">
        <v>602</v>
      </c>
      <c r="D792" s="3">
        <v>131</v>
      </c>
      <c r="E792" s="3">
        <v>857</v>
      </c>
      <c r="F792" s="3">
        <v>17</v>
      </c>
      <c r="G792" s="6">
        <f t="shared" si="125"/>
        <v>50.411764705882355</v>
      </c>
      <c r="H792" s="57">
        <f t="shared" si="120"/>
        <v>1714</v>
      </c>
      <c r="I792" s="57">
        <f t="shared" si="121"/>
        <v>1714</v>
      </c>
      <c r="J792" s="57">
        <f t="shared" si="122"/>
        <v>56</v>
      </c>
      <c r="K792" s="57">
        <f t="shared" si="124"/>
        <v>110</v>
      </c>
      <c r="L792" s="57">
        <f t="shared" si="118"/>
        <v>166</v>
      </c>
      <c r="M792" s="107">
        <f t="shared" si="119"/>
        <v>38.482263134261338</v>
      </c>
      <c r="N792" s="107">
        <f t="shared" si="117"/>
        <v>38.482263134261338</v>
      </c>
    </row>
    <row r="793" spans="1:14" ht="18" customHeight="1" outlineLevel="2">
      <c r="A793" s="31">
        <v>30</v>
      </c>
      <c r="B793" s="32" t="s">
        <v>575</v>
      </c>
      <c r="C793" s="33" t="s">
        <v>603</v>
      </c>
      <c r="D793" s="3">
        <v>108</v>
      </c>
      <c r="E793" s="3">
        <v>1532</v>
      </c>
      <c r="F793" s="3">
        <v>22</v>
      </c>
      <c r="G793" s="6">
        <f t="shared" si="125"/>
        <v>69.63636363636364</v>
      </c>
      <c r="H793" s="57">
        <f t="shared" si="120"/>
        <v>2368</v>
      </c>
      <c r="I793" s="57">
        <f t="shared" si="121"/>
        <v>2368</v>
      </c>
      <c r="J793" s="57">
        <f t="shared" si="122"/>
        <v>79</v>
      </c>
      <c r="K793" s="57">
        <f t="shared" si="124"/>
        <v>153</v>
      </c>
      <c r="L793" s="57">
        <f t="shared" si="118"/>
        <v>232</v>
      </c>
      <c r="M793" s="107">
        <f t="shared" si="119"/>
        <v>64.478114478114477</v>
      </c>
      <c r="N793" s="107">
        <f t="shared" si="117"/>
        <v>64.478114478114477</v>
      </c>
    </row>
    <row r="794" spans="1:14" ht="18" customHeight="1" outlineLevel="2">
      <c r="A794" s="31">
        <v>31</v>
      </c>
      <c r="B794" s="32" t="s">
        <v>575</v>
      </c>
      <c r="C794" s="33" t="s">
        <v>604</v>
      </c>
      <c r="D794" s="3">
        <v>52</v>
      </c>
      <c r="E794" s="3">
        <v>731</v>
      </c>
      <c r="F794" s="3">
        <v>22</v>
      </c>
      <c r="G794" s="6">
        <f t="shared" si="125"/>
        <v>33.227272727272727</v>
      </c>
      <c r="H794" s="57">
        <f t="shared" si="120"/>
        <v>1130</v>
      </c>
      <c r="I794" s="57">
        <f t="shared" si="121"/>
        <v>1130</v>
      </c>
      <c r="J794" s="57">
        <f t="shared" si="122"/>
        <v>36</v>
      </c>
      <c r="K794" s="57">
        <f t="shared" si="124"/>
        <v>72</v>
      </c>
      <c r="L794" s="57">
        <f t="shared" si="118"/>
        <v>108</v>
      </c>
      <c r="M794" s="107">
        <f t="shared" si="119"/>
        <v>63.898601398601393</v>
      </c>
      <c r="N794" s="107">
        <f t="shared" si="117"/>
        <v>63.898601398601393</v>
      </c>
    </row>
    <row r="795" spans="1:14" ht="18" customHeight="1" outlineLevel="2">
      <c r="A795" s="31">
        <v>32</v>
      </c>
      <c r="B795" s="32" t="s">
        <v>575</v>
      </c>
      <c r="C795" s="33" t="s">
        <v>1401</v>
      </c>
      <c r="D795" s="3">
        <v>31</v>
      </c>
      <c r="E795" s="3">
        <v>367</v>
      </c>
      <c r="F795" s="3">
        <v>17</v>
      </c>
      <c r="G795" s="6">
        <f t="shared" si="125"/>
        <v>21.588235294117649</v>
      </c>
      <c r="H795" s="57">
        <f t="shared" si="120"/>
        <v>734</v>
      </c>
      <c r="I795" s="57">
        <f t="shared" si="121"/>
        <v>734</v>
      </c>
      <c r="J795" s="57">
        <f t="shared" si="122"/>
        <v>23</v>
      </c>
      <c r="K795" s="57">
        <f t="shared" si="124"/>
        <v>45</v>
      </c>
      <c r="L795" s="57">
        <f t="shared" si="118"/>
        <v>68</v>
      </c>
      <c r="M795" s="107">
        <f t="shared" si="119"/>
        <v>69.639468690702088</v>
      </c>
      <c r="N795" s="107">
        <f t="shared" si="117"/>
        <v>69.639468690702088</v>
      </c>
    </row>
    <row r="796" spans="1:14" ht="18" customHeight="1" outlineLevel="2">
      <c r="A796" s="31">
        <v>33</v>
      </c>
      <c r="B796" s="32" t="s">
        <v>575</v>
      </c>
      <c r="C796" s="33" t="s">
        <v>605</v>
      </c>
      <c r="D796" s="3">
        <v>120</v>
      </c>
      <c r="E796" s="3">
        <v>747</v>
      </c>
      <c r="F796" s="3">
        <v>15</v>
      </c>
      <c r="G796" s="6">
        <f t="shared" si="125"/>
        <v>49.8</v>
      </c>
      <c r="H796" s="57">
        <f t="shared" si="120"/>
        <v>1693</v>
      </c>
      <c r="I796" s="57">
        <f t="shared" si="121"/>
        <v>1693</v>
      </c>
      <c r="J796" s="57">
        <f t="shared" si="122"/>
        <v>56</v>
      </c>
      <c r="K796" s="57">
        <f t="shared" si="124"/>
        <v>109</v>
      </c>
      <c r="L796" s="57">
        <f t="shared" si="118"/>
        <v>165</v>
      </c>
      <c r="M796" s="107">
        <f t="shared" si="119"/>
        <v>41.5</v>
      </c>
      <c r="N796" s="107">
        <f t="shared" si="117"/>
        <v>41.5</v>
      </c>
    </row>
    <row r="797" spans="1:14" ht="18" customHeight="1" outlineLevel="2">
      <c r="A797" s="31">
        <v>34</v>
      </c>
      <c r="B797" s="32" t="s">
        <v>575</v>
      </c>
      <c r="C797" s="33" t="s">
        <v>606</v>
      </c>
      <c r="D797" s="3">
        <v>82</v>
      </c>
      <c r="E797" s="3">
        <v>749</v>
      </c>
      <c r="F797" s="3">
        <v>20</v>
      </c>
      <c r="G797" s="6">
        <f t="shared" si="125"/>
        <v>37.450000000000003</v>
      </c>
      <c r="H797" s="57">
        <f t="shared" si="120"/>
        <v>1273</v>
      </c>
      <c r="I797" s="57">
        <f t="shared" si="121"/>
        <v>1273</v>
      </c>
      <c r="J797" s="57">
        <f t="shared" si="122"/>
        <v>41</v>
      </c>
      <c r="K797" s="57">
        <f t="shared" si="124"/>
        <v>81</v>
      </c>
      <c r="L797" s="57">
        <f t="shared" si="118"/>
        <v>122</v>
      </c>
      <c r="M797" s="107">
        <f t="shared" si="119"/>
        <v>45.670731707317081</v>
      </c>
      <c r="N797" s="107">
        <f t="shared" si="117"/>
        <v>45.670731707317081</v>
      </c>
    </row>
    <row r="798" spans="1:14" ht="18" customHeight="1" outlineLevel="2">
      <c r="A798" s="31">
        <v>35</v>
      </c>
      <c r="B798" s="32" t="s">
        <v>575</v>
      </c>
      <c r="C798" s="33" t="s">
        <v>607</v>
      </c>
      <c r="D798" s="3">
        <v>51</v>
      </c>
      <c r="E798" s="3">
        <v>461</v>
      </c>
      <c r="F798" s="3">
        <v>20</v>
      </c>
      <c r="G798" s="6">
        <f t="shared" si="125"/>
        <v>23.05</v>
      </c>
      <c r="H798" s="57">
        <f t="shared" si="120"/>
        <v>784</v>
      </c>
      <c r="I798" s="57">
        <f t="shared" si="121"/>
        <v>784</v>
      </c>
      <c r="J798" s="57">
        <f t="shared" si="122"/>
        <v>25</v>
      </c>
      <c r="K798" s="57">
        <f t="shared" si="124"/>
        <v>49</v>
      </c>
      <c r="L798" s="57">
        <f t="shared" si="118"/>
        <v>74</v>
      </c>
      <c r="M798" s="107">
        <f t="shared" si="119"/>
        <v>45.196078431372548</v>
      </c>
      <c r="N798" s="107">
        <f t="shared" si="117"/>
        <v>45.196078431372548</v>
      </c>
    </row>
    <row r="799" spans="1:14" ht="18" customHeight="1" outlineLevel="2">
      <c r="A799" s="31">
        <v>36</v>
      </c>
      <c r="B799" s="32" t="s">
        <v>575</v>
      </c>
      <c r="C799" s="33" t="s">
        <v>608</v>
      </c>
      <c r="D799" s="3">
        <v>142</v>
      </c>
      <c r="E799" s="3">
        <v>1677</v>
      </c>
      <c r="F799" s="3">
        <v>21</v>
      </c>
      <c r="G799" s="6">
        <f t="shared" si="125"/>
        <v>79.857142857142861</v>
      </c>
      <c r="H799" s="57">
        <f t="shared" si="120"/>
        <v>2715</v>
      </c>
      <c r="I799" s="57">
        <f t="shared" si="121"/>
        <v>2715</v>
      </c>
      <c r="J799" s="57">
        <f t="shared" si="122"/>
        <v>90</v>
      </c>
      <c r="K799" s="57">
        <f t="shared" si="124"/>
        <v>176</v>
      </c>
      <c r="L799" s="57">
        <f>J799+K799</f>
        <v>266</v>
      </c>
      <c r="M799" s="107">
        <f>G799*100/D799</f>
        <v>56.237424547283709</v>
      </c>
      <c r="N799" s="107">
        <f>G799*100/D799</f>
        <v>56.237424547283709</v>
      </c>
    </row>
    <row r="800" spans="1:14" ht="18" customHeight="1" outlineLevel="2">
      <c r="A800" s="31">
        <v>37</v>
      </c>
      <c r="B800" s="32" t="s">
        <v>575</v>
      </c>
      <c r="C800" s="33" t="s">
        <v>609</v>
      </c>
      <c r="D800" s="3">
        <v>112</v>
      </c>
      <c r="E800" s="3">
        <v>1068</v>
      </c>
      <c r="F800" s="3">
        <v>21</v>
      </c>
      <c r="G800" s="6">
        <f t="shared" si="125"/>
        <v>50.857142857142854</v>
      </c>
      <c r="H800" s="57">
        <f t="shared" si="120"/>
        <v>1729</v>
      </c>
      <c r="I800" s="57">
        <f t="shared" si="121"/>
        <v>1729</v>
      </c>
      <c r="J800" s="57">
        <f t="shared" si="122"/>
        <v>57</v>
      </c>
      <c r="K800" s="57">
        <f t="shared" si="124"/>
        <v>111</v>
      </c>
      <c r="L800" s="57">
        <f t="shared" si="118"/>
        <v>168</v>
      </c>
      <c r="M800" s="107">
        <f t="shared" si="119"/>
        <v>45.408163265306122</v>
      </c>
      <c r="N800" s="107">
        <f t="shared" si="117"/>
        <v>45.408163265306122</v>
      </c>
    </row>
    <row r="801" spans="1:14" ht="18" customHeight="1" outlineLevel="2">
      <c r="A801" s="31">
        <v>38</v>
      </c>
      <c r="B801" s="32" t="s">
        <v>575</v>
      </c>
      <c r="C801" s="33" t="s">
        <v>610</v>
      </c>
      <c r="D801" s="3">
        <v>100</v>
      </c>
      <c r="E801" s="3">
        <v>1068</v>
      </c>
      <c r="F801" s="3">
        <v>21</v>
      </c>
      <c r="G801" s="6">
        <f t="shared" si="125"/>
        <v>50.857142857142854</v>
      </c>
      <c r="H801" s="57">
        <f t="shared" si="120"/>
        <v>1729</v>
      </c>
      <c r="I801" s="57">
        <f t="shared" si="121"/>
        <v>1729</v>
      </c>
      <c r="J801" s="57">
        <f t="shared" si="122"/>
        <v>57</v>
      </c>
      <c r="K801" s="57">
        <f t="shared" si="124"/>
        <v>111</v>
      </c>
      <c r="L801" s="57">
        <f t="shared" si="118"/>
        <v>168</v>
      </c>
      <c r="M801" s="107">
        <f t="shared" si="119"/>
        <v>50.857142857142854</v>
      </c>
      <c r="N801" s="107">
        <f t="shared" si="117"/>
        <v>50.857142857142854</v>
      </c>
    </row>
    <row r="802" spans="1:14" ht="18" customHeight="1" outlineLevel="2">
      <c r="A802" s="31">
        <v>39</v>
      </c>
      <c r="B802" s="32" t="s">
        <v>575</v>
      </c>
      <c r="C802" s="33" t="s">
        <v>611</v>
      </c>
      <c r="D802" s="3">
        <v>106</v>
      </c>
      <c r="E802" s="3">
        <v>1228</v>
      </c>
      <c r="F802" s="3">
        <v>23</v>
      </c>
      <c r="G802" s="6">
        <f t="shared" si="125"/>
        <v>53.391304347826086</v>
      </c>
      <c r="H802" s="57">
        <f t="shared" si="120"/>
        <v>1815</v>
      </c>
      <c r="I802" s="57">
        <f t="shared" si="121"/>
        <v>1815</v>
      </c>
      <c r="J802" s="57">
        <f t="shared" si="122"/>
        <v>60</v>
      </c>
      <c r="K802" s="57">
        <f t="shared" si="124"/>
        <v>117</v>
      </c>
      <c r="L802" s="57">
        <f t="shared" si="118"/>
        <v>177</v>
      </c>
      <c r="M802" s="107">
        <f t="shared" si="119"/>
        <v>50.369155045118951</v>
      </c>
      <c r="N802" s="107">
        <f t="shared" si="117"/>
        <v>50.369155045118951</v>
      </c>
    </row>
    <row r="803" spans="1:14" ht="18" customHeight="1" outlineLevel="2">
      <c r="A803" s="31">
        <v>40</v>
      </c>
      <c r="B803" s="32" t="s">
        <v>575</v>
      </c>
      <c r="C803" s="29" t="s">
        <v>1552</v>
      </c>
      <c r="D803" s="3">
        <v>1</v>
      </c>
      <c r="E803" s="3">
        <v>0</v>
      </c>
      <c r="F803" s="3">
        <v>1</v>
      </c>
      <c r="G803" s="6">
        <f t="shared" si="125"/>
        <v>0</v>
      </c>
      <c r="H803" s="57">
        <f t="shared" si="120"/>
        <v>0</v>
      </c>
      <c r="I803" s="57">
        <f t="shared" si="121"/>
        <v>0</v>
      </c>
      <c r="J803" s="57">
        <v>0</v>
      </c>
      <c r="K803" s="57">
        <v>0</v>
      </c>
      <c r="L803" s="57">
        <f t="shared" si="118"/>
        <v>0</v>
      </c>
      <c r="M803" s="107">
        <f t="shared" si="119"/>
        <v>0</v>
      </c>
      <c r="N803" s="107">
        <f t="shared" si="117"/>
        <v>0</v>
      </c>
    </row>
    <row r="804" spans="1:14" ht="18" customHeight="1" outlineLevel="2">
      <c r="A804" s="31">
        <v>41</v>
      </c>
      <c r="B804" s="42" t="s">
        <v>575</v>
      </c>
      <c r="C804" s="34" t="s">
        <v>612</v>
      </c>
      <c r="D804" s="3">
        <v>112</v>
      </c>
      <c r="E804" s="3">
        <v>1413</v>
      </c>
      <c r="F804" s="3">
        <v>19</v>
      </c>
      <c r="G804" s="6">
        <f t="shared" si="125"/>
        <v>74.368421052631575</v>
      </c>
      <c r="H804" s="57">
        <f t="shared" si="120"/>
        <v>2529</v>
      </c>
      <c r="I804" s="57">
        <f t="shared" si="121"/>
        <v>2529</v>
      </c>
      <c r="J804" s="57">
        <f t="shared" si="122"/>
        <v>84</v>
      </c>
      <c r="K804" s="57">
        <f t="shared" si="124"/>
        <v>164</v>
      </c>
      <c r="L804" s="57">
        <f t="shared" si="118"/>
        <v>248</v>
      </c>
      <c r="M804" s="107">
        <f t="shared" si="119"/>
        <v>66.400375939849624</v>
      </c>
      <c r="N804" s="107">
        <f t="shared" si="117"/>
        <v>66.400375939849624</v>
      </c>
    </row>
    <row r="805" spans="1:14" ht="18" customHeight="1" outlineLevel="2">
      <c r="A805" s="31">
        <v>42</v>
      </c>
      <c r="B805" s="42" t="s">
        <v>575</v>
      </c>
      <c r="C805" s="34" t="s">
        <v>1402</v>
      </c>
      <c r="D805" s="3">
        <v>27</v>
      </c>
      <c r="E805" s="3">
        <v>508</v>
      </c>
      <c r="F805" s="3">
        <v>22</v>
      </c>
      <c r="G805" s="6">
        <f t="shared" si="125"/>
        <v>23.09090909090909</v>
      </c>
      <c r="H805" s="57">
        <f t="shared" si="120"/>
        <v>785</v>
      </c>
      <c r="I805" s="57">
        <f t="shared" si="121"/>
        <v>785</v>
      </c>
      <c r="J805" s="57">
        <f t="shared" si="122"/>
        <v>25</v>
      </c>
      <c r="K805" s="57">
        <f t="shared" si="124"/>
        <v>49</v>
      </c>
      <c r="L805" s="57">
        <f t="shared" si="118"/>
        <v>74</v>
      </c>
      <c r="M805" s="107">
        <f t="shared" si="119"/>
        <v>85.521885521885523</v>
      </c>
      <c r="N805" s="107">
        <f t="shared" si="117"/>
        <v>85.521885521885523</v>
      </c>
    </row>
    <row r="806" spans="1:14" ht="18" customHeight="1" outlineLevel="2">
      <c r="A806" s="31">
        <v>43</v>
      </c>
      <c r="B806" s="42" t="s">
        <v>575</v>
      </c>
      <c r="C806" s="34" t="s">
        <v>613</v>
      </c>
      <c r="D806" s="3">
        <v>111</v>
      </c>
      <c r="E806" s="3">
        <v>1800</v>
      </c>
      <c r="F806" s="3">
        <v>22</v>
      </c>
      <c r="G806" s="6">
        <f t="shared" si="125"/>
        <v>81.818181818181813</v>
      </c>
      <c r="H806" s="57">
        <f t="shared" si="120"/>
        <v>2782</v>
      </c>
      <c r="I806" s="57">
        <f t="shared" si="121"/>
        <v>2782</v>
      </c>
      <c r="J806" s="57">
        <f t="shared" si="122"/>
        <v>93</v>
      </c>
      <c r="K806" s="57">
        <f t="shared" si="124"/>
        <v>181</v>
      </c>
      <c r="L806" s="57">
        <f t="shared" si="118"/>
        <v>274</v>
      </c>
      <c r="M806" s="107">
        <f t="shared" si="119"/>
        <v>73.710073710073701</v>
      </c>
      <c r="N806" s="107">
        <f t="shared" si="117"/>
        <v>73.710073710073701</v>
      </c>
    </row>
    <row r="807" spans="1:14" ht="18" customHeight="1" outlineLevel="2">
      <c r="A807" s="31">
        <v>44</v>
      </c>
      <c r="B807" s="42" t="s">
        <v>575</v>
      </c>
      <c r="C807" s="34" t="s">
        <v>614</v>
      </c>
      <c r="D807" s="3">
        <v>53</v>
      </c>
      <c r="E807" s="3">
        <v>720</v>
      </c>
      <c r="F807" s="3">
        <v>19</v>
      </c>
      <c r="G807" s="6">
        <f t="shared" si="125"/>
        <v>37.89473684210526</v>
      </c>
      <c r="H807" s="57">
        <f t="shared" si="120"/>
        <v>1288</v>
      </c>
      <c r="I807" s="57">
        <f t="shared" si="121"/>
        <v>1288</v>
      </c>
      <c r="J807" s="57">
        <f t="shared" si="122"/>
        <v>42</v>
      </c>
      <c r="K807" s="57">
        <f t="shared" si="124"/>
        <v>82</v>
      </c>
      <c r="L807" s="57">
        <f t="shared" si="118"/>
        <v>124</v>
      </c>
      <c r="M807" s="107">
        <f t="shared" si="119"/>
        <v>71.499503475670295</v>
      </c>
      <c r="N807" s="107">
        <f t="shared" si="117"/>
        <v>71.499503475670295</v>
      </c>
    </row>
    <row r="808" spans="1:14" ht="18" customHeight="1" outlineLevel="2">
      <c r="A808" s="31">
        <v>45</v>
      </c>
      <c r="B808" s="42" t="s">
        <v>575</v>
      </c>
      <c r="C808" s="5" t="s">
        <v>615</v>
      </c>
      <c r="D808" s="3">
        <v>46</v>
      </c>
      <c r="E808" s="3">
        <v>469</v>
      </c>
      <c r="F808" s="3">
        <v>19</v>
      </c>
      <c r="G808" s="6">
        <f t="shared" si="125"/>
        <v>24.684210526315791</v>
      </c>
      <c r="H808" s="57">
        <f t="shared" si="120"/>
        <v>839</v>
      </c>
      <c r="I808" s="57">
        <f t="shared" si="121"/>
        <v>839</v>
      </c>
      <c r="J808" s="57">
        <f>ROUND(H808*0.034-2,0)</f>
        <v>27</v>
      </c>
      <c r="K808" s="57">
        <f t="shared" si="124"/>
        <v>52</v>
      </c>
      <c r="L808" s="57">
        <f t="shared" si="118"/>
        <v>79</v>
      </c>
      <c r="M808" s="107">
        <f t="shared" si="119"/>
        <v>53.661327231121284</v>
      </c>
      <c r="N808" s="107">
        <f t="shared" si="117"/>
        <v>53.661327231121284</v>
      </c>
    </row>
    <row r="809" spans="1:14" ht="18" customHeight="1" outlineLevel="2">
      <c r="A809" s="31">
        <v>46</v>
      </c>
      <c r="B809" s="42" t="s">
        <v>575</v>
      </c>
      <c r="C809" s="34" t="s">
        <v>616</v>
      </c>
      <c r="D809" s="3">
        <v>110</v>
      </c>
      <c r="E809" s="3">
        <v>762</v>
      </c>
      <c r="F809" s="3">
        <v>15</v>
      </c>
      <c r="G809" s="6">
        <f t="shared" si="125"/>
        <v>50.8</v>
      </c>
      <c r="H809" s="57">
        <f t="shared" si="120"/>
        <v>1727</v>
      </c>
      <c r="I809" s="57">
        <f t="shared" si="121"/>
        <v>1727</v>
      </c>
      <c r="J809" s="57">
        <f t="shared" si="122"/>
        <v>57</v>
      </c>
      <c r="K809" s="57">
        <f t="shared" si="124"/>
        <v>111</v>
      </c>
      <c r="L809" s="57">
        <f t="shared" si="118"/>
        <v>168</v>
      </c>
      <c r="M809" s="107">
        <f t="shared" si="119"/>
        <v>46.18181818181818</v>
      </c>
      <c r="N809" s="107">
        <f t="shared" si="117"/>
        <v>46.18181818181818</v>
      </c>
    </row>
    <row r="810" spans="1:14" ht="18" customHeight="1" outlineLevel="2">
      <c r="A810" s="31">
        <v>47</v>
      </c>
      <c r="B810" s="42" t="s">
        <v>575</v>
      </c>
      <c r="C810" s="34" t="s">
        <v>617</v>
      </c>
      <c r="D810" s="3">
        <v>87</v>
      </c>
      <c r="E810" s="3">
        <v>1046</v>
      </c>
      <c r="F810" s="3">
        <v>22</v>
      </c>
      <c r="G810" s="6">
        <f t="shared" si="125"/>
        <v>47.545454545454547</v>
      </c>
      <c r="H810" s="57">
        <f t="shared" si="120"/>
        <v>1617</v>
      </c>
      <c r="I810" s="57">
        <f t="shared" si="121"/>
        <v>1617</v>
      </c>
      <c r="J810" s="57">
        <f t="shared" ref="J810:J869" si="126">ROUND(H810*0.034-1,0)</f>
        <v>54</v>
      </c>
      <c r="K810" s="57">
        <f t="shared" si="124"/>
        <v>104</v>
      </c>
      <c r="L810" s="57">
        <f t="shared" si="118"/>
        <v>158</v>
      </c>
      <c r="M810" s="107">
        <f t="shared" si="119"/>
        <v>54.649947753396034</v>
      </c>
      <c r="N810" s="107">
        <f t="shared" si="117"/>
        <v>54.649947753396034</v>
      </c>
    </row>
    <row r="811" spans="1:14" ht="18" customHeight="1" outlineLevel="2">
      <c r="A811" s="31">
        <v>48</v>
      </c>
      <c r="B811" s="42" t="s">
        <v>575</v>
      </c>
      <c r="C811" s="34" t="s">
        <v>618</v>
      </c>
      <c r="D811" s="3">
        <v>550</v>
      </c>
      <c r="E811" s="3">
        <v>3801</v>
      </c>
      <c r="F811" s="3">
        <v>16</v>
      </c>
      <c r="G811" s="6">
        <f t="shared" si="125"/>
        <v>237.5625</v>
      </c>
      <c r="H811" s="57">
        <f t="shared" si="120"/>
        <v>8077</v>
      </c>
      <c r="I811" s="57">
        <f t="shared" si="121"/>
        <v>8077</v>
      </c>
      <c r="J811" s="57">
        <f>ROUND(H811*0.034-76,0)</f>
        <v>199</v>
      </c>
      <c r="K811" s="57">
        <f>ROUND(I811*0.066-149,0)</f>
        <v>384</v>
      </c>
      <c r="L811" s="57">
        <f t="shared" si="118"/>
        <v>583</v>
      </c>
      <c r="M811" s="107">
        <f t="shared" si="119"/>
        <v>43.19318181818182</v>
      </c>
      <c r="N811" s="107">
        <f t="shared" si="117"/>
        <v>43.19318181818182</v>
      </c>
    </row>
    <row r="812" spans="1:14" ht="18" customHeight="1" outlineLevel="2">
      <c r="A812" s="31">
        <v>49</v>
      </c>
      <c r="B812" s="42" t="s">
        <v>575</v>
      </c>
      <c r="C812" s="34" t="s">
        <v>1403</v>
      </c>
      <c r="D812" s="3">
        <v>83</v>
      </c>
      <c r="E812" s="3">
        <v>287</v>
      </c>
      <c r="F812" s="3">
        <v>12</v>
      </c>
      <c r="G812" s="6">
        <f t="shared" si="125"/>
        <v>23.916666666666668</v>
      </c>
      <c r="H812" s="57">
        <f t="shared" si="120"/>
        <v>813</v>
      </c>
      <c r="I812" s="57">
        <f t="shared" si="121"/>
        <v>813</v>
      </c>
      <c r="J812" s="57">
        <f t="shared" si="126"/>
        <v>27</v>
      </c>
      <c r="K812" s="57">
        <f t="shared" si="124"/>
        <v>51</v>
      </c>
      <c r="L812" s="57">
        <f t="shared" si="118"/>
        <v>78</v>
      </c>
      <c r="M812" s="107">
        <f t="shared" si="119"/>
        <v>28.815261044176712</v>
      </c>
      <c r="N812" s="107">
        <f t="shared" si="117"/>
        <v>28.815261044176712</v>
      </c>
    </row>
    <row r="813" spans="1:14" ht="18" customHeight="1" outlineLevel="2">
      <c r="A813" s="31">
        <v>50</v>
      </c>
      <c r="B813" s="42" t="s">
        <v>575</v>
      </c>
      <c r="C813" s="34" t="s">
        <v>619</v>
      </c>
      <c r="D813" s="3">
        <v>94</v>
      </c>
      <c r="E813" s="3">
        <v>35</v>
      </c>
      <c r="F813" s="3">
        <v>1</v>
      </c>
      <c r="G813" s="6">
        <f t="shared" si="125"/>
        <v>35</v>
      </c>
      <c r="H813" s="57">
        <f t="shared" si="120"/>
        <v>1190</v>
      </c>
      <c r="I813" s="57">
        <f t="shared" si="121"/>
        <v>1190</v>
      </c>
      <c r="J813" s="57">
        <f t="shared" si="126"/>
        <v>39</v>
      </c>
      <c r="K813" s="57">
        <f t="shared" si="124"/>
        <v>76</v>
      </c>
      <c r="L813" s="57">
        <f t="shared" si="118"/>
        <v>115</v>
      </c>
      <c r="M813" s="107">
        <f t="shared" si="119"/>
        <v>37.234042553191486</v>
      </c>
      <c r="N813" s="107">
        <f t="shared" si="117"/>
        <v>37.234042553191486</v>
      </c>
    </row>
    <row r="814" spans="1:14" ht="18" customHeight="1" outlineLevel="2">
      <c r="A814" s="31">
        <v>51</v>
      </c>
      <c r="B814" s="42" t="s">
        <v>575</v>
      </c>
      <c r="C814" s="29" t="s">
        <v>1553</v>
      </c>
      <c r="D814" s="3">
        <v>27</v>
      </c>
      <c r="E814" s="3">
        <v>14</v>
      </c>
      <c r="F814" s="3">
        <v>1</v>
      </c>
      <c r="G814" s="6">
        <f t="shared" si="125"/>
        <v>14</v>
      </c>
      <c r="H814" s="57">
        <f t="shared" si="120"/>
        <v>476</v>
      </c>
      <c r="I814" s="57">
        <f t="shared" si="121"/>
        <v>476</v>
      </c>
      <c r="J814" s="57">
        <f t="shared" si="126"/>
        <v>15</v>
      </c>
      <c r="K814" s="57">
        <f t="shared" si="124"/>
        <v>28</v>
      </c>
      <c r="L814" s="57">
        <f>J814+K814</f>
        <v>43</v>
      </c>
      <c r="M814" s="107">
        <f>G814*100/D814</f>
        <v>51.851851851851855</v>
      </c>
      <c r="N814" s="107">
        <f>G814*100/D814</f>
        <v>51.851851851851855</v>
      </c>
    </row>
    <row r="815" spans="1:14" ht="18" customHeight="1" outlineLevel="2">
      <c r="A815" s="31">
        <v>52</v>
      </c>
      <c r="B815" s="42" t="s">
        <v>575</v>
      </c>
      <c r="C815" s="34" t="s">
        <v>620</v>
      </c>
      <c r="D815" s="3">
        <v>70</v>
      </c>
      <c r="E815" s="3">
        <v>537</v>
      </c>
      <c r="F815" s="3">
        <v>15</v>
      </c>
      <c r="G815" s="6">
        <f t="shared" si="125"/>
        <v>35.799999999999997</v>
      </c>
      <c r="H815" s="57">
        <f t="shared" si="120"/>
        <v>1217</v>
      </c>
      <c r="I815" s="57">
        <f t="shared" si="121"/>
        <v>1217</v>
      </c>
      <c r="J815" s="57">
        <f t="shared" si="126"/>
        <v>40</v>
      </c>
      <c r="K815" s="57">
        <f t="shared" si="124"/>
        <v>77</v>
      </c>
      <c r="L815" s="57">
        <f t="shared" ref="L815:L886" si="127">J815+K815</f>
        <v>117</v>
      </c>
      <c r="M815" s="107">
        <f t="shared" ref="M815:M886" si="128">G815*100/D815</f>
        <v>51.142857142857139</v>
      </c>
      <c r="N815" s="107">
        <f t="shared" si="117"/>
        <v>51.142857142857139</v>
      </c>
    </row>
    <row r="816" spans="1:14" ht="18" customHeight="1" outlineLevel="2">
      <c r="A816" s="31">
        <v>53</v>
      </c>
      <c r="B816" s="42" t="s">
        <v>575</v>
      </c>
      <c r="C816" s="29" t="s">
        <v>1554</v>
      </c>
      <c r="D816" s="3">
        <v>40</v>
      </c>
      <c r="E816" s="3">
        <v>25</v>
      </c>
      <c r="F816" s="3">
        <v>1</v>
      </c>
      <c r="G816" s="6">
        <f t="shared" si="125"/>
        <v>25</v>
      </c>
      <c r="H816" s="57">
        <f t="shared" si="120"/>
        <v>850</v>
      </c>
      <c r="I816" s="57">
        <f t="shared" si="121"/>
        <v>850</v>
      </c>
      <c r="J816" s="57">
        <f t="shared" si="126"/>
        <v>28</v>
      </c>
      <c r="K816" s="57">
        <f t="shared" si="124"/>
        <v>53</v>
      </c>
      <c r="L816" s="57">
        <f>J816+K816</f>
        <v>81</v>
      </c>
      <c r="M816" s="107">
        <f>G816*100/D816</f>
        <v>62.5</v>
      </c>
      <c r="N816" s="107">
        <f>G816*100/D816</f>
        <v>62.5</v>
      </c>
    </row>
    <row r="817" spans="1:14" ht="18" customHeight="1" outlineLevel="2">
      <c r="A817" s="31">
        <v>54</v>
      </c>
      <c r="B817" s="42" t="s">
        <v>575</v>
      </c>
      <c r="C817" s="34" t="s">
        <v>621</v>
      </c>
      <c r="D817" s="3">
        <v>94</v>
      </c>
      <c r="E817" s="3">
        <v>35</v>
      </c>
      <c r="F817" s="3">
        <v>1</v>
      </c>
      <c r="G817" s="6">
        <f t="shared" si="125"/>
        <v>35</v>
      </c>
      <c r="H817" s="57">
        <f t="shared" si="120"/>
        <v>1190</v>
      </c>
      <c r="I817" s="57">
        <f t="shared" si="121"/>
        <v>1190</v>
      </c>
      <c r="J817" s="57">
        <f t="shared" si="126"/>
        <v>39</v>
      </c>
      <c r="K817" s="57">
        <f t="shared" si="124"/>
        <v>76</v>
      </c>
      <c r="L817" s="57">
        <f t="shared" si="127"/>
        <v>115</v>
      </c>
      <c r="M817" s="107">
        <f t="shared" si="128"/>
        <v>37.234042553191486</v>
      </c>
      <c r="N817" s="107">
        <f t="shared" si="117"/>
        <v>37.234042553191486</v>
      </c>
    </row>
    <row r="818" spans="1:14" ht="18" customHeight="1" outlineLevel="2">
      <c r="A818" s="31">
        <v>55</v>
      </c>
      <c r="B818" s="42" t="s">
        <v>575</v>
      </c>
      <c r="C818" s="34" t="s">
        <v>622</v>
      </c>
      <c r="D818" s="3">
        <v>150</v>
      </c>
      <c r="E818" s="3">
        <v>1279</v>
      </c>
      <c r="F818" s="3">
        <v>21</v>
      </c>
      <c r="G818" s="6">
        <f t="shared" si="125"/>
        <v>60.904761904761905</v>
      </c>
      <c r="H818" s="57">
        <f t="shared" si="120"/>
        <v>2071</v>
      </c>
      <c r="I818" s="57">
        <f t="shared" si="121"/>
        <v>2071</v>
      </c>
      <c r="J818" s="57">
        <f t="shared" si="126"/>
        <v>69</v>
      </c>
      <c r="K818" s="57">
        <f t="shared" si="124"/>
        <v>134</v>
      </c>
      <c r="L818" s="57">
        <f t="shared" si="127"/>
        <v>203</v>
      </c>
      <c r="M818" s="107">
        <f t="shared" si="128"/>
        <v>40.603174603174608</v>
      </c>
      <c r="N818" s="107">
        <f t="shared" si="117"/>
        <v>40.603174603174608</v>
      </c>
    </row>
    <row r="819" spans="1:14" ht="18" customHeight="1" outlineLevel="2">
      <c r="A819" s="31">
        <v>56</v>
      </c>
      <c r="B819" s="42" t="s">
        <v>575</v>
      </c>
      <c r="C819" s="29" t="s">
        <v>1555</v>
      </c>
      <c r="D819" s="3">
        <v>25</v>
      </c>
      <c r="E819" s="3">
        <v>15</v>
      </c>
      <c r="F819" s="3">
        <v>1</v>
      </c>
      <c r="G819" s="6">
        <f t="shared" si="125"/>
        <v>15</v>
      </c>
      <c r="H819" s="57">
        <f t="shared" si="120"/>
        <v>510</v>
      </c>
      <c r="I819" s="57">
        <f t="shared" si="121"/>
        <v>510</v>
      </c>
      <c r="J819" s="57">
        <f t="shared" si="126"/>
        <v>16</v>
      </c>
      <c r="K819" s="57">
        <f t="shared" si="124"/>
        <v>31</v>
      </c>
      <c r="L819" s="57">
        <f>J819+K819</f>
        <v>47</v>
      </c>
      <c r="M819" s="107">
        <f>G819*100/D819</f>
        <v>60</v>
      </c>
      <c r="N819" s="107">
        <f>G819*100/D819</f>
        <v>60</v>
      </c>
    </row>
    <row r="820" spans="1:14" ht="18" customHeight="1" outlineLevel="2">
      <c r="A820" s="31">
        <v>57</v>
      </c>
      <c r="B820" s="42" t="s">
        <v>575</v>
      </c>
      <c r="C820" s="34" t="s">
        <v>623</v>
      </c>
      <c r="D820" s="3">
        <v>135</v>
      </c>
      <c r="E820" s="3">
        <v>406</v>
      </c>
      <c r="F820" s="3">
        <v>9</v>
      </c>
      <c r="G820" s="6">
        <f t="shared" si="125"/>
        <v>45.111111111111114</v>
      </c>
      <c r="H820" s="57">
        <f t="shared" si="120"/>
        <v>1534</v>
      </c>
      <c r="I820" s="57">
        <f t="shared" si="121"/>
        <v>1534</v>
      </c>
      <c r="J820" s="57">
        <f t="shared" si="126"/>
        <v>51</v>
      </c>
      <c r="K820" s="57">
        <f t="shared" si="124"/>
        <v>98</v>
      </c>
      <c r="L820" s="57">
        <f t="shared" si="127"/>
        <v>149</v>
      </c>
      <c r="M820" s="107">
        <f t="shared" si="128"/>
        <v>33.415637860082306</v>
      </c>
      <c r="N820" s="107">
        <f t="shared" si="117"/>
        <v>33.415637860082306</v>
      </c>
    </row>
    <row r="821" spans="1:14" ht="18" customHeight="1" outlineLevel="2">
      <c r="A821" s="31">
        <v>58</v>
      </c>
      <c r="B821" s="42" t="s">
        <v>575</v>
      </c>
      <c r="C821" s="34" t="s">
        <v>624</v>
      </c>
      <c r="D821" s="3">
        <v>53</v>
      </c>
      <c r="E821" s="3">
        <v>934</v>
      </c>
      <c r="F821" s="3">
        <v>22</v>
      </c>
      <c r="G821" s="6">
        <f t="shared" si="125"/>
        <v>42.454545454545453</v>
      </c>
      <c r="H821" s="57">
        <f t="shared" si="120"/>
        <v>1443</v>
      </c>
      <c r="I821" s="57">
        <f t="shared" si="121"/>
        <v>1443</v>
      </c>
      <c r="J821" s="57">
        <f t="shared" si="126"/>
        <v>48</v>
      </c>
      <c r="K821" s="57">
        <f t="shared" si="124"/>
        <v>92</v>
      </c>
      <c r="L821" s="57">
        <f t="shared" si="127"/>
        <v>140</v>
      </c>
      <c r="M821" s="107">
        <f t="shared" si="128"/>
        <v>80.102915951972548</v>
      </c>
      <c r="N821" s="107">
        <f t="shared" si="117"/>
        <v>80.102915951972548</v>
      </c>
    </row>
    <row r="822" spans="1:14" ht="18" customHeight="1" outlineLevel="2">
      <c r="A822" s="31">
        <v>59</v>
      </c>
      <c r="B822" s="42" t="s">
        <v>575</v>
      </c>
      <c r="C822" s="34" t="s">
        <v>625</v>
      </c>
      <c r="D822" s="3">
        <v>114</v>
      </c>
      <c r="E822" s="3">
        <v>517</v>
      </c>
      <c r="F822" s="3">
        <v>14</v>
      </c>
      <c r="G822" s="6">
        <f t="shared" si="125"/>
        <v>36.928571428571431</v>
      </c>
      <c r="H822" s="57">
        <f t="shared" si="120"/>
        <v>1256</v>
      </c>
      <c r="I822" s="57">
        <f t="shared" si="121"/>
        <v>1256</v>
      </c>
      <c r="J822" s="57">
        <f t="shared" si="126"/>
        <v>42</v>
      </c>
      <c r="K822" s="57">
        <f t="shared" si="124"/>
        <v>80</v>
      </c>
      <c r="L822" s="57">
        <f t="shared" si="127"/>
        <v>122</v>
      </c>
      <c r="M822" s="107">
        <f t="shared" si="128"/>
        <v>32.393483709273184</v>
      </c>
      <c r="N822" s="107">
        <f t="shared" ref="N822:N893" si="129">G822*100/D822</f>
        <v>32.393483709273184</v>
      </c>
    </row>
    <row r="823" spans="1:14" ht="18" customHeight="1" outlineLevel="2">
      <c r="A823" s="31">
        <v>60</v>
      </c>
      <c r="B823" s="42" t="s">
        <v>575</v>
      </c>
      <c r="C823" s="34" t="s">
        <v>626</v>
      </c>
      <c r="D823" s="3">
        <v>75</v>
      </c>
      <c r="E823" s="3">
        <v>30</v>
      </c>
      <c r="F823" s="3">
        <v>1</v>
      </c>
      <c r="G823" s="6">
        <f t="shared" si="125"/>
        <v>30</v>
      </c>
      <c r="H823" s="57">
        <f t="shared" si="120"/>
        <v>1020</v>
      </c>
      <c r="I823" s="57">
        <f t="shared" si="121"/>
        <v>1020</v>
      </c>
      <c r="J823" s="57">
        <f t="shared" si="126"/>
        <v>34</v>
      </c>
      <c r="K823" s="57">
        <f t="shared" si="124"/>
        <v>64</v>
      </c>
      <c r="L823" s="57">
        <f t="shared" si="127"/>
        <v>98</v>
      </c>
      <c r="M823" s="107">
        <f t="shared" si="128"/>
        <v>40</v>
      </c>
      <c r="N823" s="107">
        <f t="shared" si="129"/>
        <v>40</v>
      </c>
    </row>
    <row r="824" spans="1:14" ht="18" customHeight="1" outlineLevel="2">
      <c r="A824" s="31">
        <v>61</v>
      </c>
      <c r="B824" s="42" t="s">
        <v>575</v>
      </c>
      <c r="C824" s="34" t="s">
        <v>627</v>
      </c>
      <c r="D824" s="3">
        <v>128</v>
      </c>
      <c r="E824" s="3">
        <v>1766</v>
      </c>
      <c r="F824" s="3">
        <v>22</v>
      </c>
      <c r="G824" s="6">
        <f t="shared" si="125"/>
        <v>80.272727272727266</v>
      </c>
      <c r="H824" s="57">
        <f t="shared" si="120"/>
        <v>2729</v>
      </c>
      <c r="I824" s="57">
        <f t="shared" si="121"/>
        <v>2729</v>
      </c>
      <c r="J824" s="57">
        <f t="shared" si="126"/>
        <v>92</v>
      </c>
      <c r="K824" s="57">
        <f t="shared" si="124"/>
        <v>177</v>
      </c>
      <c r="L824" s="57">
        <f t="shared" si="127"/>
        <v>269</v>
      </c>
      <c r="M824" s="107">
        <f t="shared" si="128"/>
        <v>62.71306818181818</v>
      </c>
      <c r="N824" s="107">
        <f t="shared" si="129"/>
        <v>62.71306818181818</v>
      </c>
    </row>
    <row r="825" spans="1:14" ht="18" customHeight="1" outlineLevel="2">
      <c r="A825" s="31">
        <v>62</v>
      </c>
      <c r="B825" s="42" t="s">
        <v>575</v>
      </c>
      <c r="C825" s="29" t="s">
        <v>1556</v>
      </c>
      <c r="D825" s="3">
        <v>34</v>
      </c>
      <c r="E825" s="3">
        <v>292</v>
      </c>
      <c r="F825" s="3">
        <v>16</v>
      </c>
      <c r="G825" s="6">
        <f t="shared" si="125"/>
        <v>18.25</v>
      </c>
      <c r="H825" s="57">
        <f t="shared" si="120"/>
        <v>621</v>
      </c>
      <c r="I825" s="57">
        <f t="shared" si="121"/>
        <v>621</v>
      </c>
      <c r="J825" s="57">
        <f t="shared" si="126"/>
        <v>20</v>
      </c>
      <c r="K825" s="57">
        <f t="shared" si="124"/>
        <v>38</v>
      </c>
      <c r="L825" s="57">
        <f>J825+K825</f>
        <v>58</v>
      </c>
      <c r="M825" s="107">
        <f>G825*100/D825</f>
        <v>53.676470588235297</v>
      </c>
      <c r="N825" s="107">
        <f>G825*100/D825</f>
        <v>53.676470588235297</v>
      </c>
    </row>
    <row r="826" spans="1:14" ht="18" customHeight="1" outlineLevel="2">
      <c r="A826" s="31">
        <v>63</v>
      </c>
      <c r="B826" s="42" t="s">
        <v>575</v>
      </c>
      <c r="C826" s="34" t="s">
        <v>628</v>
      </c>
      <c r="D826" s="3">
        <v>163</v>
      </c>
      <c r="E826" s="3">
        <v>1602</v>
      </c>
      <c r="F826" s="3">
        <v>18</v>
      </c>
      <c r="G826" s="6">
        <f t="shared" si="125"/>
        <v>89</v>
      </c>
      <c r="H826" s="57">
        <f t="shared" si="120"/>
        <v>3026</v>
      </c>
      <c r="I826" s="57">
        <f t="shared" si="121"/>
        <v>3026</v>
      </c>
      <c r="J826" s="57">
        <f t="shared" si="126"/>
        <v>102</v>
      </c>
      <c r="K826" s="57">
        <f t="shared" si="124"/>
        <v>197</v>
      </c>
      <c r="L826" s="57">
        <f t="shared" si="127"/>
        <v>299</v>
      </c>
      <c r="M826" s="107">
        <f t="shared" si="128"/>
        <v>54.601226993865033</v>
      </c>
      <c r="N826" s="107">
        <f t="shared" si="129"/>
        <v>54.601226993865033</v>
      </c>
    </row>
    <row r="827" spans="1:14" ht="18" customHeight="1" outlineLevel="2">
      <c r="A827" s="31">
        <v>64</v>
      </c>
      <c r="B827" s="42" t="s">
        <v>575</v>
      </c>
      <c r="C827" s="34" t="s">
        <v>629</v>
      </c>
      <c r="D827" s="3">
        <v>84</v>
      </c>
      <c r="E827" s="3">
        <v>550</v>
      </c>
      <c r="F827" s="3">
        <v>10</v>
      </c>
      <c r="G827" s="6">
        <f t="shared" si="125"/>
        <v>55</v>
      </c>
      <c r="H827" s="57">
        <f t="shared" si="120"/>
        <v>1870</v>
      </c>
      <c r="I827" s="57">
        <f t="shared" si="121"/>
        <v>1870</v>
      </c>
      <c r="J827" s="57">
        <f t="shared" si="126"/>
        <v>63</v>
      </c>
      <c r="K827" s="57">
        <f t="shared" si="124"/>
        <v>120</v>
      </c>
      <c r="L827" s="57">
        <f t="shared" si="127"/>
        <v>183</v>
      </c>
      <c r="M827" s="107">
        <f t="shared" si="128"/>
        <v>65.476190476190482</v>
      </c>
      <c r="N827" s="107">
        <f t="shared" si="129"/>
        <v>65.476190476190482</v>
      </c>
    </row>
    <row r="828" spans="1:14" ht="18" customHeight="1" outlineLevel="2">
      <c r="A828" s="31">
        <v>65</v>
      </c>
      <c r="B828" s="42" t="s">
        <v>575</v>
      </c>
      <c r="C828" s="34" t="s">
        <v>630</v>
      </c>
      <c r="D828" s="3">
        <v>66</v>
      </c>
      <c r="E828" s="3">
        <v>30</v>
      </c>
      <c r="F828" s="3">
        <v>1</v>
      </c>
      <c r="G828" s="6">
        <f t="shared" si="125"/>
        <v>30</v>
      </c>
      <c r="H828" s="57">
        <f t="shared" si="120"/>
        <v>1020</v>
      </c>
      <c r="I828" s="57">
        <f t="shared" si="121"/>
        <v>1020</v>
      </c>
      <c r="J828" s="57">
        <f t="shared" si="126"/>
        <v>34</v>
      </c>
      <c r="K828" s="57">
        <f t="shared" si="124"/>
        <v>64</v>
      </c>
      <c r="L828" s="57">
        <f t="shared" si="127"/>
        <v>98</v>
      </c>
      <c r="M828" s="107">
        <f t="shared" si="128"/>
        <v>45.454545454545453</v>
      </c>
      <c r="N828" s="107">
        <f t="shared" si="129"/>
        <v>45.454545454545453</v>
      </c>
    </row>
    <row r="829" spans="1:14" ht="18" customHeight="1" outlineLevel="2">
      <c r="A829" s="31">
        <v>66</v>
      </c>
      <c r="B829" s="42" t="s">
        <v>575</v>
      </c>
      <c r="C829" s="34" t="s">
        <v>631</v>
      </c>
      <c r="D829" s="3">
        <v>69</v>
      </c>
      <c r="E829" s="3">
        <v>725</v>
      </c>
      <c r="F829" s="3">
        <v>19</v>
      </c>
      <c r="G829" s="6">
        <f t="shared" si="125"/>
        <v>38.157894736842103</v>
      </c>
      <c r="H829" s="57">
        <f t="shared" ref="H829:H869" si="130">ROUND(G829*34,0)</f>
        <v>1297</v>
      </c>
      <c r="I829" s="57">
        <f t="shared" ref="I829:I869" si="131">ROUND(G829*34,0)</f>
        <v>1297</v>
      </c>
      <c r="J829" s="57">
        <f t="shared" si="126"/>
        <v>43</v>
      </c>
      <c r="K829" s="57">
        <f t="shared" si="124"/>
        <v>83</v>
      </c>
      <c r="L829" s="57">
        <f t="shared" si="127"/>
        <v>126</v>
      </c>
      <c r="M829" s="107">
        <f t="shared" si="128"/>
        <v>55.301296720061018</v>
      </c>
      <c r="N829" s="107">
        <f t="shared" si="129"/>
        <v>55.301296720061018</v>
      </c>
    </row>
    <row r="830" spans="1:14" ht="18" customHeight="1" outlineLevel="2">
      <c r="A830" s="31">
        <v>67</v>
      </c>
      <c r="B830" s="42" t="s">
        <v>575</v>
      </c>
      <c r="C830" s="34" t="s">
        <v>1404</v>
      </c>
      <c r="D830" s="3">
        <v>72</v>
      </c>
      <c r="E830" s="3">
        <v>1172</v>
      </c>
      <c r="F830" s="3">
        <v>22</v>
      </c>
      <c r="G830" s="6">
        <f t="shared" si="125"/>
        <v>53.272727272727273</v>
      </c>
      <c r="H830" s="57">
        <f t="shared" si="130"/>
        <v>1811</v>
      </c>
      <c r="I830" s="57">
        <f t="shared" si="131"/>
        <v>1811</v>
      </c>
      <c r="J830" s="57">
        <f t="shared" si="126"/>
        <v>61</v>
      </c>
      <c r="K830" s="57">
        <f t="shared" si="124"/>
        <v>117</v>
      </c>
      <c r="L830" s="57">
        <f t="shared" si="127"/>
        <v>178</v>
      </c>
      <c r="M830" s="107">
        <f t="shared" si="128"/>
        <v>73.98989898989899</v>
      </c>
      <c r="N830" s="107">
        <f t="shared" si="129"/>
        <v>73.98989898989899</v>
      </c>
    </row>
    <row r="831" spans="1:14" ht="18" customHeight="1" outlineLevel="2">
      <c r="A831" s="31">
        <v>68</v>
      </c>
      <c r="B831" s="42" t="s">
        <v>575</v>
      </c>
      <c r="C831" s="34" t="s">
        <v>632</v>
      </c>
      <c r="D831" s="3">
        <v>126</v>
      </c>
      <c r="E831" s="3">
        <v>60</v>
      </c>
      <c r="F831" s="3">
        <v>1</v>
      </c>
      <c r="G831" s="6">
        <f t="shared" si="125"/>
        <v>60</v>
      </c>
      <c r="H831" s="57">
        <f t="shared" si="130"/>
        <v>2040</v>
      </c>
      <c r="I831" s="57">
        <f t="shared" si="131"/>
        <v>2040</v>
      </c>
      <c r="J831" s="57">
        <f t="shared" si="126"/>
        <v>68</v>
      </c>
      <c r="K831" s="57">
        <f t="shared" si="124"/>
        <v>132</v>
      </c>
      <c r="L831" s="57">
        <f t="shared" si="127"/>
        <v>200</v>
      </c>
      <c r="M831" s="107">
        <f t="shared" si="128"/>
        <v>47.61904761904762</v>
      </c>
      <c r="N831" s="107">
        <f t="shared" si="129"/>
        <v>47.61904761904762</v>
      </c>
    </row>
    <row r="832" spans="1:14" ht="18" customHeight="1" outlineLevel="2">
      <c r="A832" s="31">
        <v>69</v>
      </c>
      <c r="B832" s="42" t="s">
        <v>575</v>
      </c>
      <c r="C832" s="34" t="s">
        <v>633</v>
      </c>
      <c r="D832" s="3">
        <v>99</v>
      </c>
      <c r="E832" s="3">
        <v>163</v>
      </c>
      <c r="F832" s="3">
        <v>4</v>
      </c>
      <c r="G832" s="6">
        <f t="shared" si="125"/>
        <v>40.75</v>
      </c>
      <c r="H832" s="57">
        <f t="shared" si="130"/>
        <v>1386</v>
      </c>
      <c r="I832" s="57">
        <f t="shared" si="131"/>
        <v>1386</v>
      </c>
      <c r="J832" s="57">
        <f t="shared" si="126"/>
        <v>46</v>
      </c>
      <c r="K832" s="57">
        <f t="shared" si="124"/>
        <v>88</v>
      </c>
      <c r="L832" s="57">
        <f t="shared" si="127"/>
        <v>134</v>
      </c>
      <c r="M832" s="107">
        <f t="shared" si="128"/>
        <v>41.161616161616159</v>
      </c>
      <c r="N832" s="107">
        <f t="shared" si="129"/>
        <v>41.161616161616159</v>
      </c>
    </row>
    <row r="833" spans="1:14" ht="18" customHeight="1" outlineLevel="2">
      <c r="A833" s="31">
        <v>70</v>
      </c>
      <c r="B833" s="42" t="s">
        <v>575</v>
      </c>
      <c r="C833" s="34" t="s">
        <v>634</v>
      </c>
      <c r="D833" s="3">
        <v>123</v>
      </c>
      <c r="E833" s="3">
        <v>1368</v>
      </c>
      <c r="F833" s="3">
        <v>20</v>
      </c>
      <c r="G833" s="6">
        <f t="shared" si="125"/>
        <v>68.400000000000006</v>
      </c>
      <c r="H833" s="57">
        <f t="shared" si="130"/>
        <v>2326</v>
      </c>
      <c r="I833" s="57">
        <f t="shared" si="131"/>
        <v>2326</v>
      </c>
      <c r="J833" s="57">
        <f t="shared" si="126"/>
        <v>78</v>
      </c>
      <c r="K833" s="57">
        <f t="shared" si="124"/>
        <v>151</v>
      </c>
      <c r="L833" s="57">
        <f t="shared" si="127"/>
        <v>229</v>
      </c>
      <c r="M833" s="107">
        <f t="shared" si="128"/>
        <v>55.609756097560982</v>
      </c>
      <c r="N833" s="107">
        <f t="shared" si="129"/>
        <v>55.609756097560982</v>
      </c>
    </row>
    <row r="834" spans="1:14" ht="18" customHeight="1" outlineLevel="2">
      <c r="A834" s="31">
        <v>71</v>
      </c>
      <c r="B834" s="42" t="s">
        <v>575</v>
      </c>
      <c r="C834" s="34" t="s">
        <v>635</v>
      </c>
      <c r="D834" s="3">
        <v>88</v>
      </c>
      <c r="E834" s="3">
        <v>854</v>
      </c>
      <c r="F834" s="3">
        <v>19</v>
      </c>
      <c r="G834" s="6">
        <f t="shared" si="125"/>
        <v>44.94736842105263</v>
      </c>
      <c r="H834" s="57">
        <f t="shared" si="130"/>
        <v>1528</v>
      </c>
      <c r="I834" s="57">
        <f t="shared" si="131"/>
        <v>1528</v>
      </c>
      <c r="J834" s="57">
        <f t="shared" si="126"/>
        <v>51</v>
      </c>
      <c r="K834" s="57">
        <f t="shared" si="124"/>
        <v>98</v>
      </c>
      <c r="L834" s="57">
        <f t="shared" si="127"/>
        <v>149</v>
      </c>
      <c r="M834" s="107">
        <f t="shared" si="128"/>
        <v>51.076555023923447</v>
      </c>
      <c r="N834" s="107">
        <f t="shared" si="129"/>
        <v>51.076555023923447</v>
      </c>
    </row>
    <row r="835" spans="1:14" ht="18" customHeight="1" outlineLevel="2">
      <c r="A835" s="31">
        <v>72</v>
      </c>
      <c r="B835" s="42" t="s">
        <v>575</v>
      </c>
      <c r="C835" s="34" t="s">
        <v>636</v>
      </c>
      <c r="D835" s="3">
        <v>330</v>
      </c>
      <c r="E835" s="3">
        <v>110</v>
      </c>
      <c r="F835" s="3">
        <v>1</v>
      </c>
      <c r="G835" s="6">
        <f t="shared" si="125"/>
        <v>110</v>
      </c>
      <c r="H835" s="57">
        <f t="shared" si="130"/>
        <v>3740</v>
      </c>
      <c r="I835" s="57">
        <f t="shared" si="131"/>
        <v>3740</v>
      </c>
      <c r="J835" s="57">
        <f t="shared" si="126"/>
        <v>126</v>
      </c>
      <c r="K835" s="57">
        <f t="shared" si="124"/>
        <v>244</v>
      </c>
      <c r="L835" s="57">
        <f t="shared" si="127"/>
        <v>370</v>
      </c>
      <c r="M835" s="107">
        <f t="shared" si="128"/>
        <v>33.333333333333336</v>
      </c>
      <c r="N835" s="107">
        <f t="shared" si="129"/>
        <v>33.333333333333336</v>
      </c>
    </row>
    <row r="836" spans="1:14" ht="18" customHeight="1" outlineLevel="2">
      <c r="A836" s="31">
        <v>73</v>
      </c>
      <c r="B836" s="42" t="s">
        <v>575</v>
      </c>
      <c r="C836" s="34" t="s">
        <v>637</v>
      </c>
      <c r="D836" s="3">
        <v>150</v>
      </c>
      <c r="E836" s="3">
        <v>65</v>
      </c>
      <c r="F836" s="3">
        <v>1</v>
      </c>
      <c r="G836" s="6">
        <f t="shared" si="125"/>
        <v>65</v>
      </c>
      <c r="H836" s="57">
        <f t="shared" si="130"/>
        <v>2210</v>
      </c>
      <c r="I836" s="57">
        <f t="shared" si="131"/>
        <v>2210</v>
      </c>
      <c r="J836" s="57">
        <f t="shared" si="126"/>
        <v>74</v>
      </c>
      <c r="K836" s="57">
        <f t="shared" si="124"/>
        <v>143</v>
      </c>
      <c r="L836" s="57">
        <f t="shared" si="127"/>
        <v>217</v>
      </c>
      <c r="M836" s="107">
        <f t="shared" si="128"/>
        <v>43.333333333333336</v>
      </c>
      <c r="N836" s="107">
        <f t="shared" si="129"/>
        <v>43.333333333333336</v>
      </c>
    </row>
    <row r="837" spans="1:14" ht="18" customHeight="1" outlineLevel="2">
      <c r="A837" s="31">
        <v>74</v>
      </c>
      <c r="B837" s="42" t="s">
        <v>575</v>
      </c>
      <c r="C837" s="34" t="s">
        <v>300</v>
      </c>
      <c r="D837" s="3">
        <v>122</v>
      </c>
      <c r="E837" s="3">
        <v>1012</v>
      </c>
      <c r="F837" s="3">
        <v>21</v>
      </c>
      <c r="G837" s="6">
        <f t="shared" si="125"/>
        <v>48.19047619047619</v>
      </c>
      <c r="H837" s="57">
        <f t="shared" si="130"/>
        <v>1638</v>
      </c>
      <c r="I837" s="57">
        <f t="shared" si="131"/>
        <v>1638</v>
      </c>
      <c r="J837" s="57">
        <f t="shared" si="126"/>
        <v>55</v>
      </c>
      <c r="K837" s="57">
        <f t="shared" si="124"/>
        <v>105</v>
      </c>
      <c r="L837" s="57">
        <f>J837+K837</f>
        <v>160</v>
      </c>
      <c r="M837" s="107">
        <f>G837*100/D837</f>
        <v>39.500390320062451</v>
      </c>
      <c r="N837" s="107">
        <f>G837*100/D837</f>
        <v>39.500390320062451</v>
      </c>
    </row>
    <row r="838" spans="1:14" ht="18" customHeight="1" outlineLevel="2">
      <c r="A838" s="31">
        <v>75</v>
      </c>
      <c r="B838" s="42" t="s">
        <v>575</v>
      </c>
      <c r="C838" s="34" t="s">
        <v>642</v>
      </c>
      <c r="D838" s="3">
        <v>143</v>
      </c>
      <c r="E838" s="3">
        <v>514</v>
      </c>
      <c r="F838" s="3">
        <v>14</v>
      </c>
      <c r="G838" s="6">
        <f t="shared" si="125"/>
        <v>36.714285714285715</v>
      </c>
      <c r="H838" s="57">
        <f t="shared" si="130"/>
        <v>1248</v>
      </c>
      <c r="I838" s="57">
        <f t="shared" si="131"/>
        <v>1248</v>
      </c>
      <c r="J838" s="57">
        <f t="shared" si="126"/>
        <v>41</v>
      </c>
      <c r="K838" s="57">
        <f t="shared" si="124"/>
        <v>79</v>
      </c>
      <c r="L838" s="57">
        <f>J838+K838</f>
        <v>120</v>
      </c>
      <c r="M838" s="107">
        <f>G838*100/D838</f>
        <v>25.674325674325676</v>
      </c>
      <c r="N838" s="107">
        <f>G838*100/D838</f>
        <v>25.674325674325676</v>
      </c>
    </row>
    <row r="839" spans="1:14" ht="18" customHeight="1" outlineLevel="2">
      <c r="A839" s="31">
        <v>76</v>
      </c>
      <c r="B839" s="42" t="s">
        <v>575</v>
      </c>
      <c r="C839" s="34" t="s">
        <v>638</v>
      </c>
      <c r="D839" s="3">
        <v>140</v>
      </c>
      <c r="E839" s="3">
        <v>55</v>
      </c>
      <c r="F839" s="3">
        <v>1</v>
      </c>
      <c r="G839" s="6">
        <f t="shared" si="125"/>
        <v>55</v>
      </c>
      <c r="H839" s="57">
        <f t="shared" si="130"/>
        <v>1870</v>
      </c>
      <c r="I839" s="57">
        <f t="shared" si="131"/>
        <v>1870</v>
      </c>
      <c r="J839" s="57">
        <f t="shared" si="126"/>
        <v>63</v>
      </c>
      <c r="K839" s="57">
        <f t="shared" si="124"/>
        <v>120</v>
      </c>
      <c r="L839" s="57">
        <f t="shared" si="127"/>
        <v>183</v>
      </c>
      <c r="M839" s="107">
        <f t="shared" si="128"/>
        <v>39.285714285714285</v>
      </c>
      <c r="N839" s="107">
        <f t="shared" si="129"/>
        <v>39.285714285714285</v>
      </c>
    </row>
    <row r="840" spans="1:14" ht="18" customHeight="1" outlineLevel="2">
      <c r="A840" s="31">
        <v>77</v>
      </c>
      <c r="B840" s="42" t="s">
        <v>575</v>
      </c>
      <c r="C840" s="34" t="s">
        <v>639</v>
      </c>
      <c r="D840" s="3">
        <v>86</v>
      </c>
      <c r="E840" s="3">
        <v>40</v>
      </c>
      <c r="F840" s="3">
        <v>1</v>
      </c>
      <c r="G840" s="6">
        <f t="shared" si="125"/>
        <v>40</v>
      </c>
      <c r="H840" s="57">
        <f t="shared" si="130"/>
        <v>1360</v>
      </c>
      <c r="I840" s="57">
        <f t="shared" si="131"/>
        <v>1360</v>
      </c>
      <c r="J840" s="57">
        <f t="shared" si="126"/>
        <v>45</v>
      </c>
      <c r="K840" s="57">
        <f t="shared" si="124"/>
        <v>87</v>
      </c>
      <c r="L840" s="57">
        <f t="shared" si="127"/>
        <v>132</v>
      </c>
      <c r="M840" s="107">
        <f t="shared" si="128"/>
        <v>46.511627906976742</v>
      </c>
      <c r="N840" s="107">
        <f t="shared" si="129"/>
        <v>46.511627906976742</v>
      </c>
    </row>
    <row r="841" spans="1:14" ht="18" customHeight="1" outlineLevel="2">
      <c r="A841" s="31">
        <v>78</v>
      </c>
      <c r="B841" s="42" t="s">
        <v>575</v>
      </c>
      <c r="C841" s="34" t="s">
        <v>640</v>
      </c>
      <c r="D841" s="3">
        <v>141</v>
      </c>
      <c r="E841" s="3">
        <v>839</v>
      </c>
      <c r="F841" s="3">
        <v>14</v>
      </c>
      <c r="G841" s="6">
        <f t="shared" si="125"/>
        <v>59.928571428571431</v>
      </c>
      <c r="H841" s="57">
        <f t="shared" si="130"/>
        <v>2038</v>
      </c>
      <c r="I841" s="57">
        <f t="shared" si="131"/>
        <v>2038</v>
      </c>
      <c r="J841" s="57">
        <f t="shared" si="126"/>
        <v>68</v>
      </c>
      <c r="K841" s="57">
        <f t="shared" si="124"/>
        <v>132</v>
      </c>
      <c r="L841" s="57">
        <f t="shared" si="127"/>
        <v>200</v>
      </c>
      <c r="M841" s="107">
        <f t="shared" si="128"/>
        <v>42.502532928064845</v>
      </c>
      <c r="N841" s="107">
        <f t="shared" si="129"/>
        <v>42.502532928064845</v>
      </c>
    </row>
    <row r="842" spans="1:14" ht="18" customHeight="1" outlineLevel="2">
      <c r="A842" s="31">
        <v>79</v>
      </c>
      <c r="B842" s="42" t="s">
        <v>575</v>
      </c>
      <c r="C842" s="34" t="s">
        <v>441</v>
      </c>
      <c r="D842" s="3">
        <v>62</v>
      </c>
      <c r="E842" s="3">
        <v>30</v>
      </c>
      <c r="F842" s="3">
        <v>1</v>
      </c>
      <c r="G842" s="6">
        <f t="shared" si="125"/>
        <v>30</v>
      </c>
      <c r="H842" s="57">
        <f t="shared" si="130"/>
        <v>1020</v>
      </c>
      <c r="I842" s="57">
        <f t="shared" si="131"/>
        <v>1020</v>
      </c>
      <c r="J842" s="57">
        <f t="shared" si="126"/>
        <v>34</v>
      </c>
      <c r="K842" s="57">
        <f t="shared" si="124"/>
        <v>64</v>
      </c>
      <c r="L842" s="57">
        <f t="shared" si="127"/>
        <v>98</v>
      </c>
      <c r="M842" s="107">
        <f t="shared" si="128"/>
        <v>48.387096774193552</v>
      </c>
      <c r="N842" s="107">
        <f t="shared" si="129"/>
        <v>48.387096774193552</v>
      </c>
    </row>
    <row r="843" spans="1:14" ht="18" customHeight="1" outlineLevel="2">
      <c r="A843" s="31">
        <v>80</v>
      </c>
      <c r="B843" s="42" t="s">
        <v>575</v>
      </c>
      <c r="C843" s="34" t="s">
        <v>641</v>
      </c>
      <c r="D843" s="3">
        <v>75</v>
      </c>
      <c r="E843" s="3">
        <v>671</v>
      </c>
      <c r="F843" s="3">
        <v>13</v>
      </c>
      <c r="G843" s="6">
        <f t="shared" si="125"/>
        <v>51.615384615384613</v>
      </c>
      <c r="H843" s="57">
        <f t="shared" si="130"/>
        <v>1755</v>
      </c>
      <c r="I843" s="57">
        <f t="shared" si="131"/>
        <v>1755</v>
      </c>
      <c r="J843" s="57">
        <f t="shared" si="126"/>
        <v>59</v>
      </c>
      <c r="K843" s="57">
        <f t="shared" ref="K843:K869" si="132">ROUND(I843*0.066-3,0)</f>
        <v>113</v>
      </c>
      <c r="L843" s="57">
        <f t="shared" si="127"/>
        <v>172</v>
      </c>
      <c r="M843" s="107">
        <f t="shared" si="128"/>
        <v>68.820512820512818</v>
      </c>
      <c r="N843" s="107">
        <f t="shared" si="129"/>
        <v>68.820512820512818</v>
      </c>
    </row>
    <row r="844" spans="1:14" ht="18" customHeight="1" outlineLevel="2">
      <c r="A844" s="31">
        <v>81</v>
      </c>
      <c r="B844" s="42" t="s">
        <v>575</v>
      </c>
      <c r="C844" s="34" t="s">
        <v>643</v>
      </c>
      <c r="D844" s="3">
        <v>118</v>
      </c>
      <c r="E844" s="3">
        <v>1361</v>
      </c>
      <c r="F844" s="3">
        <v>22</v>
      </c>
      <c r="G844" s="6">
        <f t="shared" si="125"/>
        <v>61.863636363636367</v>
      </c>
      <c r="H844" s="57">
        <f t="shared" si="130"/>
        <v>2103</v>
      </c>
      <c r="I844" s="57">
        <f t="shared" si="131"/>
        <v>2103</v>
      </c>
      <c r="J844" s="57">
        <f t="shared" si="126"/>
        <v>71</v>
      </c>
      <c r="K844" s="57">
        <f t="shared" si="132"/>
        <v>136</v>
      </c>
      <c r="L844" s="57">
        <f t="shared" si="127"/>
        <v>207</v>
      </c>
      <c r="M844" s="107">
        <f t="shared" si="128"/>
        <v>52.426810477657938</v>
      </c>
      <c r="N844" s="107">
        <f t="shared" si="129"/>
        <v>52.426810477657938</v>
      </c>
    </row>
    <row r="845" spans="1:14" ht="18" customHeight="1" outlineLevel="2">
      <c r="A845" s="31">
        <v>82</v>
      </c>
      <c r="B845" s="42" t="s">
        <v>575</v>
      </c>
      <c r="C845" s="34" t="s">
        <v>1405</v>
      </c>
      <c r="D845" s="3">
        <v>113</v>
      </c>
      <c r="E845" s="3">
        <v>45</v>
      </c>
      <c r="F845" s="3">
        <v>1</v>
      </c>
      <c r="G845" s="6">
        <f t="shared" si="125"/>
        <v>45</v>
      </c>
      <c r="H845" s="57">
        <f t="shared" si="130"/>
        <v>1530</v>
      </c>
      <c r="I845" s="57">
        <f t="shared" si="131"/>
        <v>1530</v>
      </c>
      <c r="J845" s="57">
        <f t="shared" si="126"/>
        <v>51</v>
      </c>
      <c r="K845" s="57">
        <f t="shared" si="132"/>
        <v>98</v>
      </c>
      <c r="L845" s="57">
        <f t="shared" si="127"/>
        <v>149</v>
      </c>
      <c r="M845" s="107">
        <f t="shared" si="128"/>
        <v>39.823008849557525</v>
      </c>
      <c r="N845" s="107">
        <f t="shared" si="129"/>
        <v>39.823008849557525</v>
      </c>
    </row>
    <row r="846" spans="1:14" ht="18" customHeight="1" outlineLevel="2">
      <c r="A846" s="31">
        <v>83</v>
      </c>
      <c r="B846" s="42" t="s">
        <v>575</v>
      </c>
      <c r="C846" s="29" t="s">
        <v>1557</v>
      </c>
      <c r="D846" s="3">
        <v>13</v>
      </c>
      <c r="E846" s="3">
        <v>8</v>
      </c>
      <c r="F846" s="3">
        <v>1</v>
      </c>
      <c r="G846" s="6">
        <f t="shared" si="125"/>
        <v>8</v>
      </c>
      <c r="H846" s="57">
        <f t="shared" si="130"/>
        <v>272</v>
      </c>
      <c r="I846" s="57">
        <f t="shared" si="131"/>
        <v>272</v>
      </c>
      <c r="J846" s="57">
        <f t="shared" si="126"/>
        <v>8</v>
      </c>
      <c r="K846" s="57">
        <f t="shared" si="132"/>
        <v>15</v>
      </c>
      <c r="L846" s="57">
        <f>J846+K846</f>
        <v>23</v>
      </c>
      <c r="M846" s="107">
        <f>G846*100/D846</f>
        <v>61.53846153846154</v>
      </c>
      <c r="N846" s="107">
        <f>G846*100/D846</f>
        <v>61.53846153846154</v>
      </c>
    </row>
    <row r="847" spans="1:14" ht="18" customHeight="1" outlineLevel="2">
      <c r="A847" s="31">
        <v>84</v>
      </c>
      <c r="B847" s="42" t="s">
        <v>575</v>
      </c>
      <c r="C847" s="34" t="s">
        <v>644</v>
      </c>
      <c r="D847" s="3">
        <v>106</v>
      </c>
      <c r="E847" s="3">
        <v>1071</v>
      </c>
      <c r="F847" s="3">
        <v>19</v>
      </c>
      <c r="G847" s="6">
        <f t="shared" si="125"/>
        <v>56.368421052631582</v>
      </c>
      <c r="H847" s="57">
        <f t="shared" si="130"/>
        <v>1917</v>
      </c>
      <c r="I847" s="57">
        <f t="shared" si="131"/>
        <v>1917</v>
      </c>
      <c r="J847" s="57">
        <f t="shared" si="126"/>
        <v>64</v>
      </c>
      <c r="K847" s="57">
        <f t="shared" si="132"/>
        <v>124</v>
      </c>
      <c r="L847" s="57">
        <f t="shared" si="127"/>
        <v>188</v>
      </c>
      <c r="M847" s="107">
        <f t="shared" si="128"/>
        <v>53.177755710029793</v>
      </c>
      <c r="N847" s="107">
        <f t="shared" si="129"/>
        <v>53.177755710029793</v>
      </c>
    </row>
    <row r="848" spans="1:14" ht="18" customHeight="1" outlineLevel="2">
      <c r="A848" s="31">
        <v>85</v>
      </c>
      <c r="B848" s="42" t="s">
        <v>575</v>
      </c>
      <c r="C848" s="34" t="s">
        <v>645</v>
      </c>
      <c r="D848" s="3">
        <v>52</v>
      </c>
      <c r="E848" s="3">
        <v>860</v>
      </c>
      <c r="F848" s="3">
        <v>21</v>
      </c>
      <c r="G848" s="6">
        <f t="shared" ref="G848:G914" si="133">E848/F848</f>
        <v>40.952380952380949</v>
      </c>
      <c r="H848" s="57">
        <f t="shared" si="130"/>
        <v>1392</v>
      </c>
      <c r="I848" s="57">
        <f t="shared" si="131"/>
        <v>1392</v>
      </c>
      <c r="J848" s="57">
        <f t="shared" si="126"/>
        <v>46</v>
      </c>
      <c r="K848" s="57">
        <f t="shared" si="132"/>
        <v>89</v>
      </c>
      <c r="L848" s="57">
        <f t="shared" si="127"/>
        <v>135</v>
      </c>
      <c r="M848" s="107">
        <f t="shared" si="128"/>
        <v>78.754578754578745</v>
      </c>
      <c r="N848" s="107">
        <f t="shared" si="129"/>
        <v>78.754578754578745</v>
      </c>
    </row>
    <row r="849" spans="1:14" ht="18" customHeight="1" outlineLevel="2">
      <c r="A849" s="31">
        <v>86</v>
      </c>
      <c r="B849" s="42" t="s">
        <v>575</v>
      </c>
      <c r="C849" s="34" t="s">
        <v>1406</v>
      </c>
      <c r="D849" s="3">
        <v>38</v>
      </c>
      <c r="E849" s="3">
        <v>403</v>
      </c>
      <c r="F849" s="3">
        <v>22</v>
      </c>
      <c r="G849" s="6">
        <f t="shared" si="133"/>
        <v>18.318181818181817</v>
      </c>
      <c r="H849" s="57">
        <f t="shared" si="130"/>
        <v>623</v>
      </c>
      <c r="I849" s="57">
        <f t="shared" si="131"/>
        <v>623</v>
      </c>
      <c r="J849" s="57">
        <f t="shared" si="126"/>
        <v>20</v>
      </c>
      <c r="K849" s="57">
        <f t="shared" si="132"/>
        <v>38</v>
      </c>
      <c r="L849" s="57">
        <f t="shared" si="127"/>
        <v>58</v>
      </c>
      <c r="M849" s="107">
        <f t="shared" si="128"/>
        <v>48.205741626794257</v>
      </c>
      <c r="N849" s="107">
        <f t="shared" si="129"/>
        <v>48.205741626794257</v>
      </c>
    </row>
    <row r="850" spans="1:14" ht="18" customHeight="1" outlineLevel="2">
      <c r="A850" s="31">
        <v>87</v>
      </c>
      <c r="B850" s="42" t="s">
        <v>575</v>
      </c>
      <c r="C850" s="34" t="s">
        <v>646</v>
      </c>
      <c r="D850" s="3">
        <v>170</v>
      </c>
      <c r="E850" s="3">
        <v>1710</v>
      </c>
      <c r="F850" s="3">
        <v>20</v>
      </c>
      <c r="G850" s="6">
        <f t="shared" si="133"/>
        <v>85.5</v>
      </c>
      <c r="H850" s="57">
        <f t="shared" si="130"/>
        <v>2907</v>
      </c>
      <c r="I850" s="57">
        <f t="shared" si="131"/>
        <v>2907</v>
      </c>
      <c r="J850" s="57">
        <f t="shared" si="126"/>
        <v>98</v>
      </c>
      <c r="K850" s="57">
        <f t="shared" si="132"/>
        <v>189</v>
      </c>
      <c r="L850" s="57">
        <f t="shared" si="127"/>
        <v>287</v>
      </c>
      <c r="M850" s="107">
        <f t="shared" si="128"/>
        <v>50.294117647058826</v>
      </c>
      <c r="N850" s="107">
        <f t="shared" si="129"/>
        <v>50.294117647058826</v>
      </c>
    </row>
    <row r="851" spans="1:14" ht="18" customHeight="1" outlineLevel="2">
      <c r="A851" s="31">
        <v>88</v>
      </c>
      <c r="B851" s="42" t="s">
        <v>575</v>
      </c>
      <c r="C851" s="34" t="s">
        <v>1407</v>
      </c>
      <c r="D851" s="3">
        <v>43</v>
      </c>
      <c r="E851" s="3">
        <v>599</v>
      </c>
      <c r="F851" s="3">
        <v>21</v>
      </c>
      <c r="G851" s="6">
        <f t="shared" si="133"/>
        <v>28.523809523809526</v>
      </c>
      <c r="H851" s="57">
        <f t="shared" si="130"/>
        <v>970</v>
      </c>
      <c r="I851" s="57">
        <f t="shared" si="131"/>
        <v>970</v>
      </c>
      <c r="J851" s="57">
        <f t="shared" si="126"/>
        <v>32</v>
      </c>
      <c r="K851" s="57">
        <f t="shared" si="132"/>
        <v>61</v>
      </c>
      <c r="L851" s="57">
        <f t="shared" si="127"/>
        <v>93</v>
      </c>
      <c r="M851" s="107">
        <f t="shared" si="128"/>
        <v>66.334440753045413</v>
      </c>
      <c r="N851" s="107">
        <f t="shared" si="129"/>
        <v>66.334440753045413</v>
      </c>
    </row>
    <row r="852" spans="1:14" ht="18" customHeight="1" outlineLevel="2">
      <c r="A852" s="31">
        <v>89</v>
      </c>
      <c r="B852" s="42" t="s">
        <v>575</v>
      </c>
      <c r="C852" s="34" t="s">
        <v>647</v>
      </c>
      <c r="D852" s="3">
        <v>98</v>
      </c>
      <c r="E852" s="3">
        <v>628</v>
      </c>
      <c r="F852" s="3">
        <v>21</v>
      </c>
      <c r="G852" s="6">
        <f t="shared" si="133"/>
        <v>29.904761904761905</v>
      </c>
      <c r="H852" s="57">
        <f t="shared" si="130"/>
        <v>1017</v>
      </c>
      <c r="I852" s="57">
        <f t="shared" si="131"/>
        <v>1017</v>
      </c>
      <c r="J852" s="57">
        <f t="shared" si="126"/>
        <v>34</v>
      </c>
      <c r="K852" s="57">
        <f t="shared" si="132"/>
        <v>64</v>
      </c>
      <c r="L852" s="57">
        <f t="shared" si="127"/>
        <v>98</v>
      </c>
      <c r="M852" s="107">
        <f t="shared" si="128"/>
        <v>30.515063168124392</v>
      </c>
      <c r="N852" s="107">
        <f t="shared" si="129"/>
        <v>30.515063168124392</v>
      </c>
    </row>
    <row r="853" spans="1:14" ht="18" customHeight="1" outlineLevel="2">
      <c r="A853" s="31">
        <v>90</v>
      </c>
      <c r="B853" s="42" t="s">
        <v>575</v>
      </c>
      <c r="C853" s="34" t="s">
        <v>648</v>
      </c>
      <c r="D853" s="3">
        <v>170</v>
      </c>
      <c r="E853" s="3">
        <v>1016</v>
      </c>
      <c r="F853" s="3">
        <v>21</v>
      </c>
      <c r="G853" s="6">
        <f t="shared" si="133"/>
        <v>48.38095238095238</v>
      </c>
      <c r="H853" s="57">
        <f t="shared" si="130"/>
        <v>1645</v>
      </c>
      <c r="I853" s="57">
        <f t="shared" si="131"/>
        <v>1645</v>
      </c>
      <c r="J853" s="57">
        <f t="shared" si="126"/>
        <v>55</v>
      </c>
      <c r="K853" s="57">
        <f t="shared" si="132"/>
        <v>106</v>
      </c>
      <c r="L853" s="57">
        <f t="shared" si="127"/>
        <v>161</v>
      </c>
      <c r="M853" s="107">
        <f t="shared" si="128"/>
        <v>28.459383753501399</v>
      </c>
      <c r="N853" s="107">
        <f t="shared" si="129"/>
        <v>28.459383753501399</v>
      </c>
    </row>
    <row r="854" spans="1:14" ht="18" customHeight="1" outlineLevel="2">
      <c r="A854" s="31">
        <v>91</v>
      </c>
      <c r="B854" s="42" t="s">
        <v>575</v>
      </c>
      <c r="C854" s="34" t="s">
        <v>649</v>
      </c>
      <c r="D854" s="3">
        <v>120</v>
      </c>
      <c r="E854" s="3">
        <v>954</v>
      </c>
      <c r="F854" s="3">
        <v>21</v>
      </c>
      <c r="G854" s="6">
        <f t="shared" si="133"/>
        <v>45.428571428571431</v>
      </c>
      <c r="H854" s="57">
        <f t="shared" si="130"/>
        <v>1545</v>
      </c>
      <c r="I854" s="57">
        <f t="shared" si="131"/>
        <v>1545</v>
      </c>
      <c r="J854" s="57">
        <f t="shared" si="126"/>
        <v>52</v>
      </c>
      <c r="K854" s="57">
        <f t="shared" si="132"/>
        <v>99</v>
      </c>
      <c r="L854" s="57">
        <f t="shared" si="127"/>
        <v>151</v>
      </c>
      <c r="M854" s="107">
        <f t="shared" si="128"/>
        <v>37.857142857142861</v>
      </c>
      <c r="N854" s="107">
        <f t="shared" si="129"/>
        <v>37.857142857142861</v>
      </c>
    </row>
    <row r="855" spans="1:14" ht="18" customHeight="1" outlineLevel="2">
      <c r="A855" s="31">
        <v>92</v>
      </c>
      <c r="B855" s="42" t="s">
        <v>575</v>
      </c>
      <c r="C855" s="34" t="s">
        <v>650</v>
      </c>
      <c r="D855" s="3">
        <v>137</v>
      </c>
      <c r="E855" s="3">
        <v>1086</v>
      </c>
      <c r="F855" s="3">
        <v>21</v>
      </c>
      <c r="G855" s="6">
        <f t="shared" si="133"/>
        <v>51.714285714285715</v>
      </c>
      <c r="H855" s="57">
        <f t="shared" si="130"/>
        <v>1758</v>
      </c>
      <c r="I855" s="57">
        <f t="shared" si="131"/>
        <v>1758</v>
      </c>
      <c r="J855" s="57">
        <f t="shared" si="126"/>
        <v>59</v>
      </c>
      <c r="K855" s="57">
        <f t="shared" si="132"/>
        <v>113</v>
      </c>
      <c r="L855" s="57">
        <f t="shared" si="127"/>
        <v>172</v>
      </c>
      <c r="M855" s="107">
        <f t="shared" si="128"/>
        <v>37.747653806047964</v>
      </c>
      <c r="N855" s="107">
        <f t="shared" si="129"/>
        <v>37.747653806047964</v>
      </c>
    </row>
    <row r="856" spans="1:14" ht="18" customHeight="1" outlineLevel="2">
      <c r="A856" s="31">
        <v>93</v>
      </c>
      <c r="B856" s="42" t="s">
        <v>575</v>
      </c>
      <c r="C856" s="34" t="s">
        <v>651</v>
      </c>
      <c r="D856" s="3">
        <v>383</v>
      </c>
      <c r="E856" s="3">
        <v>5299</v>
      </c>
      <c r="F856" s="3">
        <v>20</v>
      </c>
      <c r="G856" s="6">
        <f t="shared" si="133"/>
        <v>264.95</v>
      </c>
      <c r="H856" s="57">
        <f t="shared" si="130"/>
        <v>9008</v>
      </c>
      <c r="I856" s="57">
        <f t="shared" si="131"/>
        <v>9008</v>
      </c>
      <c r="J856" s="57">
        <f>ROUND(H856*0.034-22,0)</f>
        <v>284</v>
      </c>
      <c r="K856" s="57">
        <f>ROUND(I856*0.066-37,0)</f>
        <v>558</v>
      </c>
      <c r="L856" s="57">
        <f t="shared" si="127"/>
        <v>842</v>
      </c>
      <c r="M856" s="107">
        <f t="shared" si="128"/>
        <v>69.177545691906005</v>
      </c>
      <c r="N856" s="107">
        <f t="shared" si="129"/>
        <v>69.177545691906005</v>
      </c>
    </row>
    <row r="857" spans="1:14" ht="18" customHeight="1" outlineLevel="2">
      <c r="A857" s="31">
        <v>94</v>
      </c>
      <c r="B857" s="42" t="s">
        <v>575</v>
      </c>
      <c r="C857" s="34" t="s">
        <v>652</v>
      </c>
      <c r="D857" s="3">
        <v>98</v>
      </c>
      <c r="E857" s="3">
        <v>1027</v>
      </c>
      <c r="F857" s="3">
        <v>20</v>
      </c>
      <c r="G857" s="6">
        <f t="shared" si="133"/>
        <v>51.35</v>
      </c>
      <c r="H857" s="57">
        <f t="shared" si="130"/>
        <v>1746</v>
      </c>
      <c r="I857" s="57">
        <f t="shared" si="131"/>
        <v>1746</v>
      </c>
      <c r="J857" s="57">
        <f t="shared" si="126"/>
        <v>58</v>
      </c>
      <c r="K857" s="57">
        <f t="shared" si="132"/>
        <v>112</v>
      </c>
      <c r="L857" s="57">
        <f t="shared" si="127"/>
        <v>170</v>
      </c>
      <c r="M857" s="107">
        <f t="shared" si="128"/>
        <v>52.397959183673471</v>
      </c>
      <c r="N857" s="107">
        <f t="shared" si="129"/>
        <v>52.397959183673471</v>
      </c>
    </row>
    <row r="858" spans="1:14" ht="18" customHeight="1" outlineLevel="2">
      <c r="A858" s="31">
        <v>95</v>
      </c>
      <c r="B858" s="42" t="s">
        <v>575</v>
      </c>
      <c r="C858" s="34" t="s">
        <v>653</v>
      </c>
      <c r="D858" s="3">
        <v>130</v>
      </c>
      <c r="E858" s="3">
        <v>460</v>
      </c>
      <c r="F858" s="3">
        <v>11</v>
      </c>
      <c r="G858" s="6">
        <f t="shared" si="133"/>
        <v>41.81818181818182</v>
      </c>
      <c r="H858" s="57">
        <f t="shared" si="130"/>
        <v>1422</v>
      </c>
      <c r="I858" s="57">
        <f t="shared" si="131"/>
        <v>1422</v>
      </c>
      <c r="J858" s="57">
        <f>ROUND(H858*0.034,0)</f>
        <v>48</v>
      </c>
      <c r="K858" s="57">
        <f t="shared" si="132"/>
        <v>91</v>
      </c>
      <c r="L858" s="57">
        <f t="shared" si="127"/>
        <v>139</v>
      </c>
      <c r="M858" s="107">
        <f t="shared" si="128"/>
        <v>32.167832167832167</v>
      </c>
      <c r="N858" s="107">
        <f t="shared" si="129"/>
        <v>32.167832167832167</v>
      </c>
    </row>
    <row r="859" spans="1:14" ht="18" customHeight="1" outlineLevel="2">
      <c r="A859" s="31">
        <v>96</v>
      </c>
      <c r="B859" s="42" t="s">
        <v>575</v>
      </c>
      <c r="C859" s="34" t="s">
        <v>654</v>
      </c>
      <c r="D859" s="3">
        <v>62</v>
      </c>
      <c r="E859" s="3">
        <v>334</v>
      </c>
      <c r="F859" s="3">
        <v>20</v>
      </c>
      <c r="G859" s="6">
        <f t="shared" si="133"/>
        <v>16.7</v>
      </c>
      <c r="H859" s="57">
        <f t="shared" si="130"/>
        <v>568</v>
      </c>
      <c r="I859" s="57">
        <f t="shared" si="131"/>
        <v>568</v>
      </c>
      <c r="J859" s="57">
        <f t="shared" si="126"/>
        <v>18</v>
      </c>
      <c r="K859" s="57">
        <f t="shared" si="132"/>
        <v>34</v>
      </c>
      <c r="L859" s="57">
        <f t="shared" si="127"/>
        <v>52</v>
      </c>
      <c r="M859" s="107">
        <f t="shared" si="128"/>
        <v>26.93548387096774</v>
      </c>
      <c r="N859" s="107">
        <f t="shared" si="129"/>
        <v>26.93548387096774</v>
      </c>
    </row>
    <row r="860" spans="1:14" ht="18" customHeight="1" outlineLevel="2">
      <c r="A860" s="31">
        <v>97</v>
      </c>
      <c r="B860" s="42" t="s">
        <v>575</v>
      </c>
      <c r="C860" s="34" t="s">
        <v>655</v>
      </c>
      <c r="D860" s="3">
        <v>97</v>
      </c>
      <c r="E860" s="3">
        <v>1521</v>
      </c>
      <c r="F860" s="3">
        <v>22</v>
      </c>
      <c r="G860" s="6">
        <f t="shared" si="133"/>
        <v>69.13636363636364</v>
      </c>
      <c r="H860" s="57">
        <f t="shared" si="130"/>
        <v>2351</v>
      </c>
      <c r="I860" s="57">
        <f t="shared" si="131"/>
        <v>2351</v>
      </c>
      <c r="J860" s="57">
        <f t="shared" si="126"/>
        <v>79</v>
      </c>
      <c r="K860" s="57">
        <f t="shared" si="132"/>
        <v>152</v>
      </c>
      <c r="L860" s="57">
        <f t="shared" si="127"/>
        <v>231</v>
      </c>
      <c r="M860" s="107">
        <f t="shared" si="128"/>
        <v>71.274601686972829</v>
      </c>
      <c r="N860" s="107">
        <f t="shared" si="129"/>
        <v>71.274601686972829</v>
      </c>
    </row>
    <row r="861" spans="1:14" ht="18" customHeight="1" outlineLevel="2">
      <c r="A861" s="31">
        <v>98</v>
      </c>
      <c r="B861" s="42" t="s">
        <v>575</v>
      </c>
      <c r="C861" s="34" t="s">
        <v>439</v>
      </c>
      <c r="D861" s="3">
        <v>106</v>
      </c>
      <c r="E861" s="3">
        <v>696</v>
      </c>
      <c r="F861" s="3">
        <v>14</v>
      </c>
      <c r="G861" s="6">
        <f t="shared" si="133"/>
        <v>49.714285714285715</v>
      </c>
      <c r="H861" s="57">
        <f t="shared" si="130"/>
        <v>1690</v>
      </c>
      <c r="I861" s="57">
        <f t="shared" si="131"/>
        <v>1690</v>
      </c>
      <c r="J861" s="57">
        <f t="shared" si="126"/>
        <v>56</v>
      </c>
      <c r="K861" s="57">
        <f t="shared" si="132"/>
        <v>109</v>
      </c>
      <c r="L861" s="57">
        <f t="shared" si="127"/>
        <v>165</v>
      </c>
      <c r="M861" s="107">
        <f t="shared" si="128"/>
        <v>46.900269541778975</v>
      </c>
      <c r="N861" s="107">
        <f t="shared" si="129"/>
        <v>46.900269541778975</v>
      </c>
    </row>
    <row r="862" spans="1:14" ht="18" customHeight="1" outlineLevel="2">
      <c r="A862" s="31">
        <v>99</v>
      </c>
      <c r="B862" s="42" t="s">
        <v>575</v>
      </c>
      <c r="C862" s="34" t="s">
        <v>440</v>
      </c>
      <c r="D862" s="3">
        <v>97</v>
      </c>
      <c r="E862" s="3">
        <v>899</v>
      </c>
      <c r="F862" s="3">
        <v>18</v>
      </c>
      <c r="G862" s="6">
        <f t="shared" si="133"/>
        <v>49.944444444444443</v>
      </c>
      <c r="H862" s="57">
        <f t="shared" si="130"/>
        <v>1698</v>
      </c>
      <c r="I862" s="57">
        <f t="shared" si="131"/>
        <v>1698</v>
      </c>
      <c r="J862" s="57">
        <f t="shared" si="126"/>
        <v>57</v>
      </c>
      <c r="K862" s="57">
        <f t="shared" si="132"/>
        <v>109</v>
      </c>
      <c r="L862" s="57">
        <f t="shared" si="127"/>
        <v>166</v>
      </c>
      <c r="M862" s="107">
        <f t="shared" si="128"/>
        <v>51.489117983963347</v>
      </c>
      <c r="N862" s="107">
        <f t="shared" si="129"/>
        <v>51.489117983963347</v>
      </c>
    </row>
    <row r="863" spans="1:14" ht="18" customHeight="1" outlineLevel="2">
      <c r="A863" s="31">
        <v>100</v>
      </c>
      <c r="B863" s="42" t="s">
        <v>575</v>
      </c>
      <c r="C863" s="29" t="s">
        <v>1558</v>
      </c>
      <c r="D863" s="3">
        <v>1</v>
      </c>
      <c r="E863" s="3">
        <v>0</v>
      </c>
      <c r="F863" s="3">
        <v>1</v>
      </c>
      <c r="G863" s="6">
        <f t="shared" si="133"/>
        <v>0</v>
      </c>
      <c r="H863" s="57">
        <f t="shared" si="130"/>
        <v>0</v>
      </c>
      <c r="I863" s="57">
        <f t="shared" si="131"/>
        <v>0</v>
      </c>
      <c r="J863" s="57">
        <v>0</v>
      </c>
      <c r="K863" s="57">
        <v>0</v>
      </c>
      <c r="L863" s="57">
        <f>J863+K863</f>
        <v>0</v>
      </c>
      <c r="M863" s="107">
        <f>G863*100/D863</f>
        <v>0</v>
      </c>
      <c r="N863" s="107">
        <f>G863*100/D863</f>
        <v>0</v>
      </c>
    </row>
    <row r="864" spans="1:14" ht="18" customHeight="1" outlineLevel="2">
      <c r="A864" s="31">
        <v>101</v>
      </c>
      <c r="B864" s="42" t="s">
        <v>575</v>
      </c>
      <c r="C864" s="34" t="s">
        <v>656</v>
      </c>
      <c r="D864" s="3">
        <v>103</v>
      </c>
      <c r="E864" s="3">
        <v>1246</v>
      </c>
      <c r="F864" s="3">
        <v>24</v>
      </c>
      <c r="G864" s="6">
        <f t="shared" si="133"/>
        <v>51.916666666666664</v>
      </c>
      <c r="H864" s="57">
        <f t="shared" si="130"/>
        <v>1765</v>
      </c>
      <c r="I864" s="57">
        <f t="shared" si="131"/>
        <v>1765</v>
      </c>
      <c r="J864" s="57">
        <f t="shared" si="126"/>
        <v>59</v>
      </c>
      <c r="K864" s="57">
        <f t="shared" si="132"/>
        <v>113</v>
      </c>
      <c r="L864" s="57">
        <f t="shared" si="127"/>
        <v>172</v>
      </c>
      <c r="M864" s="107">
        <f t="shared" si="128"/>
        <v>50.404530744336562</v>
      </c>
      <c r="N864" s="107">
        <f t="shared" si="129"/>
        <v>50.404530744336562</v>
      </c>
    </row>
    <row r="865" spans="1:14" ht="18" customHeight="1" outlineLevel="2">
      <c r="A865" s="31">
        <v>102</v>
      </c>
      <c r="B865" s="42" t="s">
        <v>575</v>
      </c>
      <c r="C865" s="34" t="s">
        <v>657</v>
      </c>
      <c r="D865" s="3">
        <v>104</v>
      </c>
      <c r="E865" s="3">
        <v>1025</v>
      </c>
      <c r="F865" s="3">
        <v>21</v>
      </c>
      <c r="G865" s="6">
        <f t="shared" si="133"/>
        <v>48.80952380952381</v>
      </c>
      <c r="H865" s="57">
        <f t="shared" si="130"/>
        <v>1660</v>
      </c>
      <c r="I865" s="57">
        <f t="shared" si="131"/>
        <v>1660</v>
      </c>
      <c r="J865" s="57">
        <f t="shared" si="126"/>
        <v>55</v>
      </c>
      <c r="K865" s="57">
        <f t="shared" si="132"/>
        <v>107</v>
      </c>
      <c r="L865" s="57">
        <f t="shared" si="127"/>
        <v>162</v>
      </c>
      <c r="M865" s="107">
        <f t="shared" si="128"/>
        <v>46.932234432234431</v>
      </c>
      <c r="N865" s="107">
        <f t="shared" si="129"/>
        <v>46.932234432234431</v>
      </c>
    </row>
    <row r="866" spans="1:14" ht="18" customHeight="1" outlineLevel="2">
      <c r="A866" s="31">
        <v>103</v>
      </c>
      <c r="B866" s="42" t="s">
        <v>575</v>
      </c>
      <c r="C866" s="34" t="s">
        <v>658</v>
      </c>
      <c r="D866" s="3">
        <v>104</v>
      </c>
      <c r="E866" s="3">
        <v>1080</v>
      </c>
      <c r="F866" s="3">
        <v>20</v>
      </c>
      <c r="G866" s="6">
        <f t="shared" si="133"/>
        <v>54</v>
      </c>
      <c r="H866" s="57">
        <f t="shared" si="130"/>
        <v>1836</v>
      </c>
      <c r="I866" s="57">
        <f t="shared" si="131"/>
        <v>1836</v>
      </c>
      <c r="J866" s="57">
        <f t="shared" si="126"/>
        <v>61</v>
      </c>
      <c r="K866" s="57">
        <f t="shared" si="132"/>
        <v>118</v>
      </c>
      <c r="L866" s="57">
        <f t="shared" si="127"/>
        <v>179</v>
      </c>
      <c r="M866" s="107">
        <f t="shared" si="128"/>
        <v>51.92307692307692</v>
      </c>
      <c r="N866" s="107">
        <f t="shared" si="129"/>
        <v>51.92307692307692</v>
      </c>
    </row>
    <row r="867" spans="1:14" ht="18" customHeight="1" outlineLevel="2">
      <c r="A867" s="31">
        <v>104</v>
      </c>
      <c r="B867" s="42" t="s">
        <v>575</v>
      </c>
      <c r="C867" s="34" t="s">
        <v>659</v>
      </c>
      <c r="D867" s="3">
        <v>190</v>
      </c>
      <c r="E867" s="3">
        <v>1446</v>
      </c>
      <c r="F867" s="3">
        <v>20</v>
      </c>
      <c r="G867" s="6">
        <f t="shared" si="133"/>
        <v>72.3</v>
      </c>
      <c r="H867" s="57">
        <f t="shared" si="130"/>
        <v>2458</v>
      </c>
      <c r="I867" s="57">
        <f t="shared" si="131"/>
        <v>2458</v>
      </c>
      <c r="J867" s="57">
        <f t="shared" si="126"/>
        <v>83</v>
      </c>
      <c r="K867" s="57">
        <f t="shared" si="132"/>
        <v>159</v>
      </c>
      <c r="L867" s="57">
        <f t="shared" si="127"/>
        <v>242</v>
      </c>
      <c r="M867" s="107">
        <f t="shared" si="128"/>
        <v>38.05263157894737</v>
      </c>
      <c r="N867" s="107">
        <f t="shared" si="129"/>
        <v>38.05263157894737</v>
      </c>
    </row>
    <row r="868" spans="1:14" ht="18" customHeight="1" outlineLevel="2">
      <c r="A868" s="31">
        <v>105</v>
      </c>
      <c r="B868" s="42" t="s">
        <v>575</v>
      </c>
      <c r="C868" s="42" t="s">
        <v>1570</v>
      </c>
      <c r="D868" s="3">
        <v>20</v>
      </c>
      <c r="E868" s="3">
        <v>14</v>
      </c>
      <c r="F868" s="3">
        <v>1</v>
      </c>
      <c r="G868" s="6">
        <f t="shared" si="133"/>
        <v>14</v>
      </c>
      <c r="H868" s="57">
        <f t="shared" si="130"/>
        <v>476</v>
      </c>
      <c r="I868" s="57">
        <f t="shared" si="131"/>
        <v>476</v>
      </c>
      <c r="J868" s="57">
        <f t="shared" si="126"/>
        <v>15</v>
      </c>
      <c r="K868" s="57">
        <f t="shared" si="132"/>
        <v>28</v>
      </c>
      <c r="L868" s="57">
        <f t="shared" si="127"/>
        <v>43</v>
      </c>
      <c r="M868" s="107">
        <f t="shared" si="128"/>
        <v>70</v>
      </c>
      <c r="N868" s="107">
        <f t="shared" si="129"/>
        <v>70</v>
      </c>
    </row>
    <row r="869" spans="1:14" ht="18" customHeight="1" outlineLevel="2">
      <c r="A869" s="31">
        <v>106</v>
      </c>
      <c r="B869" s="42" t="s">
        <v>575</v>
      </c>
      <c r="C869" s="42" t="s">
        <v>1571</v>
      </c>
      <c r="D869" s="3">
        <v>19</v>
      </c>
      <c r="E869" s="3">
        <v>14</v>
      </c>
      <c r="F869" s="3">
        <v>1</v>
      </c>
      <c r="G869" s="6">
        <f t="shared" si="133"/>
        <v>14</v>
      </c>
      <c r="H869" s="57">
        <f t="shared" si="130"/>
        <v>476</v>
      </c>
      <c r="I869" s="57">
        <f t="shared" si="131"/>
        <v>476</v>
      </c>
      <c r="J869" s="57">
        <f t="shared" si="126"/>
        <v>15</v>
      </c>
      <c r="K869" s="57">
        <f t="shared" si="132"/>
        <v>28</v>
      </c>
      <c r="L869" s="57">
        <f t="shared" si="127"/>
        <v>43</v>
      </c>
      <c r="M869" s="107">
        <f t="shared" si="128"/>
        <v>73.684210526315795</v>
      </c>
      <c r="N869" s="107">
        <f t="shared" si="129"/>
        <v>73.684210526315795</v>
      </c>
    </row>
    <row r="870" spans="1:14" ht="18" customHeight="1" outlineLevel="1">
      <c r="A870" s="31"/>
      <c r="B870" s="51" t="s">
        <v>660</v>
      </c>
      <c r="C870" s="42"/>
      <c r="D870" s="3"/>
      <c r="E870" s="3"/>
      <c r="F870" s="3"/>
      <c r="G870" s="6">
        <f>SUBTOTAL(9,G764:G869)</f>
        <v>5267.4835160018429</v>
      </c>
      <c r="H870" s="57"/>
      <c r="I870" s="57"/>
      <c r="J870" s="57">
        <f>SUBTOTAL(9,J764:J869)</f>
        <v>5844</v>
      </c>
      <c r="K870" s="57">
        <f>SUBTOTAL(9,K764:K869)</f>
        <v>11344</v>
      </c>
      <c r="L870" s="57">
        <f>SUBTOTAL(9,L764:L869)</f>
        <v>17188</v>
      </c>
      <c r="M870" s="107"/>
      <c r="N870" s="107"/>
    </row>
    <row r="871" spans="1:14" ht="18" customHeight="1" outlineLevel="2">
      <c r="A871" s="38">
        <v>1</v>
      </c>
      <c r="B871" s="30" t="s">
        <v>708</v>
      </c>
      <c r="C871" s="18" t="s">
        <v>709</v>
      </c>
      <c r="D871" s="3">
        <v>73</v>
      </c>
      <c r="E871" s="3">
        <v>1009</v>
      </c>
      <c r="F871" s="3">
        <v>21</v>
      </c>
      <c r="G871" s="6">
        <f t="shared" si="133"/>
        <v>48.047619047619051</v>
      </c>
      <c r="H871" s="57">
        <f>ROUND(G871*33,0)</f>
        <v>1586</v>
      </c>
      <c r="I871" s="57">
        <f>ROUND(G871*33,0)</f>
        <v>1586</v>
      </c>
      <c r="J871" s="57">
        <f>ROUND(H871*0.034-2,0)</f>
        <v>52</v>
      </c>
      <c r="K871" s="57">
        <f>ROUND(I871*0.066-3,0)</f>
        <v>102</v>
      </c>
      <c r="L871" s="57">
        <f t="shared" si="127"/>
        <v>154</v>
      </c>
      <c r="M871" s="107">
        <f t="shared" si="128"/>
        <v>65.818656229615144</v>
      </c>
      <c r="N871" s="107">
        <f t="shared" si="129"/>
        <v>65.818656229615144</v>
      </c>
    </row>
    <row r="872" spans="1:14" ht="18" customHeight="1" outlineLevel="2">
      <c r="A872" s="38">
        <v>2</v>
      </c>
      <c r="B872" s="30" t="s">
        <v>708</v>
      </c>
      <c r="C872" s="18" t="s">
        <v>710</v>
      </c>
      <c r="D872" s="3">
        <v>72</v>
      </c>
      <c r="E872" s="3">
        <v>1024</v>
      </c>
      <c r="F872" s="3">
        <v>21</v>
      </c>
      <c r="G872" s="6">
        <f t="shared" si="133"/>
        <v>48.761904761904759</v>
      </c>
      <c r="H872" s="57">
        <f t="shared" ref="H872:H935" si="134">ROUND(G872*33,0)</f>
        <v>1609</v>
      </c>
      <c r="I872" s="57">
        <f t="shared" ref="I872:I935" si="135">ROUND(G872*33,0)</f>
        <v>1609</v>
      </c>
      <c r="J872" s="57">
        <f t="shared" ref="J872:J885" si="136">ROUND(H872*0.034-2,0)</f>
        <v>53</v>
      </c>
      <c r="K872" s="57">
        <f t="shared" ref="K872:K901" si="137">ROUND(I872*0.066-3,0)</f>
        <v>103</v>
      </c>
      <c r="L872" s="57">
        <f t="shared" si="127"/>
        <v>156</v>
      </c>
      <c r="M872" s="107">
        <f t="shared" si="128"/>
        <v>67.724867724867721</v>
      </c>
      <c r="N872" s="107">
        <f t="shared" si="129"/>
        <v>67.724867724867721</v>
      </c>
    </row>
    <row r="873" spans="1:14" ht="18" customHeight="1" outlineLevel="2">
      <c r="A873" s="38">
        <v>3</v>
      </c>
      <c r="B873" s="29" t="s">
        <v>708</v>
      </c>
      <c r="C873" s="24" t="s">
        <v>1408</v>
      </c>
      <c r="D873" s="3">
        <v>17</v>
      </c>
      <c r="E873" s="3">
        <v>220</v>
      </c>
      <c r="F873" s="3">
        <v>21</v>
      </c>
      <c r="G873" s="6">
        <f t="shared" si="133"/>
        <v>10.476190476190476</v>
      </c>
      <c r="H873" s="57">
        <f t="shared" si="134"/>
        <v>346</v>
      </c>
      <c r="I873" s="57">
        <f t="shared" si="135"/>
        <v>346</v>
      </c>
      <c r="J873" s="57">
        <f t="shared" si="136"/>
        <v>10</v>
      </c>
      <c r="K873" s="57">
        <f t="shared" si="137"/>
        <v>20</v>
      </c>
      <c r="L873" s="57">
        <f t="shared" si="127"/>
        <v>30</v>
      </c>
      <c r="M873" s="107">
        <f t="shared" si="128"/>
        <v>61.624649859943986</v>
      </c>
      <c r="N873" s="107">
        <f t="shared" si="129"/>
        <v>61.624649859943986</v>
      </c>
    </row>
    <row r="874" spans="1:14" ht="18" customHeight="1" outlineLevel="2">
      <c r="A874" s="38">
        <v>4</v>
      </c>
      <c r="B874" s="29" t="s">
        <v>708</v>
      </c>
      <c r="C874" s="24" t="s">
        <v>1409</v>
      </c>
      <c r="D874" s="3">
        <v>45</v>
      </c>
      <c r="E874" s="3">
        <v>366</v>
      </c>
      <c r="F874" s="3">
        <v>20</v>
      </c>
      <c r="G874" s="6">
        <f t="shared" si="133"/>
        <v>18.3</v>
      </c>
      <c r="H874" s="57">
        <f t="shared" si="134"/>
        <v>604</v>
      </c>
      <c r="I874" s="57">
        <f t="shared" si="135"/>
        <v>604</v>
      </c>
      <c r="J874" s="57">
        <f t="shared" si="136"/>
        <v>19</v>
      </c>
      <c r="K874" s="57">
        <f t="shared" si="137"/>
        <v>37</v>
      </c>
      <c r="L874" s="57">
        <f t="shared" si="127"/>
        <v>56</v>
      </c>
      <c r="M874" s="107">
        <f t="shared" si="128"/>
        <v>40.666666666666664</v>
      </c>
      <c r="N874" s="107">
        <f t="shared" si="129"/>
        <v>40.666666666666664</v>
      </c>
    </row>
    <row r="875" spans="1:14" ht="18" customHeight="1" outlineLevel="2">
      <c r="A875" s="38">
        <v>5</v>
      </c>
      <c r="B875" s="30" t="s">
        <v>708</v>
      </c>
      <c r="C875" s="18" t="s">
        <v>711</v>
      </c>
      <c r="D875" s="3">
        <v>175</v>
      </c>
      <c r="E875" s="3">
        <v>1694</v>
      </c>
      <c r="F875" s="3">
        <v>21</v>
      </c>
      <c r="G875" s="6">
        <f t="shared" si="133"/>
        <v>80.666666666666671</v>
      </c>
      <c r="H875" s="57">
        <f t="shared" si="134"/>
        <v>2662</v>
      </c>
      <c r="I875" s="57">
        <f t="shared" si="135"/>
        <v>2662</v>
      </c>
      <c r="J875" s="57">
        <f t="shared" si="136"/>
        <v>89</v>
      </c>
      <c r="K875" s="57">
        <f t="shared" si="137"/>
        <v>173</v>
      </c>
      <c r="L875" s="57">
        <f t="shared" si="127"/>
        <v>262</v>
      </c>
      <c r="M875" s="107">
        <f t="shared" si="128"/>
        <v>46.095238095238095</v>
      </c>
      <c r="N875" s="107">
        <f t="shared" si="129"/>
        <v>46.095238095238095</v>
      </c>
    </row>
    <row r="876" spans="1:14" ht="18" customHeight="1" outlineLevel="2">
      <c r="A876" s="38">
        <v>6</v>
      </c>
      <c r="B876" s="30" t="s">
        <v>708</v>
      </c>
      <c r="C876" s="43" t="s">
        <v>1410</v>
      </c>
      <c r="D876" s="3">
        <v>44</v>
      </c>
      <c r="E876" s="3">
        <v>717</v>
      </c>
      <c r="F876" s="3">
        <v>21</v>
      </c>
      <c r="G876" s="6">
        <f t="shared" si="133"/>
        <v>34.142857142857146</v>
      </c>
      <c r="H876" s="57">
        <f t="shared" si="134"/>
        <v>1127</v>
      </c>
      <c r="I876" s="57">
        <f t="shared" si="135"/>
        <v>1127</v>
      </c>
      <c r="J876" s="57">
        <f t="shared" si="136"/>
        <v>36</v>
      </c>
      <c r="K876" s="57">
        <f t="shared" si="137"/>
        <v>71</v>
      </c>
      <c r="L876" s="57">
        <f t="shared" si="127"/>
        <v>107</v>
      </c>
      <c r="M876" s="107">
        <f t="shared" si="128"/>
        <v>77.597402597402606</v>
      </c>
      <c r="N876" s="107">
        <f t="shared" si="129"/>
        <v>77.597402597402606</v>
      </c>
    </row>
    <row r="877" spans="1:14" ht="18" customHeight="1" outlineLevel="2">
      <c r="A877" s="38">
        <v>7</v>
      </c>
      <c r="B877" s="30" t="s">
        <v>708</v>
      </c>
      <c r="C877" s="18" t="s">
        <v>712</v>
      </c>
      <c r="D877" s="3">
        <v>145</v>
      </c>
      <c r="E877" s="3">
        <v>2507</v>
      </c>
      <c r="F877" s="3">
        <v>21</v>
      </c>
      <c r="G877" s="6">
        <f t="shared" si="133"/>
        <v>119.38095238095238</v>
      </c>
      <c r="H877" s="57">
        <f t="shared" si="134"/>
        <v>3940</v>
      </c>
      <c r="I877" s="57">
        <f t="shared" si="135"/>
        <v>3940</v>
      </c>
      <c r="J877" s="57">
        <f t="shared" si="136"/>
        <v>132</v>
      </c>
      <c r="K877" s="57">
        <f t="shared" si="137"/>
        <v>257</v>
      </c>
      <c r="L877" s="57">
        <f t="shared" si="127"/>
        <v>389</v>
      </c>
      <c r="M877" s="107">
        <f t="shared" si="128"/>
        <v>82.331691297208536</v>
      </c>
      <c r="N877" s="107">
        <f t="shared" si="129"/>
        <v>82.331691297208536</v>
      </c>
    </row>
    <row r="878" spans="1:14" ht="18" customHeight="1" outlineLevel="2">
      <c r="A878" s="38">
        <v>8</v>
      </c>
      <c r="B878" s="30" t="s">
        <v>708</v>
      </c>
      <c r="C878" s="18" t="s">
        <v>713</v>
      </c>
      <c r="D878" s="3">
        <v>115</v>
      </c>
      <c r="E878" s="3">
        <v>1260</v>
      </c>
      <c r="F878" s="3">
        <v>21</v>
      </c>
      <c r="G878" s="6">
        <f t="shared" si="133"/>
        <v>60</v>
      </c>
      <c r="H878" s="57">
        <f t="shared" si="134"/>
        <v>1980</v>
      </c>
      <c r="I878" s="57">
        <f t="shared" si="135"/>
        <v>1980</v>
      </c>
      <c r="J878" s="57">
        <f t="shared" si="136"/>
        <v>65</v>
      </c>
      <c r="K878" s="57">
        <f t="shared" si="137"/>
        <v>128</v>
      </c>
      <c r="L878" s="57">
        <f t="shared" si="127"/>
        <v>193</v>
      </c>
      <c r="M878" s="107">
        <f t="shared" si="128"/>
        <v>52.173913043478258</v>
      </c>
      <c r="N878" s="107">
        <f t="shared" si="129"/>
        <v>52.173913043478258</v>
      </c>
    </row>
    <row r="879" spans="1:14" ht="18" customHeight="1" outlineLevel="2">
      <c r="A879" s="38">
        <v>9</v>
      </c>
      <c r="B879" s="30" t="s">
        <v>708</v>
      </c>
      <c r="C879" s="18" t="s">
        <v>714</v>
      </c>
      <c r="D879" s="3">
        <v>89</v>
      </c>
      <c r="E879" s="3">
        <v>1055</v>
      </c>
      <c r="F879" s="3">
        <v>20</v>
      </c>
      <c r="G879" s="6">
        <f t="shared" si="133"/>
        <v>52.75</v>
      </c>
      <c r="H879" s="57">
        <f t="shared" si="134"/>
        <v>1741</v>
      </c>
      <c r="I879" s="57">
        <f t="shared" si="135"/>
        <v>1741</v>
      </c>
      <c r="J879" s="57">
        <f t="shared" si="136"/>
        <v>57</v>
      </c>
      <c r="K879" s="57">
        <f t="shared" si="137"/>
        <v>112</v>
      </c>
      <c r="L879" s="57">
        <f t="shared" si="127"/>
        <v>169</v>
      </c>
      <c r="M879" s="107">
        <f t="shared" si="128"/>
        <v>59.269662921348313</v>
      </c>
      <c r="N879" s="107">
        <f t="shared" si="129"/>
        <v>59.269662921348313</v>
      </c>
    </row>
    <row r="880" spans="1:14" ht="18" customHeight="1" outlineLevel="2">
      <c r="A880" s="38">
        <v>10</v>
      </c>
      <c r="B880" s="29" t="s">
        <v>708</v>
      </c>
      <c r="C880" s="24" t="s">
        <v>1411</v>
      </c>
      <c r="D880" s="3">
        <v>28</v>
      </c>
      <c r="E880" s="3">
        <v>416</v>
      </c>
      <c r="F880" s="3">
        <v>21</v>
      </c>
      <c r="G880" s="6">
        <f t="shared" si="133"/>
        <v>19.80952380952381</v>
      </c>
      <c r="H880" s="57">
        <f t="shared" si="134"/>
        <v>654</v>
      </c>
      <c r="I880" s="57">
        <f t="shared" si="135"/>
        <v>654</v>
      </c>
      <c r="J880" s="57">
        <f t="shared" si="136"/>
        <v>20</v>
      </c>
      <c r="K880" s="57">
        <f t="shared" si="137"/>
        <v>40</v>
      </c>
      <c r="L880" s="57">
        <f t="shared" si="127"/>
        <v>60</v>
      </c>
      <c r="M880" s="107">
        <f t="shared" si="128"/>
        <v>70.748299319727892</v>
      </c>
      <c r="N880" s="107">
        <f t="shared" si="129"/>
        <v>70.748299319727892</v>
      </c>
    </row>
    <row r="881" spans="1:14" ht="18" customHeight="1" outlineLevel="2">
      <c r="A881" s="38">
        <v>11</v>
      </c>
      <c r="B881" s="29" t="s">
        <v>708</v>
      </c>
      <c r="C881" s="24" t="s">
        <v>1412</v>
      </c>
      <c r="D881" s="3">
        <v>26</v>
      </c>
      <c r="E881" s="3">
        <v>380</v>
      </c>
      <c r="F881" s="3">
        <v>21</v>
      </c>
      <c r="G881" s="6">
        <f t="shared" si="133"/>
        <v>18.095238095238095</v>
      </c>
      <c r="H881" s="57">
        <f t="shared" si="134"/>
        <v>597</v>
      </c>
      <c r="I881" s="57">
        <f t="shared" si="135"/>
        <v>597</v>
      </c>
      <c r="J881" s="57">
        <f t="shared" si="136"/>
        <v>18</v>
      </c>
      <c r="K881" s="57">
        <f t="shared" si="137"/>
        <v>36</v>
      </c>
      <c r="L881" s="57">
        <f t="shared" si="127"/>
        <v>54</v>
      </c>
      <c r="M881" s="107">
        <f t="shared" si="128"/>
        <v>69.597069597069591</v>
      </c>
      <c r="N881" s="107">
        <f t="shared" si="129"/>
        <v>69.597069597069591</v>
      </c>
    </row>
    <row r="882" spans="1:14" ht="18" customHeight="1" outlineLevel="2">
      <c r="A882" s="38">
        <v>12</v>
      </c>
      <c r="B882" s="30" t="s">
        <v>708</v>
      </c>
      <c r="C882" s="18" t="s">
        <v>716</v>
      </c>
      <c r="D882" s="3">
        <v>191</v>
      </c>
      <c r="E882" s="3">
        <v>2980</v>
      </c>
      <c r="F882" s="3">
        <v>21</v>
      </c>
      <c r="G882" s="6">
        <f t="shared" si="133"/>
        <v>141.9047619047619</v>
      </c>
      <c r="H882" s="57">
        <f t="shared" si="134"/>
        <v>4683</v>
      </c>
      <c r="I882" s="57">
        <f t="shared" si="135"/>
        <v>4683</v>
      </c>
      <c r="J882" s="57">
        <f t="shared" si="136"/>
        <v>157</v>
      </c>
      <c r="K882" s="57">
        <f t="shared" si="137"/>
        <v>306</v>
      </c>
      <c r="L882" s="57">
        <f t="shared" si="127"/>
        <v>463</v>
      </c>
      <c r="M882" s="107">
        <f t="shared" si="128"/>
        <v>74.295686861131884</v>
      </c>
      <c r="N882" s="107">
        <f t="shared" si="129"/>
        <v>74.295686861131884</v>
      </c>
    </row>
    <row r="883" spans="1:14" ht="18" customHeight="1" outlineLevel="2">
      <c r="A883" s="38">
        <v>13</v>
      </c>
      <c r="B883" s="30" t="s">
        <v>708</v>
      </c>
      <c r="C883" s="18" t="s">
        <v>715</v>
      </c>
      <c r="D883" s="3">
        <v>149</v>
      </c>
      <c r="E883" s="3">
        <v>1551</v>
      </c>
      <c r="F883" s="3">
        <v>22</v>
      </c>
      <c r="G883" s="6">
        <f t="shared" si="133"/>
        <v>70.5</v>
      </c>
      <c r="H883" s="57">
        <f t="shared" si="134"/>
        <v>2327</v>
      </c>
      <c r="I883" s="57">
        <f t="shared" si="135"/>
        <v>2327</v>
      </c>
      <c r="J883" s="57">
        <f t="shared" si="136"/>
        <v>77</v>
      </c>
      <c r="K883" s="57">
        <f t="shared" si="137"/>
        <v>151</v>
      </c>
      <c r="L883" s="57">
        <f t="shared" si="127"/>
        <v>228</v>
      </c>
      <c r="M883" s="107">
        <f t="shared" si="128"/>
        <v>47.31543624161074</v>
      </c>
      <c r="N883" s="107">
        <f t="shared" si="129"/>
        <v>47.31543624161074</v>
      </c>
    </row>
    <row r="884" spans="1:14" ht="18" customHeight="1" outlineLevel="2">
      <c r="A884" s="38">
        <v>14</v>
      </c>
      <c r="B884" s="30" t="s">
        <v>708</v>
      </c>
      <c r="C884" s="18" t="s">
        <v>717</v>
      </c>
      <c r="D884" s="3">
        <v>118</v>
      </c>
      <c r="E884" s="3">
        <v>1061</v>
      </c>
      <c r="F884" s="3">
        <v>20</v>
      </c>
      <c r="G884" s="6">
        <f t="shared" si="133"/>
        <v>53.05</v>
      </c>
      <c r="H884" s="57">
        <f t="shared" si="134"/>
        <v>1751</v>
      </c>
      <c r="I884" s="57">
        <f t="shared" si="135"/>
        <v>1751</v>
      </c>
      <c r="J884" s="57">
        <f t="shared" si="136"/>
        <v>58</v>
      </c>
      <c r="K884" s="57">
        <f t="shared" si="137"/>
        <v>113</v>
      </c>
      <c r="L884" s="57">
        <f t="shared" si="127"/>
        <v>171</v>
      </c>
      <c r="M884" s="107">
        <f t="shared" si="128"/>
        <v>44.957627118644069</v>
      </c>
      <c r="N884" s="107">
        <f t="shared" si="129"/>
        <v>44.957627118644069</v>
      </c>
    </row>
    <row r="885" spans="1:14" ht="18" customHeight="1" outlineLevel="2">
      <c r="A885" s="38">
        <v>15</v>
      </c>
      <c r="B885" s="30" t="s">
        <v>708</v>
      </c>
      <c r="C885" s="18" t="s">
        <v>718</v>
      </c>
      <c r="D885" s="3">
        <v>95</v>
      </c>
      <c r="E885" s="3">
        <v>1656</v>
      </c>
      <c r="F885" s="3">
        <v>21</v>
      </c>
      <c r="G885" s="6">
        <f t="shared" si="133"/>
        <v>78.857142857142861</v>
      </c>
      <c r="H885" s="57">
        <f t="shared" si="134"/>
        <v>2602</v>
      </c>
      <c r="I885" s="57">
        <f t="shared" si="135"/>
        <v>2602</v>
      </c>
      <c r="J885" s="57">
        <f t="shared" si="136"/>
        <v>86</v>
      </c>
      <c r="K885" s="57">
        <f t="shared" si="137"/>
        <v>169</v>
      </c>
      <c r="L885" s="57">
        <f t="shared" si="127"/>
        <v>255</v>
      </c>
      <c r="M885" s="107">
        <f t="shared" si="128"/>
        <v>83.007518796992485</v>
      </c>
      <c r="N885" s="107">
        <f t="shared" si="129"/>
        <v>83.007518796992485</v>
      </c>
    </row>
    <row r="886" spans="1:14" ht="18" customHeight="1" outlineLevel="2">
      <c r="A886" s="38">
        <v>16</v>
      </c>
      <c r="B886" s="30" t="s">
        <v>708</v>
      </c>
      <c r="C886" s="18" t="s">
        <v>719</v>
      </c>
      <c r="D886" s="3">
        <v>154</v>
      </c>
      <c r="E886" s="3">
        <v>2957</v>
      </c>
      <c r="F886" s="3">
        <v>21</v>
      </c>
      <c r="G886" s="6">
        <f t="shared" si="133"/>
        <v>140.8095238095238</v>
      </c>
      <c r="H886" s="57">
        <f t="shared" si="134"/>
        <v>4647</v>
      </c>
      <c r="I886" s="57">
        <f t="shared" si="135"/>
        <v>4647</v>
      </c>
      <c r="J886" s="57">
        <f t="shared" ref="J886:J949" si="138">ROUND(H886*0.034-1,0)</f>
        <v>157</v>
      </c>
      <c r="K886" s="57">
        <f t="shared" si="137"/>
        <v>304</v>
      </c>
      <c r="L886" s="57">
        <f t="shared" si="127"/>
        <v>461</v>
      </c>
      <c r="M886" s="107">
        <f t="shared" si="128"/>
        <v>91.434755720469994</v>
      </c>
      <c r="N886" s="107">
        <f t="shared" si="129"/>
        <v>91.434755720469994</v>
      </c>
    </row>
    <row r="887" spans="1:14" ht="18" customHeight="1" outlineLevel="2">
      <c r="A887" s="38">
        <v>17</v>
      </c>
      <c r="B887" s="29" t="s">
        <v>708</v>
      </c>
      <c r="C887" s="24" t="s">
        <v>1413</v>
      </c>
      <c r="D887" s="3">
        <v>36</v>
      </c>
      <c r="E887" s="3">
        <v>516</v>
      </c>
      <c r="F887" s="3">
        <v>21</v>
      </c>
      <c r="G887" s="6">
        <f t="shared" si="133"/>
        <v>24.571428571428573</v>
      </c>
      <c r="H887" s="57">
        <f t="shared" si="134"/>
        <v>811</v>
      </c>
      <c r="I887" s="57">
        <f t="shared" si="135"/>
        <v>811</v>
      </c>
      <c r="J887" s="57">
        <f t="shared" si="138"/>
        <v>27</v>
      </c>
      <c r="K887" s="57">
        <f t="shared" si="137"/>
        <v>51</v>
      </c>
      <c r="L887" s="57">
        <f t="shared" ref="L887:L950" si="139">J887+K887</f>
        <v>78</v>
      </c>
      <c r="M887" s="107">
        <f t="shared" ref="M887:M950" si="140">G887*100/D887</f>
        <v>68.253968253968253</v>
      </c>
      <c r="N887" s="107">
        <f t="shared" si="129"/>
        <v>68.253968253968253</v>
      </c>
    </row>
    <row r="888" spans="1:14" ht="18" customHeight="1" outlineLevel="2">
      <c r="A888" s="38">
        <v>18</v>
      </c>
      <c r="B888" s="30" t="s">
        <v>708</v>
      </c>
      <c r="C888" s="18" t="s">
        <v>724</v>
      </c>
      <c r="D888" s="3">
        <v>56</v>
      </c>
      <c r="E888" s="3">
        <v>541</v>
      </c>
      <c r="F888" s="3">
        <v>21</v>
      </c>
      <c r="G888" s="6">
        <f t="shared" si="133"/>
        <v>25.761904761904763</v>
      </c>
      <c r="H888" s="57">
        <f t="shared" si="134"/>
        <v>850</v>
      </c>
      <c r="I888" s="57">
        <f t="shared" si="135"/>
        <v>850</v>
      </c>
      <c r="J888" s="57">
        <f t="shared" si="138"/>
        <v>28</v>
      </c>
      <c r="K888" s="57">
        <f t="shared" si="137"/>
        <v>53</v>
      </c>
      <c r="L888" s="57">
        <f t="shared" si="139"/>
        <v>81</v>
      </c>
      <c r="M888" s="107">
        <f t="shared" si="140"/>
        <v>46.003401360544217</v>
      </c>
      <c r="N888" s="107">
        <f t="shared" si="129"/>
        <v>46.003401360544217</v>
      </c>
    </row>
    <row r="889" spans="1:14" ht="18" customHeight="1" outlineLevel="2">
      <c r="A889" s="38">
        <v>19</v>
      </c>
      <c r="B889" s="30" t="s">
        <v>708</v>
      </c>
      <c r="C889" s="18" t="s">
        <v>723</v>
      </c>
      <c r="D889" s="3">
        <v>81</v>
      </c>
      <c r="E889" s="3">
        <v>901</v>
      </c>
      <c r="F889" s="3">
        <v>21</v>
      </c>
      <c r="G889" s="6">
        <f t="shared" si="133"/>
        <v>42.904761904761905</v>
      </c>
      <c r="H889" s="57">
        <f t="shared" si="134"/>
        <v>1416</v>
      </c>
      <c r="I889" s="57">
        <f t="shared" si="135"/>
        <v>1416</v>
      </c>
      <c r="J889" s="57">
        <f t="shared" si="138"/>
        <v>47</v>
      </c>
      <c r="K889" s="57">
        <f t="shared" si="137"/>
        <v>90</v>
      </c>
      <c r="L889" s="57">
        <f t="shared" si="139"/>
        <v>137</v>
      </c>
      <c r="M889" s="107">
        <f t="shared" si="140"/>
        <v>52.968841857730752</v>
      </c>
      <c r="N889" s="107">
        <f t="shared" si="129"/>
        <v>52.968841857730752</v>
      </c>
    </row>
    <row r="890" spans="1:14" ht="18" customHeight="1" outlineLevel="2">
      <c r="A890" s="38">
        <v>20</v>
      </c>
      <c r="B890" s="30" t="s">
        <v>708</v>
      </c>
      <c r="C890" s="18" t="s">
        <v>722</v>
      </c>
      <c r="D890" s="3">
        <v>105</v>
      </c>
      <c r="E890" s="3">
        <v>1002</v>
      </c>
      <c r="F890" s="3">
        <v>20</v>
      </c>
      <c r="G890" s="6">
        <f t="shared" si="133"/>
        <v>50.1</v>
      </c>
      <c r="H890" s="57">
        <f t="shared" si="134"/>
        <v>1653</v>
      </c>
      <c r="I890" s="57">
        <f t="shared" si="135"/>
        <v>1653</v>
      </c>
      <c r="J890" s="57">
        <f t="shared" si="138"/>
        <v>55</v>
      </c>
      <c r="K890" s="57">
        <f t="shared" si="137"/>
        <v>106</v>
      </c>
      <c r="L890" s="57">
        <f t="shared" si="139"/>
        <v>161</v>
      </c>
      <c r="M890" s="107">
        <f t="shared" si="140"/>
        <v>47.714285714285715</v>
      </c>
      <c r="N890" s="107">
        <f t="shared" si="129"/>
        <v>47.714285714285715</v>
      </c>
    </row>
    <row r="891" spans="1:14" ht="18" customHeight="1" outlineLevel="2">
      <c r="A891" s="38">
        <v>21</v>
      </c>
      <c r="B891" s="30" t="s">
        <v>708</v>
      </c>
      <c r="C891" s="18" t="s">
        <v>721</v>
      </c>
      <c r="D891" s="3">
        <v>105</v>
      </c>
      <c r="E891" s="3">
        <v>45</v>
      </c>
      <c r="F891" s="3">
        <v>1</v>
      </c>
      <c r="G891" s="6">
        <f t="shared" si="133"/>
        <v>45</v>
      </c>
      <c r="H891" s="57">
        <f t="shared" si="134"/>
        <v>1485</v>
      </c>
      <c r="I891" s="57">
        <f t="shared" si="135"/>
        <v>1485</v>
      </c>
      <c r="J891" s="57">
        <f t="shared" si="138"/>
        <v>49</v>
      </c>
      <c r="K891" s="57">
        <f t="shared" si="137"/>
        <v>95</v>
      </c>
      <c r="L891" s="57">
        <f t="shared" si="139"/>
        <v>144</v>
      </c>
      <c r="M891" s="107">
        <f t="shared" si="140"/>
        <v>42.857142857142854</v>
      </c>
      <c r="N891" s="107">
        <f t="shared" si="129"/>
        <v>42.857142857142854</v>
      </c>
    </row>
    <row r="892" spans="1:14" ht="18" customHeight="1" outlineLevel="2">
      <c r="A892" s="38">
        <v>22</v>
      </c>
      <c r="B892" s="30" t="s">
        <v>708</v>
      </c>
      <c r="C892" s="18" t="s">
        <v>720</v>
      </c>
      <c r="D892" s="3">
        <v>107</v>
      </c>
      <c r="E892" s="3">
        <v>951</v>
      </c>
      <c r="F892" s="3">
        <v>21</v>
      </c>
      <c r="G892" s="6">
        <f t="shared" si="133"/>
        <v>45.285714285714285</v>
      </c>
      <c r="H892" s="57">
        <f t="shared" si="134"/>
        <v>1494</v>
      </c>
      <c r="I892" s="57">
        <f t="shared" si="135"/>
        <v>1494</v>
      </c>
      <c r="J892" s="57">
        <f t="shared" si="138"/>
        <v>50</v>
      </c>
      <c r="K892" s="57">
        <f t="shared" si="137"/>
        <v>96</v>
      </c>
      <c r="L892" s="57">
        <f t="shared" si="139"/>
        <v>146</v>
      </c>
      <c r="M892" s="107">
        <f t="shared" si="140"/>
        <v>42.323097463284377</v>
      </c>
      <c r="N892" s="107">
        <f t="shared" si="129"/>
        <v>42.323097463284377</v>
      </c>
    </row>
    <row r="893" spans="1:14" ht="18" customHeight="1" outlineLevel="2">
      <c r="A893" s="38">
        <v>23</v>
      </c>
      <c r="B893" s="29" t="s">
        <v>708</v>
      </c>
      <c r="C893" s="24" t="s">
        <v>1414</v>
      </c>
      <c r="D893" s="3">
        <v>63</v>
      </c>
      <c r="E893" s="3">
        <v>882</v>
      </c>
      <c r="F893" s="3">
        <v>21</v>
      </c>
      <c r="G893" s="6">
        <f t="shared" si="133"/>
        <v>42</v>
      </c>
      <c r="H893" s="57">
        <f t="shared" si="134"/>
        <v>1386</v>
      </c>
      <c r="I893" s="57">
        <f t="shared" si="135"/>
        <v>1386</v>
      </c>
      <c r="J893" s="57">
        <f t="shared" si="138"/>
        <v>46</v>
      </c>
      <c r="K893" s="57">
        <f t="shared" si="137"/>
        <v>88</v>
      </c>
      <c r="L893" s="57">
        <f t="shared" si="139"/>
        <v>134</v>
      </c>
      <c r="M893" s="107">
        <f t="shared" si="140"/>
        <v>66.666666666666671</v>
      </c>
      <c r="N893" s="107">
        <f t="shared" si="129"/>
        <v>66.666666666666671</v>
      </c>
    </row>
    <row r="894" spans="1:14" ht="18" customHeight="1" outlineLevel="2">
      <c r="A894" s="38">
        <v>24</v>
      </c>
      <c r="B894" s="30" t="s">
        <v>708</v>
      </c>
      <c r="C894" s="18" t="s">
        <v>745</v>
      </c>
      <c r="D894" s="3">
        <v>84</v>
      </c>
      <c r="E894" s="3">
        <v>1268</v>
      </c>
      <c r="F894" s="3">
        <v>21</v>
      </c>
      <c r="G894" s="6">
        <f t="shared" si="133"/>
        <v>60.38095238095238</v>
      </c>
      <c r="H894" s="57">
        <f t="shared" si="134"/>
        <v>1993</v>
      </c>
      <c r="I894" s="57">
        <f t="shared" si="135"/>
        <v>1993</v>
      </c>
      <c r="J894" s="57">
        <f t="shared" si="138"/>
        <v>67</v>
      </c>
      <c r="K894" s="57">
        <f t="shared" si="137"/>
        <v>129</v>
      </c>
      <c r="L894" s="57">
        <f t="shared" si="139"/>
        <v>196</v>
      </c>
      <c r="M894" s="107">
        <f t="shared" si="140"/>
        <v>71.882086167800452</v>
      </c>
      <c r="N894" s="107">
        <f t="shared" ref="N894:N957" si="141">G894*100/D894</f>
        <v>71.882086167800452</v>
      </c>
    </row>
    <row r="895" spans="1:14" ht="18" customHeight="1" outlineLevel="2">
      <c r="A895" s="38">
        <v>25</v>
      </c>
      <c r="B895" s="30" t="s">
        <v>708</v>
      </c>
      <c r="C895" s="18" t="s">
        <v>744</v>
      </c>
      <c r="D895" s="3">
        <v>101</v>
      </c>
      <c r="E895" s="3">
        <v>1388</v>
      </c>
      <c r="F895" s="3">
        <v>22</v>
      </c>
      <c r="G895" s="6">
        <f t="shared" si="133"/>
        <v>63.090909090909093</v>
      </c>
      <c r="H895" s="57">
        <f t="shared" si="134"/>
        <v>2082</v>
      </c>
      <c r="I895" s="57">
        <f t="shared" si="135"/>
        <v>2082</v>
      </c>
      <c r="J895" s="57">
        <f t="shared" si="138"/>
        <v>70</v>
      </c>
      <c r="K895" s="57">
        <f t="shared" si="137"/>
        <v>134</v>
      </c>
      <c r="L895" s="57">
        <f t="shared" si="139"/>
        <v>204</v>
      </c>
      <c r="M895" s="107">
        <f t="shared" si="140"/>
        <v>62.466246624662467</v>
      </c>
      <c r="N895" s="107">
        <f t="shared" si="141"/>
        <v>62.466246624662467</v>
      </c>
    </row>
    <row r="896" spans="1:14" ht="18" customHeight="1" outlineLevel="2">
      <c r="A896" s="38">
        <v>26</v>
      </c>
      <c r="B896" s="30" t="s">
        <v>708</v>
      </c>
      <c r="C896" s="18" t="s">
        <v>737</v>
      </c>
      <c r="D896" s="3">
        <v>92</v>
      </c>
      <c r="E896" s="3">
        <v>773</v>
      </c>
      <c r="F896" s="3">
        <v>20</v>
      </c>
      <c r="G896" s="6">
        <f t="shared" si="133"/>
        <v>38.65</v>
      </c>
      <c r="H896" s="57">
        <f t="shared" si="134"/>
        <v>1275</v>
      </c>
      <c r="I896" s="57">
        <f t="shared" si="135"/>
        <v>1275</v>
      </c>
      <c r="J896" s="57">
        <f t="shared" si="138"/>
        <v>42</v>
      </c>
      <c r="K896" s="57">
        <f t="shared" si="137"/>
        <v>81</v>
      </c>
      <c r="L896" s="57">
        <f t="shared" si="139"/>
        <v>123</v>
      </c>
      <c r="M896" s="107">
        <f t="shared" si="140"/>
        <v>42.010869565217391</v>
      </c>
      <c r="N896" s="107">
        <f t="shared" si="141"/>
        <v>42.010869565217391</v>
      </c>
    </row>
    <row r="897" spans="1:14" ht="18" customHeight="1" outlineLevel="2">
      <c r="A897" s="38">
        <v>27</v>
      </c>
      <c r="B897" s="30" t="s">
        <v>708</v>
      </c>
      <c r="C897" s="18" t="s">
        <v>742</v>
      </c>
      <c r="D897" s="3">
        <v>65</v>
      </c>
      <c r="E897" s="3">
        <v>1142</v>
      </c>
      <c r="F897" s="3">
        <v>21</v>
      </c>
      <c r="G897" s="6">
        <f t="shared" si="133"/>
        <v>54.38095238095238</v>
      </c>
      <c r="H897" s="57">
        <f t="shared" si="134"/>
        <v>1795</v>
      </c>
      <c r="I897" s="57">
        <f t="shared" si="135"/>
        <v>1795</v>
      </c>
      <c r="J897" s="57">
        <f t="shared" si="138"/>
        <v>60</v>
      </c>
      <c r="K897" s="57">
        <f t="shared" si="137"/>
        <v>115</v>
      </c>
      <c r="L897" s="57">
        <f t="shared" si="139"/>
        <v>175</v>
      </c>
      <c r="M897" s="107">
        <f t="shared" si="140"/>
        <v>83.66300366300365</v>
      </c>
      <c r="N897" s="107">
        <f t="shared" si="141"/>
        <v>83.66300366300365</v>
      </c>
    </row>
    <row r="898" spans="1:14" ht="18" customHeight="1" outlineLevel="2">
      <c r="A898" s="38">
        <v>28</v>
      </c>
      <c r="B898" s="30" t="s">
        <v>708</v>
      </c>
      <c r="C898" s="18" t="s">
        <v>743</v>
      </c>
      <c r="D898" s="3">
        <v>102</v>
      </c>
      <c r="E898" s="3">
        <v>1346</v>
      </c>
      <c r="F898" s="3">
        <v>22</v>
      </c>
      <c r="G898" s="6">
        <f t="shared" si="133"/>
        <v>61.18181818181818</v>
      </c>
      <c r="H898" s="57">
        <f t="shared" si="134"/>
        <v>2019</v>
      </c>
      <c r="I898" s="57">
        <f t="shared" si="135"/>
        <v>2019</v>
      </c>
      <c r="J898" s="57">
        <f t="shared" si="138"/>
        <v>68</v>
      </c>
      <c r="K898" s="57">
        <f t="shared" si="137"/>
        <v>130</v>
      </c>
      <c r="L898" s="57">
        <f t="shared" si="139"/>
        <v>198</v>
      </c>
      <c r="M898" s="107">
        <f t="shared" si="140"/>
        <v>59.982174688057036</v>
      </c>
      <c r="N898" s="107">
        <f t="shared" si="141"/>
        <v>59.982174688057036</v>
      </c>
    </row>
    <row r="899" spans="1:14" ht="18" customHeight="1" outlineLevel="2">
      <c r="A899" s="38">
        <v>29</v>
      </c>
      <c r="B899" s="30" t="s">
        <v>708</v>
      </c>
      <c r="C899" s="18" t="s">
        <v>740</v>
      </c>
      <c r="D899" s="3">
        <v>101</v>
      </c>
      <c r="E899" s="3">
        <v>956</v>
      </c>
      <c r="F899" s="3">
        <v>21</v>
      </c>
      <c r="G899" s="6">
        <f t="shared" si="133"/>
        <v>45.523809523809526</v>
      </c>
      <c r="H899" s="57">
        <f t="shared" si="134"/>
        <v>1502</v>
      </c>
      <c r="I899" s="57">
        <f t="shared" si="135"/>
        <v>1502</v>
      </c>
      <c r="J899" s="57">
        <f t="shared" si="138"/>
        <v>50</v>
      </c>
      <c r="K899" s="57">
        <f t="shared" si="137"/>
        <v>96</v>
      </c>
      <c r="L899" s="57">
        <f t="shared" si="139"/>
        <v>146</v>
      </c>
      <c r="M899" s="107">
        <f t="shared" si="140"/>
        <v>45.073078736445069</v>
      </c>
      <c r="N899" s="107">
        <f t="shared" si="141"/>
        <v>45.073078736445069</v>
      </c>
    </row>
    <row r="900" spans="1:14" ht="18" customHeight="1" outlineLevel="2">
      <c r="A900" s="38">
        <v>30</v>
      </c>
      <c r="B900" s="30" t="s">
        <v>708</v>
      </c>
      <c r="C900" s="18" t="s">
        <v>739</v>
      </c>
      <c r="D900" s="3">
        <v>78</v>
      </c>
      <c r="E900" s="3">
        <v>35</v>
      </c>
      <c r="F900" s="3">
        <v>1</v>
      </c>
      <c r="G900" s="6">
        <f t="shared" si="133"/>
        <v>35</v>
      </c>
      <c r="H900" s="57">
        <f t="shared" si="134"/>
        <v>1155</v>
      </c>
      <c r="I900" s="57">
        <f t="shared" si="135"/>
        <v>1155</v>
      </c>
      <c r="J900" s="57">
        <f t="shared" si="138"/>
        <v>38</v>
      </c>
      <c r="K900" s="57">
        <f t="shared" si="137"/>
        <v>73</v>
      </c>
      <c r="L900" s="57">
        <f t="shared" si="139"/>
        <v>111</v>
      </c>
      <c r="M900" s="107">
        <f t="shared" si="140"/>
        <v>44.871794871794869</v>
      </c>
      <c r="N900" s="107">
        <f t="shared" si="141"/>
        <v>44.871794871794869</v>
      </c>
    </row>
    <row r="901" spans="1:14" ht="18" customHeight="1" outlineLevel="2">
      <c r="A901" s="38">
        <v>31</v>
      </c>
      <c r="B901" s="29" t="s">
        <v>708</v>
      </c>
      <c r="C901" s="24" t="s">
        <v>1415</v>
      </c>
      <c r="D901" s="3">
        <v>41</v>
      </c>
      <c r="E901" s="3">
        <v>538</v>
      </c>
      <c r="F901" s="3">
        <v>21</v>
      </c>
      <c r="G901" s="6">
        <f t="shared" si="133"/>
        <v>25.61904761904762</v>
      </c>
      <c r="H901" s="57">
        <f t="shared" si="134"/>
        <v>845</v>
      </c>
      <c r="I901" s="57">
        <f t="shared" si="135"/>
        <v>845</v>
      </c>
      <c r="J901" s="57">
        <f t="shared" si="138"/>
        <v>28</v>
      </c>
      <c r="K901" s="57">
        <f t="shared" si="137"/>
        <v>53</v>
      </c>
      <c r="L901" s="57">
        <f t="shared" si="139"/>
        <v>81</v>
      </c>
      <c r="M901" s="107">
        <f t="shared" si="140"/>
        <v>62.48548199767712</v>
      </c>
      <c r="N901" s="107">
        <f t="shared" si="141"/>
        <v>62.48548199767712</v>
      </c>
    </row>
    <row r="902" spans="1:14" ht="18" customHeight="1" outlineLevel="2">
      <c r="A902" s="38">
        <v>32</v>
      </c>
      <c r="B902" s="30" t="s">
        <v>708</v>
      </c>
      <c r="C902" s="18" t="s">
        <v>738</v>
      </c>
      <c r="D902" s="3">
        <v>88</v>
      </c>
      <c r="E902" s="3">
        <v>922</v>
      </c>
      <c r="F902" s="3">
        <v>20</v>
      </c>
      <c r="G902" s="6">
        <f t="shared" si="133"/>
        <v>46.1</v>
      </c>
      <c r="H902" s="57">
        <f t="shared" si="134"/>
        <v>1521</v>
      </c>
      <c r="I902" s="57">
        <f t="shared" si="135"/>
        <v>1521</v>
      </c>
      <c r="J902" s="57">
        <f t="shared" si="138"/>
        <v>51</v>
      </c>
      <c r="K902" s="57">
        <f t="shared" ref="K902:K951" si="142">ROUND(I902*0.066-2,0)</f>
        <v>98</v>
      </c>
      <c r="L902" s="57">
        <f t="shared" si="139"/>
        <v>149</v>
      </c>
      <c r="M902" s="107">
        <f t="shared" si="140"/>
        <v>52.386363636363633</v>
      </c>
      <c r="N902" s="107">
        <f t="shared" si="141"/>
        <v>52.386363636363633</v>
      </c>
    </row>
    <row r="903" spans="1:14" ht="18" customHeight="1" outlineLevel="2">
      <c r="A903" s="38">
        <v>33</v>
      </c>
      <c r="B903" s="30" t="s">
        <v>708</v>
      </c>
      <c r="C903" s="43" t="s">
        <v>1416</v>
      </c>
      <c r="D903" s="3">
        <v>40</v>
      </c>
      <c r="E903" s="3">
        <v>571</v>
      </c>
      <c r="F903" s="3">
        <v>19</v>
      </c>
      <c r="G903" s="6">
        <f t="shared" si="133"/>
        <v>30.05263157894737</v>
      </c>
      <c r="H903" s="57">
        <f t="shared" si="134"/>
        <v>992</v>
      </c>
      <c r="I903" s="57">
        <f t="shared" si="135"/>
        <v>992</v>
      </c>
      <c r="J903" s="57">
        <f t="shared" si="138"/>
        <v>33</v>
      </c>
      <c r="K903" s="57">
        <f t="shared" si="142"/>
        <v>63</v>
      </c>
      <c r="L903" s="57">
        <f t="shared" si="139"/>
        <v>96</v>
      </c>
      <c r="M903" s="107">
        <f t="shared" si="140"/>
        <v>75.131578947368425</v>
      </c>
      <c r="N903" s="107">
        <f t="shared" si="141"/>
        <v>75.131578947368425</v>
      </c>
    </row>
    <row r="904" spans="1:14" ht="18" customHeight="1" outlineLevel="2">
      <c r="A904" s="38">
        <v>34</v>
      </c>
      <c r="B904" s="30" t="s">
        <v>708</v>
      </c>
      <c r="C904" s="18" t="s">
        <v>293</v>
      </c>
      <c r="D904" s="3">
        <v>49</v>
      </c>
      <c r="E904" s="3">
        <v>667</v>
      </c>
      <c r="F904" s="3">
        <v>21</v>
      </c>
      <c r="G904" s="6">
        <f t="shared" si="133"/>
        <v>31.761904761904763</v>
      </c>
      <c r="H904" s="57">
        <f t="shared" si="134"/>
        <v>1048</v>
      </c>
      <c r="I904" s="57">
        <f t="shared" si="135"/>
        <v>1048</v>
      </c>
      <c r="J904" s="57">
        <f t="shared" si="138"/>
        <v>35</v>
      </c>
      <c r="K904" s="57">
        <f t="shared" si="142"/>
        <v>67</v>
      </c>
      <c r="L904" s="57">
        <f t="shared" si="139"/>
        <v>102</v>
      </c>
      <c r="M904" s="107">
        <f t="shared" si="140"/>
        <v>64.820213799805629</v>
      </c>
      <c r="N904" s="107">
        <f t="shared" si="141"/>
        <v>64.820213799805629</v>
      </c>
    </row>
    <row r="905" spans="1:14" ht="18" customHeight="1" outlineLevel="2">
      <c r="A905" s="38">
        <v>35</v>
      </c>
      <c r="B905" s="30" t="s">
        <v>708</v>
      </c>
      <c r="C905" s="18" t="s">
        <v>741</v>
      </c>
      <c r="D905" s="3">
        <v>64</v>
      </c>
      <c r="E905" s="3">
        <v>569</v>
      </c>
      <c r="F905" s="3">
        <v>17</v>
      </c>
      <c r="G905" s="6">
        <f t="shared" si="133"/>
        <v>33.470588235294116</v>
      </c>
      <c r="H905" s="57">
        <f t="shared" si="134"/>
        <v>1105</v>
      </c>
      <c r="I905" s="57">
        <f t="shared" si="135"/>
        <v>1105</v>
      </c>
      <c r="J905" s="57">
        <f t="shared" si="138"/>
        <v>37</v>
      </c>
      <c r="K905" s="57">
        <f t="shared" si="142"/>
        <v>71</v>
      </c>
      <c r="L905" s="57">
        <f t="shared" si="139"/>
        <v>108</v>
      </c>
      <c r="M905" s="107">
        <f t="shared" si="140"/>
        <v>52.297794117647058</v>
      </c>
      <c r="N905" s="107">
        <f t="shared" si="141"/>
        <v>52.297794117647058</v>
      </c>
    </row>
    <row r="906" spans="1:14" ht="18" customHeight="1" outlineLevel="2">
      <c r="A906" s="38">
        <v>36</v>
      </c>
      <c r="B906" s="30" t="s">
        <v>708</v>
      </c>
      <c r="C906" s="18" t="s">
        <v>736</v>
      </c>
      <c r="D906" s="3">
        <v>127</v>
      </c>
      <c r="E906" s="3">
        <v>1447</v>
      </c>
      <c r="F906" s="3">
        <v>21</v>
      </c>
      <c r="G906" s="6">
        <f t="shared" si="133"/>
        <v>68.904761904761898</v>
      </c>
      <c r="H906" s="57">
        <f t="shared" si="134"/>
        <v>2274</v>
      </c>
      <c r="I906" s="57">
        <f t="shared" si="135"/>
        <v>2274</v>
      </c>
      <c r="J906" s="57">
        <f t="shared" si="138"/>
        <v>76</v>
      </c>
      <c r="K906" s="57">
        <f t="shared" si="142"/>
        <v>148</v>
      </c>
      <c r="L906" s="57">
        <f t="shared" si="139"/>
        <v>224</v>
      </c>
      <c r="M906" s="107">
        <f t="shared" si="140"/>
        <v>54.255718035245593</v>
      </c>
      <c r="N906" s="107">
        <f t="shared" si="141"/>
        <v>54.255718035245593</v>
      </c>
    </row>
    <row r="907" spans="1:14" ht="18" customHeight="1" outlineLevel="2">
      <c r="A907" s="38">
        <v>37</v>
      </c>
      <c r="B907" s="30" t="s">
        <v>708</v>
      </c>
      <c r="C907" s="18" t="s">
        <v>735</v>
      </c>
      <c r="D907" s="3">
        <v>57</v>
      </c>
      <c r="E907" s="3">
        <v>491</v>
      </c>
      <c r="F907" s="3">
        <v>12</v>
      </c>
      <c r="G907" s="6">
        <f t="shared" si="133"/>
        <v>40.916666666666664</v>
      </c>
      <c r="H907" s="57">
        <f t="shared" si="134"/>
        <v>1350</v>
      </c>
      <c r="I907" s="57">
        <f t="shared" si="135"/>
        <v>1350</v>
      </c>
      <c r="J907" s="57">
        <f t="shared" si="138"/>
        <v>45</v>
      </c>
      <c r="K907" s="57">
        <f t="shared" si="142"/>
        <v>87</v>
      </c>
      <c r="L907" s="57">
        <f t="shared" si="139"/>
        <v>132</v>
      </c>
      <c r="M907" s="107">
        <f t="shared" si="140"/>
        <v>71.783625730994146</v>
      </c>
      <c r="N907" s="107">
        <f t="shared" si="141"/>
        <v>71.783625730994146</v>
      </c>
    </row>
    <row r="908" spans="1:14" ht="18" customHeight="1" outlineLevel="2">
      <c r="A908" s="38">
        <v>38</v>
      </c>
      <c r="B908" s="30" t="s">
        <v>708</v>
      </c>
      <c r="C908" s="43" t="s">
        <v>1417</v>
      </c>
      <c r="D908" s="3">
        <v>23</v>
      </c>
      <c r="E908" s="3">
        <v>259</v>
      </c>
      <c r="F908" s="3">
        <v>21</v>
      </c>
      <c r="G908" s="6">
        <f t="shared" si="133"/>
        <v>12.333333333333334</v>
      </c>
      <c r="H908" s="57">
        <f t="shared" si="134"/>
        <v>407</v>
      </c>
      <c r="I908" s="57">
        <f t="shared" si="135"/>
        <v>407</v>
      </c>
      <c r="J908" s="57">
        <f t="shared" si="138"/>
        <v>13</v>
      </c>
      <c r="K908" s="57">
        <f t="shared" si="142"/>
        <v>25</v>
      </c>
      <c r="L908" s="57">
        <f t="shared" si="139"/>
        <v>38</v>
      </c>
      <c r="M908" s="107">
        <f t="shared" si="140"/>
        <v>53.623188405797109</v>
      </c>
      <c r="N908" s="107">
        <f t="shared" si="141"/>
        <v>53.623188405797109</v>
      </c>
    </row>
    <row r="909" spans="1:14" ht="18" customHeight="1" outlineLevel="2">
      <c r="A909" s="38">
        <v>39</v>
      </c>
      <c r="B909" s="30" t="s">
        <v>708</v>
      </c>
      <c r="C909" s="18" t="s">
        <v>725</v>
      </c>
      <c r="D909" s="3">
        <v>114</v>
      </c>
      <c r="E909" s="3">
        <v>1023</v>
      </c>
      <c r="F909" s="3">
        <v>21</v>
      </c>
      <c r="G909" s="6">
        <f t="shared" si="133"/>
        <v>48.714285714285715</v>
      </c>
      <c r="H909" s="57">
        <f t="shared" si="134"/>
        <v>1608</v>
      </c>
      <c r="I909" s="57">
        <f t="shared" si="135"/>
        <v>1608</v>
      </c>
      <c r="J909" s="57">
        <f t="shared" si="138"/>
        <v>54</v>
      </c>
      <c r="K909" s="57">
        <f t="shared" si="142"/>
        <v>104</v>
      </c>
      <c r="L909" s="57">
        <f t="shared" si="139"/>
        <v>158</v>
      </c>
      <c r="M909" s="107">
        <f t="shared" si="140"/>
        <v>42.731829573934839</v>
      </c>
      <c r="N909" s="107">
        <f t="shared" si="141"/>
        <v>42.731829573934839</v>
      </c>
    </row>
    <row r="910" spans="1:14" ht="18" customHeight="1" outlineLevel="2">
      <c r="A910" s="38">
        <v>40</v>
      </c>
      <c r="B910" s="30" t="s">
        <v>708</v>
      </c>
      <c r="C910" s="18" t="s">
        <v>726</v>
      </c>
      <c r="D910" s="3">
        <v>172</v>
      </c>
      <c r="E910" s="3">
        <v>1479</v>
      </c>
      <c r="F910" s="3">
        <v>21</v>
      </c>
      <c r="G910" s="6">
        <f t="shared" si="133"/>
        <v>70.428571428571431</v>
      </c>
      <c r="H910" s="57">
        <f t="shared" si="134"/>
        <v>2324</v>
      </c>
      <c r="I910" s="57">
        <f t="shared" si="135"/>
        <v>2324</v>
      </c>
      <c r="J910" s="57">
        <f t="shared" si="138"/>
        <v>78</v>
      </c>
      <c r="K910" s="57">
        <f t="shared" si="142"/>
        <v>151</v>
      </c>
      <c r="L910" s="57">
        <f t="shared" si="139"/>
        <v>229</v>
      </c>
      <c r="M910" s="107">
        <f t="shared" si="140"/>
        <v>40.946843853820603</v>
      </c>
      <c r="N910" s="107">
        <f t="shared" si="141"/>
        <v>40.946843853820603</v>
      </c>
    </row>
    <row r="911" spans="1:14" ht="18" customHeight="1" outlineLevel="2">
      <c r="A911" s="38">
        <v>41</v>
      </c>
      <c r="B911" s="29" t="s">
        <v>708</v>
      </c>
      <c r="C911" s="24" t="s">
        <v>1418</v>
      </c>
      <c r="D911" s="3">
        <v>21</v>
      </c>
      <c r="E911" s="3">
        <v>290</v>
      </c>
      <c r="F911" s="3">
        <v>20</v>
      </c>
      <c r="G911" s="6">
        <f t="shared" si="133"/>
        <v>14.5</v>
      </c>
      <c r="H911" s="57">
        <f t="shared" si="134"/>
        <v>479</v>
      </c>
      <c r="I911" s="57">
        <f t="shared" si="135"/>
        <v>479</v>
      </c>
      <c r="J911" s="57">
        <f t="shared" si="138"/>
        <v>15</v>
      </c>
      <c r="K911" s="57">
        <f t="shared" si="142"/>
        <v>30</v>
      </c>
      <c r="L911" s="57">
        <f t="shared" si="139"/>
        <v>45</v>
      </c>
      <c r="M911" s="107">
        <f t="shared" si="140"/>
        <v>69.047619047619051</v>
      </c>
      <c r="N911" s="107">
        <f t="shared" si="141"/>
        <v>69.047619047619051</v>
      </c>
    </row>
    <row r="912" spans="1:14" ht="18" customHeight="1" outlineLevel="2">
      <c r="A912" s="38">
        <v>42</v>
      </c>
      <c r="B912" s="30" t="s">
        <v>708</v>
      </c>
      <c r="C912" s="18" t="s">
        <v>1419</v>
      </c>
      <c r="D912" s="3">
        <v>102</v>
      </c>
      <c r="E912" s="3">
        <v>1282</v>
      </c>
      <c r="F912" s="3">
        <v>21</v>
      </c>
      <c r="G912" s="6">
        <f t="shared" si="133"/>
        <v>61.047619047619051</v>
      </c>
      <c r="H912" s="57">
        <f t="shared" si="134"/>
        <v>2015</v>
      </c>
      <c r="I912" s="57">
        <f t="shared" si="135"/>
        <v>2015</v>
      </c>
      <c r="J912" s="57">
        <f t="shared" si="138"/>
        <v>68</v>
      </c>
      <c r="K912" s="57">
        <f t="shared" si="142"/>
        <v>131</v>
      </c>
      <c r="L912" s="57">
        <f t="shared" si="139"/>
        <v>199</v>
      </c>
      <c r="M912" s="107">
        <f t="shared" si="140"/>
        <v>59.850606909430446</v>
      </c>
      <c r="N912" s="107">
        <f t="shared" si="141"/>
        <v>59.850606909430446</v>
      </c>
    </row>
    <row r="913" spans="1:14" ht="18" customHeight="1" outlineLevel="2">
      <c r="A913" s="38">
        <v>43</v>
      </c>
      <c r="B913" s="30" t="s">
        <v>708</v>
      </c>
      <c r="C913" s="43" t="s">
        <v>637</v>
      </c>
      <c r="D913" s="3">
        <v>39</v>
      </c>
      <c r="E913" s="3">
        <v>598</v>
      </c>
      <c r="F913" s="3">
        <v>22</v>
      </c>
      <c r="G913" s="6">
        <f t="shared" si="133"/>
        <v>27.181818181818183</v>
      </c>
      <c r="H913" s="57">
        <f t="shared" si="134"/>
        <v>897</v>
      </c>
      <c r="I913" s="57">
        <f t="shared" si="135"/>
        <v>897</v>
      </c>
      <c r="J913" s="57">
        <f t="shared" si="138"/>
        <v>29</v>
      </c>
      <c r="K913" s="57">
        <f t="shared" si="142"/>
        <v>57</v>
      </c>
      <c r="L913" s="57">
        <f t="shared" si="139"/>
        <v>86</v>
      </c>
      <c r="M913" s="107">
        <f t="shared" si="140"/>
        <v>69.696969696969703</v>
      </c>
      <c r="N913" s="107">
        <f t="shared" si="141"/>
        <v>69.696969696969703</v>
      </c>
    </row>
    <row r="914" spans="1:14" ht="18" customHeight="1" outlineLevel="2">
      <c r="A914" s="38">
        <v>44</v>
      </c>
      <c r="B914" s="30" t="s">
        <v>708</v>
      </c>
      <c r="C914" s="18" t="s">
        <v>734</v>
      </c>
      <c r="D914" s="3">
        <v>53</v>
      </c>
      <c r="E914" s="3">
        <v>320</v>
      </c>
      <c r="F914" s="3">
        <v>12</v>
      </c>
      <c r="G914" s="6">
        <f t="shared" si="133"/>
        <v>26.666666666666668</v>
      </c>
      <c r="H914" s="57">
        <f t="shared" si="134"/>
        <v>880</v>
      </c>
      <c r="I914" s="57">
        <f t="shared" si="135"/>
        <v>880</v>
      </c>
      <c r="J914" s="57">
        <f t="shared" si="138"/>
        <v>29</v>
      </c>
      <c r="K914" s="57">
        <f t="shared" si="142"/>
        <v>56</v>
      </c>
      <c r="L914" s="57">
        <f t="shared" si="139"/>
        <v>85</v>
      </c>
      <c r="M914" s="107">
        <f t="shared" si="140"/>
        <v>50.314465408805034</v>
      </c>
      <c r="N914" s="107">
        <f t="shared" si="141"/>
        <v>50.314465408805034</v>
      </c>
    </row>
    <row r="915" spans="1:14" ht="18" customHeight="1" outlineLevel="2">
      <c r="A915" s="38">
        <v>45</v>
      </c>
      <c r="B915" s="30" t="s">
        <v>708</v>
      </c>
      <c r="C915" s="18" t="s">
        <v>733</v>
      </c>
      <c r="D915" s="3">
        <v>59</v>
      </c>
      <c r="E915" s="3">
        <v>221</v>
      </c>
      <c r="F915" s="3">
        <v>10</v>
      </c>
      <c r="G915" s="6">
        <f t="shared" ref="G915:G979" si="143">E915/F915</f>
        <v>22.1</v>
      </c>
      <c r="H915" s="57">
        <f t="shared" si="134"/>
        <v>729</v>
      </c>
      <c r="I915" s="57">
        <f t="shared" si="135"/>
        <v>729</v>
      </c>
      <c r="J915" s="57">
        <f t="shared" si="138"/>
        <v>24</v>
      </c>
      <c r="K915" s="57">
        <f t="shared" si="142"/>
        <v>46</v>
      </c>
      <c r="L915" s="57">
        <f t="shared" si="139"/>
        <v>70</v>
      </c>
      <c r="M915" s="107">
        <f t="shared" si="140"/>
        <v>37.457627118644069</v>
      </c>
      <c r="N915" s="107">
        <f t="shared" si="141"/>
        <v>37.457627118644069</v>
      </c>
    </row>
    <row r="916" spans="1:14" ht="18" customHeight="1" outlineLevel="2">
      <c r="A916" s="38">
        <v>46</v>
      </c>
      <c r="B916" s="30" t="s">
        <v>708</v>
      </c>
      <c r="C916" s="18" t="s">
        <v>730</v>
      </c>
      <c r="D916" s="3">
        <v>110</v>
      </c>
      <c r="E916" s="3">
        <v>105</v>
      </c>
      <c r="F916" s="3">
        <v>2</v>
      </c>
      <c r="G916" s="6">
        <f t="shared" si="143"/>
        <v>52.5</v>
      </c>
      <c r="H916" s="57">
        <f t="shared" si="134"/>
        <v>1733</v>
      </c>
      <c r="I916" s="57">
        <f t="shared" si="135"/>
        <v>1733</v>
      </c>
      <c r="J916" s="57">
        <f t="shared" si="138"/>
        <v>58</v>
      </c>
      <c r="K916" s="57">
        <f t="shared" si="142"/>
        <v>112</v>
      </c>
      <c r="L916" s="57">
        <f t="shared" si="139"/>
        <v>170</v>
      </c>
      <c r="M916" s="107">
        <f t="shared" si="140"/>
        <v>47.727272727272727</v>
      </c>
      <c r="N916" s="107">
        <f t="shared" si="141"/>
        <v>47.727272727272727</v>
      </c>
    </row>
    <row r="917" spans="1:14" ht="18" customHeight="1" outlineLevel="2">
      <c r="A917" s="38">
        <v>47</v>
      </c>
      <c r="B917" s="30" t="s">
        <v>708</v>
      </c>
      <c r="C917" s="18" t="s">
        <v>731</v>
      </c>
      <c r="D917" s="3">
        <v>39</v>
      </c>
      <c r="E917" s="3">
        <v>34</v>
      </c>
      <c r="F917" s="3">
        <v>2</v>
      </c>
      <c r="G917" s="6">
        <f t="shared" si="143"/>
        <v>17</v>
      </c>
      <c r="H917" s="57">
        <f t="shared" si="134"/>
        <v>561</v>
      </c>
      <c r="I917" s="57">
        <f t="shared" si="135"/>
        <v>561</v>
      </c>
      <c r="J917" s="57">
        <f t="shared" si="138"/>
        <v>18</v>
      </c>
      <c r="K917" s="57">
        <f t="shared" si="142"/>
        <v>35</v>
      </c>
      <c r="L917" s="57">
        <f t="shared" si="139"/>
        <v>53</v>
      </c>
      <c r="M917" s="107">
        <f t="shared" si="140"/>
        <v>43.589743589743591</v>
      </c>
      <c r="N917" s="107">
        <f t="shared" si="141"/>
        <v>43.589743589743591</v>
      </c>
    </row>
    <row r="918" spans="1:14" ht="18" customHeight="1" outlineLevel="2">
      <c r="A918" s="38">
        <v>48</v>
      </c>
      <c r="B918" s="30" t="s">
        <v>708</v>
      </c>
      <c r="C918" s="18" t="s">
        <v>732</v>
      </c>
      <c r="D918" s="3">
        <v>85</v>
      </c>
      <c r="E918" s="3">
        <v>547</v>
      </c>
      <c r="F918" s="3">
        <v>19</v>
      </c>
      <c r="G918" s="6">
        <f t="shared" si="143"/>
        <v>28.789473684210527</v>
      </c>
      <c r="H918" s="57">
        <f t="shared" si="134"/>
        <v>950</v>
      </c>
      <c r="I918" s="57">
        <f t="shared" si="135"/>
        <v>950</v>
      </c>
      <c r="J918" s="57">
        <f t="shared" si="138"/>
        <v>31</v>
      </c>
      <c r="K918" s="57">
        <f t="shared" si="142"/>
        <v>61</v>
      </c>
      <c r="L918" s="57">
        <f t="shared" si="139"/>
        <v>92</v>
      </c>
      <c r="M918" s="107">
        <f t="shared" si="140"/>
        <v>33.869969040247682</v>
      </c>
      <c r="N918" s="107">
        <f t="shared" si="141"/>
        <v>33.869969040247682</v>
      </c>
    </row>
    <row r="919" spans="1:14" ht="18" customHeight="1" outlineLevel="2">
      <c r="A919" s="38">
        <v>49</v>
      </c>
      <c r="B919" s="30" t="s">
        <v>708</v>
      </c>
      <c r="C919" s="43" t="s">
        <v>318</v>
      </c>
      <c r="D919" s="3">
        <v>28</v>
      </c>
      <c r="E919" s="3">
        <v>248</v>
      </c>
      <c r="F919" s="3">
        <v>20</v>
      </c>
      <c r="G919" s="6">
        <f t="shared" si="143"/>
        <v>12.4</v>
      </c>
      <c r="H919" s="57">
        <f t="shared" si="134"/>
        <v>409</v>
      </c>
      <c r="I919" s="57">
        <f t="shared" si="135"/>
        <v>409</v>
      </c>
      <c r="J919" s="57">
        <f t="shared" si="138"/>
        <v>13</v>
      </c>
      <c r="K919" s="57">
        <f t="shared" si="142"/>
        <v>25</v>
      </c>
      <c r="L919" s="57">
        <f t="shared" si="139"/>
        <v>38</v>
      </c>
      <c r="M919" s="107">
        <f t="shared" si="140"/>
        <v>44.285714285714285</v>
      </c>
      <c r="N919" s="107">
        <f t="shared" si="141"/>
        <v>44.285714285714285</v>
      </c>
    </row>
    <row r="920" spans="1:14" ht="18" customHeight="1" outlineLevel="2">
      <c r="A920" s="38">
        <v>50</v>
      </c>
      <c r="B920" s="30" t="s">
        <v>708</v>
      </c>
      <c r="C920" s="18" t="s">
        <v>727</v>
      </c>
      <c r="D920" s="3">
        <v>124</v>
      </c>
      <c r="E920" s="3">
        <v>1847</v>
      </c>
      <c r="F920" s="3">
        <v>21</v>
      </c>
      <c r="G920" s="6">
        <f t="shared" si="143"/>
        <v>87.952380952380949</v>
      </c>
      <c r="H920" s="57">
        <f t="shared" si="134"/>
        <v>2902</v>
      </c>
      <c r="I920" s="57">
        <f t="shared" si="135"/>
        <v>2902</v>
      </c>
      <c r="J920" s="57">
        <f t="shared" si="138"/>
        <v>98</v>
      </c>
      <c r="K920" s="57">
        <f t="shared" si="142"/>
        <v>190</v>
      </c>
      <c r="L920" s="57">
        <f t="shared" si="139"/>
        <v>288</v>
      </c>
      <c r="M920" s="107">
        <f t="shared" si="140"/>
        <v>70.929339477726572</v>
      </c>
      <c r="N920" s="107">
        <f t="shared" si="141"/>
        <v>70.929339477726572</v>
      </c>
    </row>
    <row r="921" spans="1:14" ht="18" customHeight="1" outlineLevel="2">
      <c r="A921" s="38">
        <v>51</v>
      </c>
      <c r="B921" s="30" t="s">
        <v>708</v>
      </c>
      <c r="C921" s="18" t="s">
        <v>728</v>
      </c>
      <c r="D921" s="3">
        <v>102</v>
      </c>
      <c r="E921" s="3">
        <v>1024</v>
      </c>
      <c r="F921" s="3">
        <v>21</v>
      </c>
      <c r="G921" s="6">
        <f t="shared" si="143"/>
        <v>48.761904761904759</v>
      </c>
      <c r="H921" s="57">
        <f t="shared" si="134"/>
        <v>1609</v>
      </c>
      <c r="I921" s="57">
        <f t="shared" si="135"/>
        <v>1609</v>
      </c>
      <c r="J921" s="57">
        <f t="shared" si="138"/>
        <v>54</v>
      </c>
      <c r="K921" s="57">
        <f t="shared" si="142"/>
        <v>104</v>
      </c>
      <c r="L921" s="57">
        <f t="shared" si="139"/>
        <v>158</v>
      </c>
      <c r="M921" s="107">
        <f t="shared" si="140"/>
        <v>47.805788982259571</v>
      </c>
      <c r="N921" s="107">
        <f t="shared" si="141"/>
        <v>47.805788982259571</v>
      </c>
    </row>
    <row r="922" spans="1:14" ht="18" customHeight="1" outlineLevel="2">
      <c r="A922" s="38">
        <v>52</v>
      </c>
      <c r="B922" s="30" t="s">
        <v>708</v>
      </c>
      <c r="C922" s="18" t="s">
        <v>729</v>
      </c>
      <c r="D922" s="3">
        <v>54</v>
      </c>
      <c r="E922" s="3">
        <v>742</v>
      </c>
      <c r="F922" s="3">
        <v>21</v>
      </c>
      <c r="G922" s="6">
        <f t="shared" si="143"/>
        <v>35.333333333333336</v>
      </c>
      <c r="H922" s="57">
        <f t="shared" si="134"/>
        <v>1166</v>
      </c>
      <c r="I922" s="57">
        <f t="shared" si="135"/>
        <v>1166</v>
      </c>
      <c r="J922" s="57">
        <f t="shared" si="138"/>
        <v>39</v>
      </c>
      <c r="K922" s="57">
        <f t="shared" si="142"/>
        <v>75</v>
      </c>
      <c r="L922" s="57">
        <f t="shared" si="139"/>
        <v>114</v>
      </c>
      <c r="M922" s="107">
        <f t="shared" si="140"/>
        <v>65.432098765432102</v>
      </c>
      <c r="N922" s="107">
        <f t="shared" si="141"/>
        <v>65.432098765432102</v>
      </c>
    </row>
    <row r="923" spans="1:14" ht="18" customHeight="1" outlineLevel="2">
      <c r="A923" s="38">
        <v>53</v>
      </c>
      <c r="B923" s="30" t="s">
        <v>708</v>
      </c>
      <c r="C923" s="18" t="s">
        <v>747</v>
      </c>
      <c r="D923" s="3">
        <v>61</v>
      </c>
      <c r="E923" s="3">
        <v>638</v>
      </c>
      <c r="F923" s="3">
        <v>22</v>
      </c>
      <c r="G923" s="6">
        <f t="shared" si="143"/>
        <v>29</v>
      </c>
      <c r="H923" s="57">
        <f t="shared" si="134"/>
        <v>957</v>
      </c>
      <c r="I923" s="57">
        <f t="shared" si="135"/>
        <v>957</v>
      </c>
      <c r="J923" s="57">
        <f t="shared" si="138"/>
        <v>32</v>
      </c>
      <c r="K923" s="57">
        <f t="shared" si="142"/>
        <v>61</v>
      </c>
      <c r="L923" s="57">
        <f t="shared" si="139"/>
        <v>93</v>
      </c>
      <c r="M923" s="107">
        <f t="shared" si="140"/>
        <v>47.540983606557376</v>
      </c>
      <c r="N923" s="107">
        <f t="shared" si="141"/>
        <v>47.540983606557376</v>
      </c>
    </row>
    <row r="924" spans="1:14" ht="18" customHeight="1" outlineLevel="2">
      <c r="A924" s="38">
        <v>54</v>
      </c>
      <c r="B924" s="30" t="s">
        <v>708</v>
      </c>
      <c r="C924" s="18" t="s">
        <v>748</v>
      </c>
      <c r="D924" s="3">
        <v>49</v>
      </c>
      <c r="E924" s="3">
        <v>713</v>
      </c>
      <c r="F924" s="3">
        <v>20</v>
      </c>
      <c r="G924" s="6">
        <f t="shared" si="143"/>
        <v>35.65</v>
      </c>
      <c r="H924" s="57">
        <f t="shared" si="134"/>
        <v>1176</v>
      </c>
      <c r="I924" s="57">
        <f t="shared" si="135"/>
        <v>1176</v>
      </c>
      <c r="J924" s="57">
        <f t="shared" si="138"/>
        <v>39</v>
      </c>
      <c r="K924" s="57">
        <f t="shared" si="142"/>
        <v>76</v>
      </c>
      <c r="L924" s="57">
        <f t="shared" si="139"/>
        <v>115</v>
      </c>
      <c r="M924" s="107">
        <f t="shared" si="140"/>
        <v>72.755102040816325</v>
      </c>
      <c r="N924" s="107">
        <f t="shared" si="141"/>
        <v>72.755102040816325</v>
      </c>
    </row>
    <row r="925" spans="1:14" ht="18" customHeight="1" outlineLevel="2">
      <c r="A925" s="38">
        <v>55</v>
      </c>
      <c r="B925" s="30" t="s">
        <v>708</v>
      </c>
      <c r="C925" s="18" t="s">
        <v>749</v>
      </c>
      <c r="D925" s="3">
        <v>80</v>
      </c>
      <c r="E925" s="3">
        <v>520</v>
      </c>
      <c r="F925" s="3">
        <v>20</v>
      </c>
      <c r="G925" s="6">
        <f t="shared" si="143"/>
        <v>26</v>
      </c>
      <c r="H925" s="57">
        <f t="shared" si="134"/>
        <v>858</v>
      </c>
      <c r="I925" s="57">
        <f t="shared" si="135"/>
        <v>858</v>
      </c>
      <c r="J925" s="57">
        <f t="shared" si="138"/>
        <v>28</v>
      </c>
      <c r="K925" s="57">
        <f t="shared" si="142"/>
        <v>55</v>
      </c>
      <c r="L925" s="57">
        <f t="shared" si="139"/>
        <v>83</v>
      </c>
      <c r="M925" s="107">
        <f t="shared" si="140"/>
        <v>32.5</v>
      </c>
      <c r="N925" s="107">
        <f t="shared" si="141"/>
        <v>32.5</v>
      </c>
    </row>
    <row r="926" spans="1:14" ht="18" customHeight="1" outlineLevel="2">
      <c r="A926" s="38">
        <v>56</v>
      </c>
      <c r="B926" s="30" t="s">
        <v>708</v>
      </c>
      <c r="C926" s="18" t="s">
        <v>750</v>
      </c>
      <c r="D926" s="3">
        <v>83</v>
      </c>
      <c r="E926" s="3">
        <v>1459</v>
      </c>
      <c r="F926" s="3">
        <v>21</v>
      </c>
      <c r="G926" s="6">
        <f t="shared" si="143"/>
        <v>69.476190476190482</v>
      </c>
      <c r="H926" s="57">
        <f t="shared" si="134"/>
        <v>2293</v>
      </c>
      <c r="I926" s="57">
        <f t="shared" si="135"/>
        <v>2293</v>
      </c>
      <c r="J926" s="57">
        <f t="shared" si="138"/>
        <v>77</v>
      </c>
      <c r="K926" s="57">
        <f t="shared" si="142"/>
        <v>149</v>
      </c>
      <c r="L926" s="57">
        <f t="shared" si="139"/>
        <v>226</v>
      </c>
      <c r="M926" s="107">
        <f t="shared" si="140"/>
        <v>83.706253585771663</v>
      </c>
      <c r="N926" s="107">
        <f t="shared" si="141"/>
        <v>83.706253585771663</v>
      </c>
    </row>
    <row r="927" spans="1:14" ht="18" customHeight="1" outlineLevel="2">
      <c r="A927" s="38">
        <v>57</v>
      </c>
      <c r="B927" s="29" t="s">
        <v>708</v>
      </c>
      <c r="C927" s="24" t="s">
        <v>1420</v>
      </c>
      <c r="D927" s="3">
        <v>30</v>
      </c>
      <c r="E927" s="3">
        <v>453</v>
      </c>
      <c r="F927" s="3">
        <v>21</v>
      </c>
      <c r="G927" s="6">
        <f t="shared" si="143"/>
        <v>21.571428571428573</v>
      </c>
      <c r="H927" s="57">
        <f t="shared" si="134"/>
        <v>712</v>
      </c>
      <c r="I927" s="57">
        <f t="shared" si="135"/>
        <v>712</v>
      </c>
      <c r="J927" s="57">
        <f t="shared" si="138"/>
        <v>23</v>
      </c>
      <c r="K927" s="57">
        <f t="shared" si="142"/>
        <v>45</v>
      </c>
      <c r="L927" s="57">
        <f t="shared" si="139"/>
        <v>68</v>
      </c>
      <c r="M927" s="107">
        <f t="shared" si="140"/>
        <v>71.904761904761912</v>
      </c>
      <c r="N927" s="107">
        <f t="shared" si="141"/>
        <v>71.904761904761912</v>
      </c>
    </row>
    <row r="928" spans="1:14" ht="18" customHeight="1" outlineLevel="2">
      <c r="A928" s="38">
        <v>58</v>
      </c>
      <c r="B928" s="29" t="s">
        <v>708</v>
      </c>
      <c r="C928" s="24" t="s">
        <v>1139</v>
      </c>
      <c r="D928" s="3">
        <v>59</v>
      </c>
      <c r="E928" s="3">
        <v>697</v>
      </c>
      <c r="F928" s="3">
        <v>21</v>
      </c>
      <c r="G928" s="6">
        <f t="shared" si="143"/>
        <v>33.19047619047619</v>
      </c>
      <c r="H928" s="57">
        <f t="shared" si="134"/>
        <v>1095</v>
      </c>
      <c r="I928" s="57">
        <f t="shared" si="135"/>
        <v>1095</v>
      </c>
      <c r="J928" s="57">
        <f t="shared" si="138"/>
        <v>36</v>
      </c>
      <c r="K928" s="57">
        <f t="shared" si="142"/>
        <v>70</v>
      </c>
      <c r="L928" s="57">
        <f t="shared" si="139"/>
        <v>106</v>
      </c>
      <c r="M928" s="107">
        <f t="shared" si="140"/>
        <v>56.255044390637607</v>
      </c>
      <c r="N928" s="107">
        <f t="shared" si="141"/>
        <v>56.255044390637607</v>
      </c>
    </row>
    <row r="929" spans="1:14" ht="18" customHeight="1" outlineLevel="2">
      <c r="A929" s="38">
        <v>59</v>
      </c>
      <c r="B929" s="30" t="s">
        <v>708</v>
      </c>
      <c r="C929" s="18" t="s">
        <v>166</v>
      </c>
      <c r="D929" s="3">
        <v>214</v>
      </c>
      <c r="E929" s="3">
        <v>3220</v>
      </c>
      <c r="F929" s="3">
        <v>20</v>
      </c>
      <c r="G929" s="6">
        <f t="shared" si="143"/>
        <v>161</v>
      </c>
      <c r="H929" s="57">
        <f t="shared" si="134"/>
        <v>5313</v>
      </c>
      <c r="I929" s="57">
        <f t="shared" si="135"/>
        <v>5313</v>
      </c>
      <c r="J929" s="57">
        <f t="shared" si="138"/>
        <v>180</v>
      </c>
      <c r="K929" s="57">
        <f t="shared" si="142"/>
        <v>349</v>
      </c>
      <c r="L929" s="57">
        <f t="shared" si="139"/>
        <v>529</v>
      </c>
      <c r="M929" s="107">
        <f t="shared" si="140"/>
        <v>75.233644859813083</v>
      </c>
      <c r="N929" s="107">
        <f t="shared" si="141"/>
        <v>75.233644859813083</v>
      </c>
    </row>
    <row r="930" spans="1:14" ht="18" customHeight="1" outlineLevel="2">
      <c r="A930" s="38">
        <v>60</v>
      </c>
      <c r="B930" s="30" t="s">
        <v>708</v>
      </c>
      <c r="C930" s="18" t="s">
        <v>751</v>
      </c>
      <c r="D930" s="3">
        <v>75</v>
      </c>
      <c r="E930" s="3">
        <v>405</v>
      </c>
      <c r="F930" s="3">
        <v>20</v>
      </c>
      <c r="G930" s="6">
        <f t="shared" si="143"/>
        <v>20.25</v>
      </c>
      <c r="H930" s="57">
        <f t="shared" si="134"/>
        <v>668</v>
      </c>
      <c r="I930" s="57">
        <f t="shared" si="135"/>
        <v>668</v>
      </c>
      <c r="J930" s="57">
        <f t="shared" si="138"/>
        <v>22</v>
      </c>
      <c r="K930" s="57">
        <f t="shared" si="142"/>
        <v>42</v>
      </c>
      <c r="L930" s="57">
        <f t="shared" si="139"/>
        <v>64</v>
      </c>
      <c r="M930" s="107">
        <f t="shared" si="140"/>
        <v>27</v>
      </c>
      <c r="N930" s="107">
        <f t="shared" si="141"/>
        <v>27</v>
      </c>
    </row>
    <row r="931" spans="1:14" ht="18" customHeight="1" outlineLevel="2">
      <c r="A931" s="38">
        <v>61</v>
      </c>
      <c r="B931" s="29" t="s">
        <v>708</v>
      </c>
      <c r="C931" s="24" t="s">
        <v>1421</v>
      </c>
      <c r="D931" s="3">
        <v>80</v>
      </c>
      <c r="E931" s="3">
        <v>698</v>
      </c>
      <c r="F931" s="3">
        <v>20</v>
      </c>
      <c r="G931" s="6">
        <f t="shared" si="143"/>
        <v>34.9</v>
      </c>
      <c r="H931" s="57">
        <f t="shared" si="134"/>
        <v>1152</v>
      </c>
      <c r="I931" s="57">
        <f t="shared" si="135"/>
        <v>1152</v>
      </c>
      <c r="J931" s="57">
        <f t="shared" si="138"/>
        <v>38</v>
      </c>
      <c r="K931" s="57">
        <f t="shared" si="142"/>
        <v>74</v>
      </c>
      <c r="L931" s="57">
        <f t="shared" si="139"/>
        <v>112</v>
      </c>
      <c r="M931" s="107">
        <f t="shared" si="140"/>
        <v>43.625</v>
      </c>
      <c r="N931" s="107">
        <f t="shared" si="141"/>
        <v>43.625</v>
      </c>
    </row>
    <row r="932" spans="1:14" ht="18" customHeight="1" outlineLevel="2">
      <c r="A932" s="38">
        <v>62</v>
      </c>
      <c r="B932" s="29" t="s">
        <v>708</v>
      </c>
      <c r="C932" s="24" t="s">
        <v>1422</v>
      </c>
      <c r="D932" s="3">
        <v>59</v>
      </c>
      <c r="E932" s="3">
        <v>25</v>
      </c>
      <c r="F932" s="3">
        <v>1</v>
      </c>
      <c r="G932" s="6">
        <f t="shared" si="143"/>
        <v>25</v>
      </c>
      <c r="H932" s="57">
        <f t="shared" si="134"/>
        <v>825</v>
      </c>
      <c r="I932" s="57">
        <f t="shared" si="135"/>
        <v>825</v>
      </c>
      <c r="J932" s="57">
        <f t="shared" si="138"/>
        <v>27</v>
      </c>
      <c r="K932" s="57">
        <f t="shared" si="142"/>
        <v>52</v>
      </c>
      <c r="L932" s="57">
        <f t="shared" si="139"/>
        <v>79</v>
      </c>
      <c r="M932" s="107">
        <f t="shared" si="140"/>
        <v>42.372881355932201</v>
      </c>
      <c r="N932" s="107">
        <f t="shared" si="141"/>
        <v>42.372881355932201</v>
      </c>
    </row>
    <row r="933" spans="1:14" ht="18" customHeight="1" outlineLevel="2">
      <c r="A933" s="38">
        <v>63</v>
      </c>
      <c r="B933" s="30" t="s">
        <v>708</v>
      </c>
      <c r="C933" s="18" t="s">
        <v>752</v>
      </c>
      <c r="D933" s="3">
        <v>102</v>
      </c>
      <c r="E933" s="3">
        <v>1507</v>
      </c>
      <c r="F933" s="3">
        <v>22</v>
      </c>
      <c r="G933" s="6">
        <f t="shared" si="143"/>
        <v>68.5</v>
      </c>
      <c r="H933" s="57">
        <f t="shared" si="134"/>
        <v>2261</v>
      </c>
      <c r="I933" s="57">
        <f t="shared" si="135"/>
        <v>2261</v>
      </c>
      <c r="J933" s="57">
        <f t="shared" si="138"/>
        <v>76</v>
      </c>
      <c r="K933" s="57">
        <f t="shared" si="142"/>
        <v>147</v>
      </c>
      <c r="L933" s="57">
        <f t="shared" si="139"/>
        <v>223</v>
      </c>
      <c r="M933" s="107">
        <f t="shared" si="140"/>
        <v>67.156862745098039</v>
      </c>
      <c r="N933" s="107">
        <f t="shared" si="141"/>
        <v>67.156862745098039</v>
      </c>
    </row>
    <row r="934" spans="1:14" ht="18" customHeight="1" outlineLevel="2">
      <c r="A934" s="38">
        <v>64</v>
      </c>
      <c r="B934" s="30" t="s">
        <v>708</v>
      </c>
      <c r="C934" s="44" t="s">
        <v>753</v>
      </c>
      <c r="D934" s="3">
        <v>115</v>
      </c>
      <c r="E934" s="3">
        <v>1634</v>
      </c>
      <c r="F934" s="3">
        <v>23</v>
      </c>
      <c r="G934" s="6">
        <f t="shared" si="143"/>
        <v>71.043478260869563</v>
      </c>
      <c r="H934" s="57">
        <f t="shared" si="134"/>
        <v>2344</v>
      </c>
      <c r="I934" s="57">
        <f t="shared" si="135"/>
        <v>2344</v>
      </c>
      <c r="J934" s="57">
        <f t="shared" si="138"/>
        <v>79</v>
      </c>
      <c r="K934" s="57">
        <f t="shared" si="142"/>
        <v>153</v>
      </c>
      <c r="L934" s="57">
        <f t="shared" si="139"/>
        <v>232</v>
      </c>
      <c r="M934" s="107">
        <f t="shared" si="140"/>
        <v>61.776937618147443</v>
      </c>
      <c r="N934" s="107">
        <f t="shared" si="141"/>
        <v>61.776937618147443</v>
      </c>
    </row>
    <row r="935" spans="1:14" ht="18" customHeight="1" outlineLevel="2">
      <c r="A935" s="38">
        <v>65</v>
      </c>
      <c r="B935" s="30" t="s">
        <v>708</v>
      </c>
      <c r="C935" s="43" t="s">
        <v>1423</v>
      </c>
      <c r="D935" s="3">
        <v>48</v>
      </c>
      <c r="E935" s="3">
        <v>646</v>
      </c>
      <c r="F935" s="3">
        <v>19</v>
      </c>
      <c r="G935" s="6">
        <f t="shared" si="143"/>
        <v>34</v>
      </c>
      <c r="H935" s="57">
        <f t="shared" si="134"/>
        <v>1122</v>
      </c>
      <c r="I935" s="57">
        <f t="shared" si="135"/>
        <v>1122</v>
      </c>
      <c r="J935" s="57">
        <f t="shared" si="138"/>
        <v>37</v>
      </c>
      <c r="K935" s="57">
        <f t="shared" si="142"/>
        <v>72</v>
      </c>
      <c r="L935" s="57">
        <f t="shared" si="139"/>
        <v>109</v>
      </c>
      <c r="M935" s="107">
        <f t="shared" si="140"/>
        <v>70.833333333333329</v>
      </c>
      <c r="N935" s="107">
        <f t="shared" si="141"/>
        <v>70.833333333333329</v>
      </c>
    </row>
    <row r="936" spans="1:14" ht="18" customHeight="1" outlineLevel="2">
      <c r="A936" s="38">
        <v>66</v>
      </c>
      <c r="B936" s="30" t="s">
        <v>708</v>
      </c>
      <c r="C936" s="18" t="s">
        <v>746</v>
      </c>
      <c r="D936" s="3">
        <v>223</v>
      </c>
      <c r="E936" s="3">
        <v>3247</v>
      </c>
      <c r="F936" s="3">
        <v>21</v>
      </c>
      <c r="G936" s="6">
        <f t="shared" si="143"/>
        <v>154.61904761904762</v>
      </c>
      <c r="H936" s="57">
        <f t="shared" ref="H936:H951" si="144">ROUND(G936*33,0)</f>
        <v>5102</v>
      </c>
      <c r="I936" s="57">
        <f t="shared" ref="I936:I951" si="145">ROUND(G936*33,0)</f>
        <v>5102</v>
      </c>
      <c r="J936" s="57">
        <f t="shared" si="138"/>
        <v>172</v>
      </c>
      <c r="K936" s="57">
        <f t="shared" si="142"/>
        <v>335</v>
      </c>
      <c r="L936" s="57">
        <f t="shared" si="139"/>
        <v>507</v>
      </c>
      <c r="M936" s="107">
        <f t="shared" si="140"/>
        <v>69.335895793294895</v>
      </c>
      <c r="N936" s="107">
        <f t="shared" si="141"/>
        <v>69.335895793294895</v>
      </c>
    </row>
    <row r="937" spans="1:14" ht="18" customHeight="1" outlineLevel="2">
      <c r="A937" s="38">
        <v>67</v>
      </c>
      <c r="B937" s="30" t="s">
        <v>708</v>
      </c>
      <c r="C937" s="43" t="s">
        <v>1424</v>
      </c>
      <c r="D937" s="3">
        <v>41</v>
      </c>
      <c r="E937" s="3">
        <v>20</v>
      </c>
      <c r="F937" s="3">
        <v>1</v>
      </c>
      <c r="G937" s="6">
        <f t="shared" si="143"/>
        <v>20</v>
      </c>
      <c r="H937" s="57">
        <f t="shared" si="144"/>
        <v>660</v>
      </c>
      <c r="I937" s="57">
        <f t="shared" si="145"/>
        <v>660</v>
      </c>
      <c r="J937" s="57">
        <f t="shared" si="138"/>
        <v>21</v>
      </c>
      <c r="K937" s="57">
        <f t="shared" si="142"/>
        <v>42</v>
      </c>
      <c r="L937" s="57">
        <f t="shared" si="139"/>
        <v>63</v>
      </c>
      <c r="M937" s="107">
        <f t="shared" si="140"/>
        <v>48.780487804878049</v>
      </c>
      <c r="N937" s="107">
        <f t="shared" si="141"/>
        <v>48.780487804878049</v>
      </c>
    </row>
    <row r="938" spans="1:14" ht="18" customHeight="1" outlineLevel="2">
      <c r="A938" s="38">
        <v>68</v>
      </c>
      <c r="B938" s="30" t="s">
        <v>708</v>
      </c>
      <c r="C938" s="43" t="s">
        <v>292</v>
      </c>
      <c r="D938" s="3">
        <v>109</v>
      </c>
      <c r="E938" s="3">
        <v>254</v>
      </c>
      <c r="F938" s="3">
        <v>7</v>
      </c>
      <c r="G938" s="6">
        <f t="shared" si="143"/>
        <v>36.285714285714285</v>
      </c>
      <c r="H938" s="57">
        <f t="shared" si="144"/>
        <v>1197</v>
      </c>
      <c r="I938" s="57">
        <f t="shared" si="145"/>
        <v>1197</v>
      </c>
      <c r="J938" s="57">
        <f t="shared" si="138"/>
        <v>40</v>
      </c>
      <c r="K938" s="57">
        <f t="shared" si="142"/>
        <v>77</v>
      </c>
      <c r="L938" s="57">
        <f t="shared" si="139"/>
        <v>117</v>
      </c>
      <c r="M938" s="107">
        <f t="shared" si="140"/>
        <v>33.28964613368283</v>
      </c>
      <c r="N938" s="107">
        <f t="shared" si="141"/>
        <v>33.28964613368283</v>
      </c>
    </row>
    <row r="939" spans="1:14" ht="18" customHeight="1" outlineLevel="2">
      <c r="A939" s="38">
        <v>69</v>
      </c>
      <c r="B939" s="30" t="s">
        <v>708</v>
      </c>
      <c r="C939" s="18" t="s">
        <v>1425</v>
      </c>
      <c r="D939" s="3">
        <v>139</v>
      </c>
      <c r="E939" s="3">
        <v>1267</v>
      </c>
      <c r="F939" s="3">
        <v>21</v>
      </c>
      <c r="G939" s="6">
        <f t="shared" si="143"/>
        <v>60.333333333333336</v>
      </c>
      <c r="H939" s="57">
        <f t="shared" si="144"/>
        <v>1991</v>
      </c>
      <c r="I939" s="57">
        <f t="shared" si="145"/>
        <v>1991</v>
      </c>
      <c r="J939" s="57">
        <f t="shared" si="138"/>
        <v>67</v>
      </c>
      <c r="K939" s="57">
        <f t="shared" si="142"/>
        <v>129</v>
      </c>
      <c r="L939" s="57">
        <f t="shared" si="139"/>
        <v>196</v>
      </c>
      <c r="M939" s="107">
        <f t="shared" si="140"/>
        <v>43.405275779376502</v>
      </c>
      <c r="N939" s="107">
        <f t="shared" si="141"/>
        <v>43.405275779376502</v>
      </c>
    </row>
    <row r="940" spans="1:14" ht="18" customHeight="1" outlineLevel="2">
      <c r="A940" s="38">
        <v>70</v>
      </c>
      <c r="B940" s="30" t="s">
        <v>708</v>
      </c>
      <c r="C940" s="18" t="s">
        <v>754</v>
      </c>
      <c r="D940" s="3">
        <v>71</v>
      </c>
      <c r="E940" s="3">
        <v>857</v>
      </c>
      <c r="F940" s="3">
        <v>18</v>
      </c>
      <c r="G940" s="6">
        <f t="shared" si="143"/>
        <v>47.611111111111114</v>
      </c>
      <c r="H940" s="57">
        <f t="shared" si="144"/>
        <v>1571</v>
      </c>
      <c r="I940" s="57">
        <f t="shared" si="145"/>
        <v>1571</v>
      </c>
      <c r="J940" s="57">
        <f t="shared" si="138"/>
        <v>52</v>
      </c>
      <c r="K940" s="57">
        <f t="shared" si="142"/>
        <v>102</v>
      </c>
      <c r="L940" s="57">
        <f t="shared" si="139"/>
        <v>154</v>
      </c>
      <c r="M940" s="107">
        <f t="shared" si="140"/>
        <v>67.05790297339594</v>
      </c>
      <c r="N940" s="107">
        <f t="shared" si="141"/>
        <v>67.05790297339594</v>
      </c>
    </row>
    <row r="941" spans="1:14" ht="18" customHeight="1" outlineLevel="2">
      <c r="A941" s="38">
        <v>71</v>
      </c>
      <c r="B941" s="30" t="s">
        <v>708</v>
      </c>
      <c r="C941" s="18" t="s">
        <v>757</v>
      </c>
      <c r="D941" s="3">
        <v>105</v>
      </c>
      <c r="E941" s="3">
        <v>1389</v>
      </c>
      <c r="F941" s="3">
        <v>21</v>
      </c>
      <c r="G941" s="6">
        <f t="shared" si="143"/>
        <v>66.142857142857139</v>
      </c>
      <c r="H941" s="57">
        <f t="shared" si="144"/>
        <v>2183</v>
      </c>
      <c r="I941" s="57">
        <f t="shared" si="145"/>
        <v>2183</v>
      </c>
      <c r="J941" s="57">
        <f t="shared" si="138"/>
        <v>73</v>
      </c>
      <c r="K941" s="57">
        <f t="shared" si="142"/>
        <v>142</v>
      </c>
      <c r="L941" s="57">
        <f t="shared" si="139"/>
        <v>215</v>
      </c>
      <c r="M941" s="107">
        <f t="shared" si="140"/>
        <v>62.993197278911559</v>
      </c>
      <c r="N941" s="107">
        <f t="shared" si="141"/>
        <v>62.993197278911559</v>
      </c>
    </row>
    <row r="942" spans="1:14" ht="18" customHeight="1" outlineLevel="2">
      <c r="A942" s="38">
        <v>72</v>
      </c>
      <c r="B942" s="30" t="s">
        <v>708</v>
      </c>
      <c r="C942" s="18" t="s">
        <v>440</v>
      </c>
      <c r="D942" s="3">
        <v>120</v>
      </c>
      <c r="E942" s="3">
        <v>1036</v>
      </c>
      <c r="F942" s="3">
        <v>21</v>
      </c>
      <c r="G942" s="6">
        <f t="shared" si="143"/>
        <v>49.333333333333336</v>
      </c>
      <c r="H942" s="57">
        <f t="shared" si="144"/>
        <v>1628</v>
      </c>
      <c r="I942" s="57">
        <f t="shared" si="145"/>
        <v>1628</v>
      </c>
      <c r="J942" s="57">
        <f t="shared" si="138"/>
        <v>54</v>
      </c>
      <c r="K942" s="57">
        <f t="shared" si="142"/>
        <v>105</v>
      </c>
      <c r="L942" s="57">
        <f t="shared" si="139"/>
        <v>159</v>
      </c>
      <c r="M942" s="107">
        <f t="shared" si="140"/>
        <v>41.111111111111114</v>
      </c>
      <c r="N942" s="107">
        <f t="shared" si="141"/>
        <v>41.111111111111114</v>
      </c>
    </row>
    <row r="943" spans="1:14" ht="18" customHeight="1" outlineLevel="2">
      <c r="A943" s="38">
        <v>73</v>
      </c>
      <c r="B943" s="30" t="s">
        <v>708</v>
      </c>
      <c r="C943" s="8" t="s">
        <v>758</v>
      </c>
      <c r="D943" s="3">
        <v>130</v>
      </c>
      <c r="E943" s="3">
        <v>1109</v>
      </c>
      <c r="F943" s="3">
        <v>21</v>
      </c>
      <c r="G943" s="6">
        <f t="shared" si="143"/>
        <v>52.80952380952381</v>
      </c>
      <c r="H943" s="57">
        <f t="shared" si="144"/>
        <v>1743</v>
      </c>
      <c r="I943" s="57">
        <f t="shared" si="145"/>
        <v>1743</v>
      </c>
      <c r="J943" s="57">
        <f t="shared" si="138"/>
        <v>58</v>
      </c>
      <c r="K943" s="57">
        <f t="shared" si="142"/>
        <v>113</v>
      </c>
      <c r="L943" s="57">
        <f t="shared" si="139"/>
        <v>171</v>
      </c>
      <c r="M943" s="107">
        <f t="shared" si="140"/>
        <v>40.62271062271062</v>
      </c>
      <c r="N943" s="107">
        <f t="shared" si="141"/>
        <v>40.62271062271062</v>
      </c>
    </row>
    <row r="944" spans="1:14" ht="18" customHeight="1" outlineLevel="2">
      <c r="A944" s="38">
        <v>74</v>
      </c>
      <c r="B944" s="30" t="s">
        <v>708</v>
      </c>
      <c r="C944" s="18" t="s">
        <v>755</v>
      </c>
      <c r="D944" s="3">
        <v>84</v>
      </c>
      <c r="E944" s="3">
        <v>974</v>
      </c>
      <c r="F944" s="3">
        <v>20</v>
      </c>
      <c r="G944" s="6">
        <f t="shared" si="143"/>
        <v>48.7</v>
      </c>
      <c r="H944" s="57">
        <f t="shared" si="144"/>
        <v>1607</v>
      </c>
      <c r="I944" s="57">
        <f t="shared" si="145"/>
        <v>1607</v>
      </c>
      <c r="J944" s="57">
        <f t="shared" si="138"/>
        <v>54</v>
      </c>
      <c r="K944" s="57">
        <f t="shared" si="142"/>
        <v>104</v>
      </c>
      <c r="L944" s="57">
        <f t="shared" si="139"/>
        <v>158</v>
      </c>
      <c r="M944" s="107">
        <f t="shared" si="140"/>
        <v>57.976190476190474</v>
      </c>
      <c r="N944" s="107">
        <f t="shared" si="141"/>
        <v>57.976190476190474</v>
      </c>
    </row>
    <row r="945" spans="1:14" ht="18" customHeight="1" outlineLevel="2">
      <c r="A945" s="38">
        <v>75</v>
      </c>
      <c r="B945" s="30" t="s">
        <v>708</v>
      </c>
      <c r="C945" s="18" t="s">
        <v>756</v>
      </c>
      <c r="D945" s="3">
        <v>75</v>
      </c>
      <c r="E945" s="3">
        <v>1009</v>
      </c>
      <c r="F945" s="3">
        <v>21</v>
      </c>
      <c r="G945" s="6">
        <f t="shared" si="143"/>
        <v>48.047619047619051</v>
      </c>
      <c r="H945" s="57">
        <f t="shared" si="144"/>
        <v>1586</v>
      </c>
      <c r="I945" s="57">
        <f t="shared" si="145"/>
        <v>1586</v>
      </c>
      <c r="J945" s="57">
        <f t="shared" si="138"/>
        <v>53</v>
      </c>
      <c r="K945" s="57">
        <f t="shared" si="142"/>
        <v>103</v>
      </c>
      <c r="L945" s="57">
        <f t="shared" si="139"/>
        <v>156</v>
      </c>
      <c r="M945" s="107">
        <f t="shared" si="140"/>
        <v>64.063492063492077</v>
      </c>
      <c r="N945" s="107">
        <f t="shared" si="141"/>
        <v>64.063492063492077</v>
      </c>
    </row>
    <row r="946" spans="1:14" ht="18" customHeight="1" outlineLevel="2">
      <c r="A946" s="38">
        <v>76</v>
      </c>
      <c r="B946" s="30" t="s">
        <v>708</v>
      </c>
      <c r="C946" s="18" t="s">
        <v>1426</v>
      </c>
      <c r="D946" s="3">
        <v>92</v>
      </c>
      <c r="E946" s="3">
        <v>813</v>
      </c>
      <c r="F946" s="3">
        <v>21</v>
      </c>
      <c r="G946" s="6">
        <f t="shared" si="143"/>
        <v>38.714285714285715</v>
      </c>
      <c r="H946" s="57">
        <f t="shared" si="144"/>
        <v>1278</v>
      </c>
      <c r="I946" s="57">
        <f t="shared" si="145"/>
        <v>1278</v>
      </c>
      <c r="J946" s="57">
        <f t="shared" si="138"/>
        <v>42</v>
      </c>
      <c r="K946" s="57">
        <f t="shared" si="142"/>
        <v>82</v>
      </c>
      <c r="L946" s="57">
        <f t="shared" si="139"/>
        <v>124</v>
      </c>
      <c r="M946" s="107">
        <f t="shared" si="140"/>
        <v>42.080745341614907</v>
      </c>
      <c r="N946" s="107">
        <f t="shared" si="141"/>
        <v>42.080745341614907</v>
      </c>
    </row>
    <row r="947" spans="1:14" ht="18" customHeight="1" outlineLevel="2">
      <c r="A947" s="38">
        <v>77</v>
      </c>
      <c r="B947" s="29" t="s">
        <v>708</v>
      </c>
      <c r="C947" s="24" t="s">
        <v>1427</v>
      </c>
      <c r="D947" s="3">
        <v>72</v>
      </c>
      <c r="E947" s="3">
        <v>1002</v>
      </c>
      <c r="F947" s="3">
        <v>21</v>
      </c>
      <c r="G947" s="6">
        <f t="shared" si="143"/>
        <v>47.714285714285715</v>
      </c>
      <c r="H947" s="57">
        <f t="shared" si="144"/>
        <v>1575</v>
      </c>
      <c r="I947" s="57">
        <f t="shared" si="145"/>
        <v>1575</v>
      </c>
      <c r="J947" s="57">
        <f t="shared" si="138"/>
        <v>53</v>
      </c>
      <c r="K947" s="57">
        <f t="shared" si="142"/>
        <v>102</v>
      </c>
      <c r="L947" s="57">
        <f t="shared" si="139"/>
        <v>155</v>
      </c>
      <c r="M947" s="107">
        <f t="shared" si="140"/>
        <v>66.269841269841265</v>
      </c>
      <c r="N947" s="107">
        <f t="shared" si="141"/>
        <v>66.269841269841265</v>
      </c>
    </row>
    <row r="948" spans="1:14" ht="18" customHeight="1" outlineLevel="2">
      <c r="A948" s="38">
        <v>78</v>
      </c>
      <c r="B948" s="30" t="s">
        <v>708</v>
      </c>
      <c r="C948" s="43" t="s">
        <v>1428</v>
      </c>
      <c r="D948" s="3">
        <v>37</v>
      </c>
      <c r="E948" s="3">
        <v>357</v>
      </c>
      <c r="F948" s="3">
        <v>21</v>
      </c>
      <c r="G948" s="6">
        <f t="shared" si="143"/>
        <v>17</v>
      </c>
      <c r="H948" s="57">
        <f t="shared" si="144"/>
        <v>561</v>
      </c>
      <c r="I948" s="57">
        <f t="shared" si="145"/>
        <v>561</v>
      </c>
      <c r="J948" s="57">
        <f t="shared" si="138"/>
        <v>18</v>
      </c>
      <c r="K948" s="57">
        <f t="shared" si="142"/>
        <v>35</v>
      </c>
      <c r="L948" s="57">
        <f t="shared" si="139"/>
        <v>53</v>
      </c>
      <c r="M948" s="107">
        <f t="shared" si="140"/>
        <v>45.945945945945944</v>
      </c>
      <c r="N948" s="107">
        <f t="shared" si="141"/>
        <v>45.945945945945944</v>
      </c>
    </row>
    <row r="949" spans="1:14" ht="18" customHeight="1" outlineLevel="2">
      <c r="A949" s="38">
        <v>79</v>
      </c>
      <c r="B949" s="30" t="s">
        <v>708</v>
      </c>
      <c r="C949" s="18" t="s">
        <v>760</v>
      </c>
      <c r="D949" s="3">
        <v>75</v>
      </c>
      <c r="E949" s="3">
        <v>1185</v>
      </c>
      <c r="F949" s="3">
        <v>21</v>
      </c>
      <c r="G949" s="6">
        <f t="shared" si="143"/>
        <v>56.428571428571431</v>
      </c>
      <c r="H949" s="57">
        <f t="shared" si="144"/>
        <v>1862</v>
      </c>
      <c r="I949" s="57">
        <f t="shared" si="145"/>
        <v>1862</v>
      </c>
      <c r="J949" s="57">
        <f t="shared" si="138"/>
        <v>62</v>
      </c>
      <c r="K949" s="57">
        <f t="shared" si="142"/>
        <v>121</v>
      </c>
      <c r="L949" s="57">
        <f t="shared" si="139"/>
        <v>183</v>
      </c>
      <c r="M949" s="107">
        <f t="shared" si="140"/>
        <v>75.238095238095241</v>
      </c>
      <c r="N949" s="107">
        <f t="shared" si="141"/>
        <v>75.238095238095241</v>
      </c>
    </row>
    <row r="950" spans="1:14" ht="18" customHeight="1" outlineLevel="2">
      <c r="A950" s="38">
        <v>80</v>
      </c>
      <c r="B950" s="30" t="s">
        <v>708</v>
      </c>
      <c r="C950" s="18" t="s">
        <v>759</v>
      </c>
      <c r="D950" s="3">
        <v>85</v>
      </c>
      <c r="E950" s="3">
        <v>955</v>
      </c>
      <c r="F950" s="3">
        <v>20</v>
      </c>
      <c r="G950" s="6">
        <f t="shared" si="143"/>
        <v>47.75</v>
      </c>
      <c r="H950" s="57">
        <f t="shared" si="144"/>
        <v>1576</v>
      </c>
      <c r="I950" s="57">
        <f t="shared" si="145"/>
        <v>1576</v>
      </c>
      <c r="J950" s="57">
        <f t="shared" ref="J950:J951" si="146">ROUND(H950*0.034-1,0)</f>
        <v>53</v>
      </c>
      <c r="K950" s="57">
        <f t="shared" si="142"/>
        <v>102</v>
      </c>
      <c r="L950" s="57">
        <f t="shared" si="139"/>
        <v>155</v>
      </c>
      <c r="M950" s="107">
        <f t="shared" si="140"/>
        <v>56.176470588235297</v>
      </c>
      <c r="N950" s="107">
        <f t="shared" si="141"/>
        <v>56.176470588235297</v>
      </c>
    </row>
    <row r="951" spans="1:14" ht="18" customHeight="1" outlineLevel="2">
      <c r="A951" s="38">
        <v>81</v>
      </c>
      <c r="B951" s="29" t="s">
        <v>708</v>
      </c>
      <c r="C951" s="24" t="s">
        <v>1429</v>
      </c>
      <c r="D951" s="3">
        <v>35</v>
      </c>
      <c r="E951" s="3">
        <v>447</v>
      </c>
      <c r="F951" s="3">
        <v>21</v>
      </c>
      <c r="G951" s="6">
        <f t="shared" si="143"/>
        <v>21.285714285714285</v>
      </c>
      <c r="H951" s="57">
        <f t="shared" si="144"/>
        <v>702</v>
      </c>
      <c r="I951" s="57">
        <f t="shared" si="145"/>
        <v>702</v>
      </c>
      <c r="J951" s="57">
        <f t="shared" si="146"/>
        <v>23</v>
      </c>
      <c r="K951" s="57">
        <f t="shared" si="142"/>
        <v>44</v>
      </c>
      <c r="L951" s="57">
        <f t="shared" ref="L951:L1018" si="147">J951+K951</f>
        <v>67</v>
      </c>
      <c r="M951" s="107">
        <f t="shared" ref="M951:M1018" si="148">G951*100/D951</f>
        <v>60.816326530612244</v>
      </c>
      <c r="N951" s="107">
        <f t="shared" si="141"/>
        <v>60.816326530612244</v>
      </c>
    </row>
    <row r="952" spans="1:14" ht="18" customHeight="1" outlineLevel="1">
      <c r="A952" s="38"/>
      <c r="B952" s="49" t="s">
        <v>761</v>
      </c>
      <c r="C952" s="24"/>
      <c r="D952" s="3"/>
      <c r="E952" s="3"/>
      <c r="F952" s="3"/>
      <c r="G952" s="6">
        <f>SUBTOTAL(9,G871:G951)</f>
        <v>3914.2765902297401</v>
      </c>
      <c r="H952" s="57"/>
      <c r="I952" s="57"/>
      <c r="J952" s="57">
        <f>SUBTOTAL(9,J871:J951)</f>
        <v>4298</v>
      </c>
      <c r="K952" s="57">
        <f>SUBTOTAL(9,K871:K951)</f>
        <v>8331</v>
      </c>
      <c r="L952" s="57">
        <f>SUBTOTAL(9,L871:L951)</f>
        <v>12629</v>
      </c>
      <c r="M952" s="107"/>
      <c r="N952" s="107"/>
    </row>
    <row r="953" spans="1:14" ht="18" customHeight="1" outlineLevel="2">
      <c r="A953" s="28">
        <v>1</v>
      </c>
      <c r="B953" s="29" t="s">
        <v>1251</v>
      </c>
      <c r="C953" s="14" t="s">
        <v>1430</v>
      </c>
      <c r="D953" s="3">
        <v>152</v>
      </c>
      <c r="E953" s="3">
        <v>665</v>
      </c>
      <c r="F953" s="3">
        <v>20</v>
      </c>
      <c r="G953" s="6">
        <f t="shared" si="143"/>
        <v>33.25</v>
      </c>
      <c r="H953" s="57">
        <f>ROUND(G953*37,0)</f>
        <v>1230</v>
      </c>
      <c r="I953" s="57">
        <f>ROUND(G953*37,0)</f>
        <v>1230</v>
      </c>
      <c r="J953" s="57">
        <f t="shared" ref="J953:J1014" si="149">ROUND(H953*0.034,0)</f>
        <v>42</v>
      </c>
      <c r="K953" s="57">
        <f t="shared" ref="K953:K1014" si="150">ROUND(I953*0.066,0)</f>
        <v>81</v>
      </c>
      <c r="L953" s="57">
        <f t="shared" si="147"/>
        <v>123</v>
      </c>
      <c r="M953" s="107">
        <f t="shared" si="148"/>
        <v>21.875</v>
      </c>
      <c r="N953" s="107">
        <f t="shared" si="141"/>
        <v>21.875</v>
      </c>
    </row>
    <row r="954" spans="1:14" ht="18" customHeight="1" outlineLevel="2">
      <c r="A954" s="28">
        <v>2</v>
      </c>
      <c r="B954" s="29" t="s">
        <v>1251</v>
      </c>
      <c r="C954" s="14" t="s">
        <v>1431</v>
      </c>
      <c r="D954" s="3">
        <v>53</v>
      </c>
      <c r="E954" s="3">
        <v>525</v>
      </c>
      <c r="F954" s="3">
        <v>19</v>
      </c>
      <c r="G954" s="6">
        <f t="shared" si="143"/>
        <v>27.631578947368421</v>
      </c>
      <c r="H954" s="57">
        <f t="shared" ref="H954:H1014" si="151">ROUND(G954*37,0)</f>
        <v>1022</v>
      </c>
      <c r="I954" s="57">
        <f t="shared" ref="I954:I1014" si="152">ROUND(G954*37,0)</f>
        <v>1022</v>
      </c>
      <c r="J954" s="57">
        <f t="shared" si="149"/>
        <v>35</v>
      </c>
      <c r="K954" s="57">
        <f t="shared" si="150"/>
        <v>67</v>
      </c>
      <c r="L954" s="57">
        <f t="shared" si="147"/>
        <v>102</v>
      </c>
      <c r="M954" s="107">
        <f t="shared" si="148"/>
        <v>52.135054617676268</v>
      </c>
      <c r="N954" s="107">
        <f t="shared" si="141"/>
        <v>52.135054617676268</v>
      </c>
    </row>
    <row r="955" spans="1:14" ht="18" customHeight="1" outlineLevel="2">
      <c r="A955" s="28">
        <v>3</v>
      </c>
      <c r="B955" s="29" t="s">
        <v>1251</v>
      </c>
      <c r="C955" s="14" t="s">
        <v>668</v>
      </c>
      <c r="D955" s="3">
        <v>71</v>
      </c>
      <c r="E955" s="3">
        <v>476</v>
      </c>
      <c r="F955" s="3">
        <v>12</v>
      </c>
      <c r="G955" s="6">
        <f t="shared" si="143"/>
        <v>39.666666666666664</v>
      </c>
      <c r="H955" s="57">
        <f t="shared" si="151"/>
        <v>1468</v>
      </c>
      <c r="I955" s="57">
        <f t="shared" si="152"/>
        <v>1468</v>
      </c>
      <c r="J955" s="57">
        <f t="shared" si="149"/>
        <v>50</v>
      </c>
      <c r="K955" s="57">
        <f t="shared" si="150"/>
        <v>97</v>
      </c>
      <c r="L955" s="57">
        <f t="shared" si="147"/>
        <v>147</v>
      </c>
      <c r="M955" s="107">
        <f t="shared" si="148"/>
        <v>55.868544600938968</v>
      </c>
      <c r="N955" s="107">
        <f t="shared" si="141"/>
        <v>55.868544600938968</v>
      </c>
    </row>
    <row r="956" spans="1:14" ht="18" customHeight="1" outlineLevel="2">
      <c r="A956" s="28">
        <v>4</v>
      </c>
      <c r="B956" s="29" t="s">
        <v>1251</v>
      </c>
      <c r="C956" s="14" t="s">
        <v>669</v>
      </c>
      <c r="D956" s="3">
        <v>76</v>
      </c>
      <c r="E956" s="3">
        <v>746</v>
      </c>
      <c r="F956" s="3">
        <v>21</v>
      </c>
      <c r="G956" s="6">
        <f t="shared" si="143"/>
        <v>35.523809523809526</v>
      </c>
      <c r="H956" s="57">
        <f t="shared" si="151"/>
        <v>1314</v>
      </c>
      <c r="I956" s="57">
        <f t="shared" si="152"/>
        <v>1314</v>
      </c>
      <c r="J956" s="57">
        <f t="shared" si="149"/>
        <v>45</v>
      </c>
      <c r="K956" s="57">
        <f t="shared" si="150"/>
        <v>87</v>
      </c>
      <c r="L956" s="57">
        <f t="shared" si="147"/>
        <v>132</v>
      </c>
      <c r="M956" s="107">
        <f t="shared" si="148"/>
        <v>46.741854636591484</v>
      </c>
      <c r="N956" s="107">
        <f t="shared" si="141"/>
        <v>46.741854636591484</v>
      </c>
    </row>
    <row r="957" spans="1:14" ht="18" customHeight="1" outlineLevel="2">
      <c r="A957" s="28">
        <v>5</v>
      </c>
      <c r="B957" s="29" t="s">
        <v>1251</v>
      </c>
      <c r="C957" s="14" t="s">
        <v>1432</v>
      </c>
      <c r="D957" s="3">
        <v>108</v>
      </c>
      <c r="E957" s="3">
        <v>969</v>
      </c>
      <c r="F957" s="3">
        <v>21</v>
      </c>
      <c r="G957" s="6">
        <f t="shared" si="143"/>
        <v>46.142857142857146</v>
      </c>
      <c r="H957" s="57">
        <f t="shared" si="151"/>
        <v>1707</v>
      </c>
      <c r="I957" s="57">
        <f t="shared" si="152"/>
        <v>1707</v>
      </c>
      <c r="J957" s="57">
        <f t="shared" si="149"/>
        <v>58</v>
      </c>
      <c r="K957" s="57">
        <f t="shared" si="150"/>
        <v>113</v>
      </c>
      <c r="L957" s="57">
        <f t="shared" si="147"/>
        <v>171</v>
      </c>
      <c r="M957" s="107">
        <f t="shared" si="148"/>
        <v>42.724867724867728</v>
      </c>
      <c r="N957" s="107">
        <f t="shared" si="141"/>
        <v>42.724867724867728</v>
      </c>
    </row>
    <row r="958" spans="1:14" ht="18" customHeight="1" outlineLevel="2">
      <c r="A958" s="28">
        <v>6</v>
      </c>
      <c r="B958" s="29" t="s">
        <v>1251</v>
      </c>
      <c r="C958" s="2" t="s">
        <v>670</v>
      </c>
      <c r="D958" s="3">
        <v>95</v>
      </c>
      <c r="E958" s="3">
        <v>1155</v>
      </c>
      <c r="F958" s="3">
        <v>21</v>
      </c>
      <c r="G958" s="6">
        <f t="shared" si="143"/>
        <v>55</v>
      </c>
      <c r="H958" s="57">
        <f t="shared" si="151"/>
        <v>2035</v>
      </c>
      <c r="I958" s="57">
        <f t="shared" si="152"/>
        <v>2035</v>
      </c>
      <c r="J958" s="57">
        <f t="shared" si="149"/>
        <v>69</v>
      </c>
      <c r="K958" s="57">
        <f t="shared" si="150"/>
        <v>134</v>
      </c>
      <c r="L958" s="57">
        <f t="shared" si="147"/>
        <v>203</v>
      </c>
      <c r="M958" s="107">
        <f t="shared" si="148"/>
        <v>57.89473684210526</v>
      </c>
      <c r="N958" s="107">
        <f t="shared" ref="N958:N1021" si="153">G958*100/D958</f>
        <v>57.89473684210526</v>
      </c>
    </row>
    <row r="959" spans="1:14" ht="18" customHeight="1" outlineLevel="2">
      <c r="A959" s="28">
        <v>7</v>
      </c>
      <c r="B959" s="29" t="s">
        <v>1251</v>
      </c>
      <c r="C959" s="14" t="s">
        <v>671</v>
      </c>
      <c r="D959" s="3">
        <v>117</v>
      </c>
      <c r="E959" s="3">
        <v>616</v>
      </c>
      <c r="F959" s="3">
        <v>21</v>
      </c>
      <c r="G959" s="6">
        <f t="shared" si="143"/>
        <v>29.333333333333332</v>
      </c>
      <c r="H959" s="57">
        <f t="shared" si="151"/>
        <v>1085</v>
      </c>
      <c r="I959" s="57">
        <f t="shared" si="152"/>
        <v>1085</v>
      </c>
      <c r="J959" s="57">
        <f t="shared" si="149"/>
        <v>37</v>
      </c>
      <c r="K959" s="57">
        <f t="shared" si="150"/>
        <v>72</v>
      </c>
      <c r="L959" s="57">
        <f t="shared" si="147"/>
        <v>109</v>
      </c>
      <c r="M959" s="107">
        <f t="shared" si="148"/>
        <v>25.071225071225069</v>
      </c>
      <c r="N959" s="107">
        <f t="shared" si="153"/>
        <v>25.071225071225069</v>
      </c>
    </row>
    <row r="960" spans="1:14" ht="18" customHeight="1" outlineLevel="2">
      <c r="A960" s="28">
        <v>8</v>
      </c>
      <c r="B960" s="29" t="s">
        <v>1251</v>
      </c>
      <c r="C960" s="14" t="s">
        <v>673</v>
      </c>
      <c r="D960" s="3">
        <v>72</v>
      </c>
      <c r="E960" s="3">
        <v>35</v>
      </c>
      <c r="F960" s="3">
        <v>1</v>
      </c>
      <c r="G960" s="6">
        <f t="shared" si="143"/>
        <v>35</v>
      </c>
      <c r="H960" s="57">
        <f t="shared" si="151"/>
        <v>1295</v>
      </c>
      <c r="I960" s="57">
        <f t="shared" si="152"/>
        <v>1295</v>
      </c>
      <c r="J960" s="57">
        <f t="shared" si="149"/>
        <v>44</v>
      </c>
      <c r="K960" s="57">
        <f t="shared" si="150"/>
        <v>85</v>
      </c>
      <c r="L960" s="57">
        <f t="shared" si="147"/>
        <v>129</v>
      </c>
      <c r="M960" s="107">
        <f t="shared" si="148"/>
        <v>48.611111111111114</v>
      </c>
      <c r="N960" s="107">
        <f t="shared" si="153"/>
        <v>48.611111111111114</v>
      </c>
    </row>
    <row r="961" spans="1:14" ht="18" customHeight="1" outlineLevel="2">
      <c r="A961" s="28">
        <v>9</v>
      </c>
      <c r="B961" s="29" t="s">
        <v>1251</v>
      </c>
      <c r="C961" s="14" t="s">
        <v>672</v>
      </c>
      <c r="D961" s="3">
        <v>63</v>
      </c>
      <c r="E961" s="3">
        <v>30</v>
      </c>
      <c r="F961" s="3">
        <v>1</v>
      </c>
      <c r="G961" s="6">
        <f t="shared" si="143"/>
        <v>30</v>
      </c>
      <c r="H961" s="57">
        <f t="shared" si="151"/>
        <v>1110</v>
      </c>
      <c r="I961" s="57">
        <f t="shared" si="152"/>
        <v>1110</v>
      </c>
      <c r="J961" s="57">
        <f t="shared" si="149"/>
        <v>38</v>
      </c>
      <c r="K961" s="57">
        <f t="shared" si="150"/>
        <v>73</v>
      </c>
      <c r="L961" s="57">
        <f t="shared" si="147"/>
        <v>111</v>
      </c>
      <c r="M961" s="107">
        <f t="shared" si="148"/>
        <v>47.61904761904762</v>
      </c>
      <c r="N961" s="107">
        <f t="shared" si="153"/>
        <v>47.61904761904762</v>
      </c>
    </row>
    <row r="962" spans="1:14" ht="18" customHeight="1" outlineLevel="2">
      <c r="A962" s="28">
        <v>10</v>
      </c>
      <c r="B962" s="29" t="s">
        <v>1251</v>
      </c>
      <c r="C962" s="14" t="s">
        <v>674</v>
      </c>
      <c r="D962" s="3">
        <v>174</v>
      </c>
      <c r="E962" s="3">
        <v>1305</v>
      </c>
      <c r="F962" s="3">
        <v>17</v>
      </c>
      <c r="G962" s="6">
        <f t="shared" si="143"/>
        <v>76.764705882352942</v>
      </c>
      <c r="H962" s="57">
        <f t="shared" si="151"/>
        <v>2840</v>
      </c>
      <c r="I962" s="57">
        <f t="shared" si="152"/>
        <v>2840</v>
      </c>
      <c r="J962" s="57">
        <f t="shared" si="149"/>
        <v>97</v>
      </c>
      <c r="K962" s="57">
        <f t="shared" si="150"/>
        <v>187</v>
      </c>
      <c r="L962" s="57">
        <f t="shared" si="147"/>
        <v>284</v>
      </c>
      <c r="M962" s="107">
        <f t="shared" si="148"/>
        <v>44.117647058823529</v>
      </c>
      <c r="N962" s="107">
        <f t="shared" si="153"/>
        <v>44.117647058823529</v>
      </c>
    </row>
    <row r="963" spans="1:14" ht="18" customHeight="1" outlineLevel="2">
      <c r="A963" s="28">
        <v>11</v>
      </c>
      <c r="B963" s="29" t="s">
        <v>1251</v>
      </c>
      <c r="C963" s="14" t="s">
        <v>675</v>
      </c>
      <c r="D963" s="3">
        <v>209</v>
      </c>
      <c r="E963" s="3">
        <v>157</v>
      </c>
      <c r="F963" s="3">
        <v>6</v>
      </c>
      <c r="G963" s="6">
        <f t="shared" si="143"/>
        <v>26.166666666666668</v>
      </c>
      <c r="H963" s="57">
        <f t="shared" si="151"/>
        <v>968</v>
      </c>
      <c r="I963" s="57">
        <f t="shared" si="152"/>
        <v>968</v>
      </c>
      <c r="J963" s="57">
        <f t="shared" si="149"/>
        <v>33</v>
      </c>
      <c r="K963" s="57">
        <f t="shared" si="150"/>
        <v>64</v>
      </c>
      <c r="L963" s="57">
        <f t="shared" si="147"/>
        <v>97</v>
      </c>
      <c r="M963" s="107">
        <f t="shared" si="148"/>
        <v>12.519936204146731</v>
      </c>
      <c r="N963" s="107">
        <f t="shared" si="153"/>
        <v>12.519936204146731</v>
      </c>
    </row>
    <row r="964" spans="1:14" ht="18" customHeight="1" outlineLevel="2">
      <c r="A964" s="28">
        <v>12</v>
      </c>
      <c r="B964" s="29" t="s">
        <v>1251</v>
      </c>
      <c r="C964" s="14" t="s">
        <v>676</v>
      </c>
      <c r="D964" s="3">
        <v>106</v>
      </c>
      <c r="E964" s="3">
        <v>50</v>
      </c>
      <c r="F964" s="3">
        <v>1</v>
      </c>
      <c r="G964" s="6">
        <f t="shared" si="143"/>
        <v>50</v>
      </c>
      <c r="H964" s="57">
        <f t="shared" si="151"/>
        <v>1850</v>
      </c>
      <c r="I964" s="57">
        <f t="shared" si="152"/>
        <v>1850</v>
      </c>
      <c r="J964" s="57">
        <f t="shared" si="149"/>
        <v>63</v>
      </c>
      <c r="K964" s="57">
        <f t="shared" si="150"/>
        <v>122</v>
      </c>
      <c r="L964" s="57">
        <f t="shared" si="147"/>
        <v>185</v>
      </c>
      <c r="M964" s="107">
        <f t="shared" si="148"/>
        <v>47.169811320754718</v>
      </c>
      <c r="N964" s="107">
        <f t="shared" si="153"/>
        <v>47.169811320754718</v>
      </c>
    </row>
    <row r="965" spans="1:14" ht="18" customHeight="1" outlineLevel="2">
      <c r="A965" s="28">
        <v>13</v>
      </c>
      <c r="B965" s="29" t="s">
        <v>1251</v>
      </c>
      <c r="C965" s="14" t="s">
        <v>677</v>
      </c>
      <c r="D965" s="3">
        <v>82</v>
      </c>
      <c r="E965" s="3">
        <v>908</v>
      </c>
      <c r="F965" s="3">
        <v>17</v>
      </c>
      <c r="G965" s="6">
        <f t="shared" si="143"/>
        <v>53.411764705882355</v>
      </c>
      <c r="H965" s="57">
        <f t="shared" si="151"/>
        <v>1976</v>
      </c>
      <c r="I965" s="57">
        <f t="shared" si="152"/>
        <v>1976</v>
      </c>
      <c r="J965" s="57">
        <f t="shared" si="149"/>
        <v>67</v>
      </c>
      <c r="K965" s="57">
        <f t="shared" si="150"/>
        <v>130</v>
      </c>
      <c r="L965" s="57">
        <f t="shared" si="147"/>
        <v>197</v>
      </c>
      <c r="M965" s="107">
        <f t="shared" si="148"/>
        <v>65.136298421807751</v>
      </c>
      <c r="N965" s="107">
        <f t="shared" si="153"/>
        <v>65.136298421807751</v>
      </c>
    </row>
    <row r="966" spans="1:14" ht="18" customHeight="1" outlineLevel="2">
      <c r="A966" s="28">
        <v>14</v>
      </c>
      <c r="B966" s="29" t="s">
        <v>1251</v>
      </c>
      <c r="C966" s="14" t="s">
        <v>678</v>
      </c>
      <c r="D966" s="3">
        <v>81</v>
      </c>
      <c r="E966" s="3">
        <v>40</v>
      </c>
      <c r="F966" s="3">
        <v>1</v>
      </c>
      <c r="G966" s="6">
        <f t="shared" si="143"/>
        <v>40</v>
      </c>
      <c r="H966" s="57">
        <f t="shared" si="151"/>
        <v>1480</v>
      </c>
      <c r="I966" s="57">
        <f t="shared" si="152"/>
        <v>1480</v>
      </c>
      <c r="J966" s="57">
        <f t="shared" si="149"/>
        <v>50</v>
      </c>
      <c r="K966" s="57">
        <f t="shared" si="150"/>
        <v>98</v>
      </c>
      <c r="L966" s="57">
        <f t="shared" si="147"/>
        <v>148</v>
      </c>
      <c r="M966" s="107">
        <f t="shared" si="148"/>
        <v>49.382716049382715</v>
      </c>
      <c r="N966" s="107">
        <f t="shared" si="153"/>
        <v>49.382716049382715</v>
      </c>
    </row>
    <row r="967" spans="1:14" ht="18" customHeight="1" outlineLevel="2">
      <c r="A967" s="28">
        <v>15</v>
      </c>
      <c r="B967" s="29" t="s">
        <v>1251</v>
      </c>
      <c r="C967" s="14" t="s">
        <v>440</v>
      </c>
      <c r="D967" s="3">
        <v>77</v>
      </c>
      <c r="E967" s="3">
        <v>35</v>
      </c>
      <c r="F967" s="3">
        <v>1</v>
      </c>
      <c r="G967" s="6">
        <f t="shared" si="143"/>
        <v>35</v>
      </c>
      <c r="H967" s="57">
        <f t="shared" si="151"/>
        <v>1295</v>
      </c>
      <c r="I967" s="57">
        <f t="shared" si="152"/>
        <v>1295</v>
      </c>
      <c r="J967" s="57">
        <f t="shared" si="149"/>
        <v>44</v>
      </c>
      <c r="K967" s="57">
        <f t="shared" si="150"/>
        <v>85</v>
      </c>
      <c r="L967" s="57">
        <f t="shared" si="147"/>
        <v>129</v>
      </c>
      <c r="M967" s="107">
        <f t="shared" si="148"/>
        <v>45.454545454545453</v>
      </c>
      <c r="N967" s="107">
        <f t="shared" si="153"/>
        <v>45.454545454545453</v>
      </c>
    </row>
    <row r="968" spans="1:14" ht="18" customHeight="1" outlineLevel="2">
      <c r="A968" s="28">
        <v>16</v>
      </c>
      <c r="B968" s="29" t="s">
        <v>1251</v>
      </c>
      <c r="C968" s="14" t="s">
        <v>679</v>
      </c>
      <c r="D968" s="3">
        <v>123</v>
      </c>
      <c r="E968" s="3">
        <v>960</v>
      </c>
      <c r="F968" s="3">
        <v>21</v>
      </c>
      <c r="G968" s="6">
        <f t="shared" si="143"/>
        <v>45.714285714285715</v>
      </c>
      <c r="H968" s="57">
        <f t="shared" si="151"/>
        <v>1691</v>
      </c>
      <c r="I968" s="57">
        <f t="shared" si="152"/>
        <v>1691</v>
      </c>
      <c r="J968" s="57">
        <f t="shared" si="149"/>
        <v>57</v>
      </c>
      <c r="K968" s="57">
        <f t="shared" si="150"/>
        <v>112</v>
      </c>
      <c r="L968" s="57">
        <f t="shared" si="147"/>
        <v>169</v>
      </c>
      <c r="M968" s="107">
        <f t="shared" si="148"/>
        <v>37.166085946573752</v>
      </c>
      <c r="N968" s="107">
        <f t="shared" si="153"/>
        <v>37.166085946573752</v>
      </c>
    </row>
    <row r="969" spans="1:14" ht="18" customHeight="1" outlineLevel="2">
      <c r="A969" s="28">
        <v>17</v>
      </c>
      <c r="B969" s="29" t="s">
        <v>1251</v>
      </c>
      <c r="C969" s="14" t="s">
        <v>680</v>
      </c>
      <c r="D969" s="3">
        <v>130</v>
      </c>
      <c r="E969" s="3">
        <v>60</v>
      </c>
      <c r="F969" s="3">
        <v>1</v>
      </c>
      <c r="G969" s="6">
        <f t="shared" si="143"/>
        <v>60</v>
      </c>
      <c r="H969" s="57">
        <f t="shared" si="151"/>
        <v>2220</v>
      </c>
      <c r="I969" s="57">
        <f t="shared" si="152"/>
        <v>2220</v>
      </c>
      <c r="J969" s="57">
        <f t="shared" si="149"/>
        <v>75</v>
      </c>
      <c r="K969" s="57">
        <f t="shared" si="150"/>
        <v>147</v>
      </c>
      <c r="L969" s="57">
        <f t="shared" si="147"/>
        <v>222</v>
      </c>
      <c r="M969" s="107">
        <f t="shared" si="148"/>
        <v>46.153846153846153</v>
      </c>
      <c r="N969" s="107">
        <f t="shared" si="153"/>
        <v>46.153846153846153</v>
      </c>
    </row>
    <row r="970" spans="1:14" ht="18" customHeight="1" outlineLevel="2">
      <c r="A970" s="28">
        <v>18</v>
      </c>
      <c r="B970" s="29" t="s">
        <v>1251</v>
      </c>
      <c r="C970" s="14" t="s">
        <v>681</v>
      </c>
      <c r="D970" s="3">
        <v>188</v>
      </c>
      <c r="E970" s="3">
        <v>1882</v>
      </c>
      <c r="F970" s="3">
        <v>15</v>
      </c>
      <c r="G970" s="6">
        <f t="shared" si="143"/>
        <v>125.46666666666667</v>
      </c>
      <c r="H970" s="57">
        <f t="shared" si="151"/>
        <v>4642</v>
      </c>
      <c r="I970" s="57">
        <f t="shared" si="152"/>
        <v>4642</v>
      </c>
      <c r="J970" s="57">
        <f t="shared" si="149"/>
        <v>158</v>
      </c>
      <c r="K970" s="57">
        <f t="shared" si="150"/>
        <v>306</v>
      </c>
      <c r="L970" s="57">
        <f t="shared" si="147"/>
        <v>464</v>
      </c>
      <c r="M970" s="107">
        <f t="shared" si="148"/>
        <v>66.737588652482273</v>
      </c>
      <c r="N970" s="107">
        <f t="shared" si="153"/>
        <v>66.737588652482273</v>
      </c>
    </row>
    <row r="971" spans="1:14" ht="18" customHeight="1" outlineLevel="2">
      <c r="A971" s="28">
        <v>19</v>
      </c>
      <c r="B971" s="29" t="s">
        <v>1251</v>
      </c>
      <c r="C971" s="14" t="s">
        <v>1433</v>
      </c>
      <c r="D971" s="3">
        <v>12</v>
      </c>
      <c r="E971" s="3">
        <v>127</v>
      </c>
      <c r="F971" s="3">
        <v>21</v>
      </c>
      <c r="G971" s="6">
        <f t="shared" si="143"/>
        <v>6.0476190476190474</v>
      </c>
      <c r="H971" s="57">
        <f t="shared" si="151"/>
        <v>224</v>
      </c>
      <c r="I971" s="57">
        <f t="shared" si="152"/>
        <v>224</v>
      </c>
      <c r="J971" s="57">
        <f t="shared" si="149"/>
        <v>8</v>
      </c>
      <c r="K971" s="57">
        <f t="shared" si="150"/>
        <v>15</v>
      </c>
      <c r="L971" s="57">
        <f t="shared" si="147"/>
        <v>23</v>
      </c>
      <c r="M971" s="107">
        <f t="shared" si="148"/>
        <v>50.396825396825392</v>
      </c>
      <c r="N971" s="107">
        <f t="shared" si="153"/>
        <v>50.396825396825392</v>
      </c>
    </row>
    <row r="972" spans="1:14" ht="18" customHeight="1" outlineLevel="2">
      <c r="A972" s="28">
        <v>20</v>
      </c>
      <c r="B972" s="29" t="s">
        <v>1251</v>
      </c>
      <c r="C972" s="14" t="s">
        <v>682</v>
      </c>
      <c r="D972" s="3">
        <v>102</v>
      </c>
      <c r="E972" s="3">
        <v>50</v>
      </c>
      <c r="F972" s="3">
        <v>1</v>
      </c>
      <c r="G972" s="6">
        <f t="shared" si="143"/>
        <v>50</v>
      </c>
      <c r="H972" s="57">
        <f t="shared" si="151"/>
        <v>1850</v>
      </c>
      <c r="I972" s="57">
        <f t="shared" si="152"/>
        <v>1850</v>
      </c>
      <c r="J972" s="57">
        <f t="shared" si="149"/>
        <v>63</v>
      </c>
      <c r="K972" s="57">
        <f t="shared" si="150"/>
        <v>122</v>
      </c>
      <c r="L972" s="57">
        <f t="shared" si="147"/>
        <v>185</v>
      </c>
      <c r="M972" s="107">
        <f t="shared" si="148"/>
        <v>49.019607843137258</v>
      </c>
      <c r="N972" s="107">
        <f t="shared" si="153"/>
        <v>49.019607843137258</v>
      </c>
    </row>
    <row r="973" spans="1:14" ht="18" customHeight="1" outlineLevel="2">
      <c r="A973" s="28">
        <v>21</v>
      </c>
      <c r="B973" s="29" t="s">
        <v>1251</v>
      </c>
      <c r="C973" s="14" t="s">
        <v>683</v>
      </c>
      <c r="D973" s="3">
        <v>49</v>
      </c>
      <c r="E973" s="3">
        <v>438</v>
      </c>
      <c r="F973" s="3">
        <v>16</v>
      </c>
      <c r="G973" s="6">
        <f t="shared" si="143"/>
        <v>27.375</v>
      </c>
      <c r="H973" s="57">
        <f t="shared" si="151"/>
        <v>1013</v>
      </c>
      <c r="I973" s="57">
        <f t="shared" si="152"/>
        <v>1013</v>
      </c>
      <c r="J973" s="57">
        <f t="shared" si="149"/>
        <v>34</v>
      </c>
      <c r="K973" s="57">
        <f t="shared" si="150"/>
        <v>67</v>
      </c>
      <c r="L973" s="57">
        <f t="shared" si="147"/>
        <v>101</v>
      </c>
      <c r="M973" s="107">
        <f t="shared" si="148"/>
        <v>55.867346938775512</v>
      </c>
      <c r="N973" s="107">
        <f t="shared" si="153"/>
        <v>55.867346938775512</v>
      </c>
    </row>
    <row r="974" spans="1:14" ht="18" customHeight="1" outlineLevel="2">
      <c r="A974" s="28">
        <v>22</v>
      </c>
      <c r="B974" s="29" t="s">
        <v>1251</v>
      </c>
      <c r="C974" s="14" t="s">
        <v>684</v>
      </c>
      <c r="D974" s="3">
        <v>97</v>
      </c>
      <c r="E974" s="3">
        <v>693</v>
      </c>
      <c r="F974" s="3">
        <v>13</v>
      </c>
      <c r="G974" s="6">
        <f t="shared" si="143"/>
        <v>53.307692307692307</v>
      </c>
      <c r="H974" s="57">
        <f t="shared" si="151"/>
        <v>1972</v>
      </c>
      <c r="I974" s="57">
        <f t="shared" si="152"/>
        <v>1972</v>
      </c>
      <c r="J974" s="57">
        <f t="shared" si="149"/>
        <v>67</v>
      </c>
      <c r="K974" s="57">
        <f t="shared" si="150"/>
        <v>130</v>
      </c>
      <c r="L974" s="57">
        <f t="shared" si="147"/>
        <v>197</v>
      </c>
      <c r="M974" s="107">
        <f t="shared" si="148"/>
        <v>54.9563838223632</v>
      </c>
      <c r="N974" s="107">
        <f t="shared" si="153"/>
        <v>54.9563838223632</v>
      </c>
    </row>
    <row r="975" spans="1:14" ht="18" customHeight="1" outlineLevel="2">
      <c r="A975" s="28">
        <v>23</v>
      </c>
      <c r="B975" s="29" t="s">
        <v>1251</v>
      </c>
      <c r="C975" s="14" t="s">
        <v>685</v>
      </c>
      <c r="D975" s="3">
        <v>102</v>
      </c>
      <c r="E975" s="3">
        <v>1013</v>
      </c>
      <c r="F975" s="3">
        <v>22</v>
      </c>
      <c r="G975" s="6">
        <f t="shared" si="143"/>
        <v>46.045454545454547</v>
      </c>
      <c r="H975" s="57">
        <f t="shared" si="151"/>
        <v>1704</v>
      </c>
      <c r="I975" s="57">
        <f t="shared" si="152"/>
        <v>1704</v>
      </c>
      <c r="J975" s="57">
        <f t="shared" si="149"/>
        <v>58</v>
      </c>
      <c r="K975" s="57">
        <f t="shared" si="150"/>
        <v>112</v>
      </c>
      <c r="L975" s="57">
        <f t="shared" si="147"/>
        <v>170</v>
      </c>
      <c r="M975" s="107">
        <f t="shared" si="148"/>
        <v>45.142602495543677</v>
      </c>
      <c r="N975" s="107">
        <f t="shared" si="153"/>
        <v>45.142602495543677</v>
      </c>
    </row>
    <row r="976" spans="1:14" ht="18" customHeight="1" outlineLevel="2">
      <c r="A976" s="28">
        <v>24</v>
      </c>
      <c r="B976" s="29" t="s">
        <v>1251</v>
      </c>
      <c r="C976" s="14" t="s">
        <v>1246</v>
      </c>
      <c r="D976" s="3">
        <v>54</v>
      </c>
      <c r="E976" s="3">
        <v>378</v>
      </c>
      <c r="F976" s="3">
        <v>20</v>
      </c>
      <c r="G976" s="6">
        <f t="shared" si="143"/>
        <v>18.899999999999999</v>
      </c>
      <c r="H976" s="57">
        <f t="shared" si="151"/>
        <v>699</v>
      </c>
      <c r="I976" s="57">
        <f t="shared" si="152"/>
        <v>699</v>
      </c>
      <c r="J976" s="57">
        <f t="shared" si="149"/>
        <v>24</v>
      </c>
      <c r="K976" s="57">
        <f t="shared" si="150"/>
        <v>46</v>
      </c>
      <c r="L976" s="57">
        <f t="shared" si="147"/>
        <v>70</v>
      </c>
      <c r="M976" s="107">
        <f t="shared" si="148"/>
        <v>34.999999999999993</v>
      </c>
      <c r="N976" s="107">
        <f t="shared" si="153"/>
        <v>34.999999999999993</v>
      </c>
    </row>
    <row r="977" spans="1:14" ht="18" customHeight="1" outlineLevel="2">
      <c r="A977" s="28">
        <v>25</v>
      </c>
      <c r="B977" s="29" t="s">
        <v>1251</v>
      </c>
      <c r="C977" s="14" t="s">
        <v>686</v>
      </c>
      <c r="D977" s="3">
        <v>90</v>
      </c>
      <c r="E977" s="3">
        <v>661</v>
      </c>
      <c r="F977" s="3">
        <v>13</v>
      </c>
      <c r="G977" s="6">
        <f t="shared" si="143"/>
        <v>50.846153846153847</v>
      </c>
      <c r="H977" s="57">
        <f t="shared" si="151"/>
        <v>1881</v>
      </c>
      <c r="I977" s="57">
        <f t="shared" si="152"/>
        <v>1881</v>
      </c>
      <c r="J977" s="57">
        <f t="shared" si="149"/>
        <v>64</v>
      </c>
      <c r="K977" s="57">
        <f t="shared" si="150"/>
        <v>124</v>
      </c>
      <c r="L977" s="57">
        <f t="shared" si="147"/>
        <v>188</v>
      </c>
      <c r="M977" s="107">
        <f t="shared" si="148"/>
        <v>56.495726495726494</v>
      </c>
      <c r="N977" s="107">
        <f t="shared" si="153"/>
        <v>56.495726495726494</v>
      </c>
    </row>
    <row r="978" spans="1:14" ht="18" customHeight="1" outlineLevel="2">
      <c r="A978" s="28">
        <v>26</v>
      </c>
      <c r="B978" s="29" t="s">
        <v>1251</v>
      </c>
      <c r="C978" s="2" t="s">
        <v>704</v>
      </c>
      <c r="D978" s="3">
        <v>39</v>
      </c>
      <c r="E978" s="3">
        <v>20</v>
      </c>
      <c r="F978" s="3">
        <v>1</v>
      </c>
      <c r="G978" s="6">
        <f t="shared" si="143"/>
        <v>20</v>
      </c>
      <c r="H978" s="57">
        <f t="shared" si="151"/>
        <v>740</v>
      </c>
      <c r="I978" s="57">
        <f t="shared" si="152"/>
        <v>740</v>
      </c>
      <c r="J978" s="57">
        <f t="shared" si="149"/>
        <v>25</v>
      </c>
      <c r="K978" s="57">
        <f t="shared" si="150"/>
        <v>49</v>
      </c>
      <c r="L978" s="57">
        <f t="shared" si="147"/>
        <v>74</v>
      </c>
      <c r="M978" s="107">
        <f t="shared" si="148"/>
        <v>51.282051282051285</v>
      </c>
      <c r="N978" s="107">
        <f t="shared" si="153"/>
        <v>51.282051282051285</v>
      </c>
    </row>
    <row r="979" spans="1:14" ht="18" customHeight="1" outlineLevel="2">
      <c r="A979" s="28">
        <v>27</v>
      </c>
      <c r="B979" s="29" t="s">
        <v>1251</v>
      </c>
      <c r="C979" s="14" t="s">
        <v>701</v>
      </c>
      <c r="D979" s="3">
        <v>150</v>
      </c>
      <c r="E979" s="3">
        <v>1242</v>
      </c>
      <c r="F979" s="3">
        <v>13</v>
      </c>
      <c r="G979" s="6">
        <f t="shared" si="143"/>
        <v>95.538461538461533</v>
      </c>
      <c r="H979" s="57">
        <f t="shared" si="151"/>
        <v>3535</v>
      </c>
      <c r="I979" s="57">
        <f t="shared" si="152"/>
        <v>3535</v>
      </c>
      <c r="J979" s="57">
        <f t="shared" si="149"/>
        <v>120</v>
      </c>
      <c r="K979" s="57">
        <f t="shared" si="150"/>
        <v>233</v>
      </c>
      <c r="L979" s="57">
        <f t="shared" si="147"/>
        <v>353</v>
      </c>
      <c r="M979" s="107">
        <f t="shared" si="148"/>
        <v>63.692307692307686</v>
      </c>
      <c r="N979" s="107">
        <f t="shared" si="153"/>
        <v>63.692307692307686</v>
      </c>
    </row>
    <row r="980" spans="1:14" ht="18" customHeight="1" outlineLevel="2">
      <c r="A980" s="28">
        <v>28</v>
      </c>
      <c r="B980" s="29" t="s">
        <v>1251</v>
      </c>
      <c r="C980" s="14" t="s">
        <v>700</v>
      </c>
      <c r="D980" s="3">
        <v>164</v>
      </c>
      <c r="E980" s="3">
        <v>1815</v>
      </c>
      <c r="F980" s="3">
        <v>20</v>
      </c>
      <c r="G980" s="6">
        <f t="shared" ref="G980:G1044" si="154">E980/F980</f>
        <v>90.75</v>
      </c>
      <c r="H980" s="57">
        <f t="shared" si="151"/>
        <v>3358</v>
      </c>
      <c r="I980" s="57">
        <f t="shared" si="152"/>
        <v>3358</v>
      </c>
      <c r="J980" s="57">
        <f t="shared" si="149"/>
        <v>114</v>
      </c>
      <c r="K980" s="57">
        <f t="shared" si="150"/>
        <v>222</v>
      </c>
      <c r="L980" s="57">
        <f t="shared" si="147"/>
        <v>336</v>
      </c>
      <c r="M980" s="107">
        <f t="shared" si="148"/>
        <v>55.335365853658537</v>
      </c>
      <c r="N980" s="107">
        <f t="shared" si="153"/>
        <v>55.335365853658537</v>
      </c>
    </row>
    <row r="981" spans="1:14" ht="18" customHeight="1" outlineLevel="2">
      <c r="A981" s="28">
        <v>29</v>
      </c>
      <c r="B981" s="29" t="s">
        <v>1251</v>
      </c>
      <c r="C981" s="14" t="s">
        <v>1434</v>
      </c>
      <c r="D981" s="3">
        <v>43</v>
      </c>
      <c r="E981" s="3">
        <v>20</v>
      </c>
      <c r="F981" s="3">
        <v>1</v>
      </c>
      <c r="G981" s="6">
        <f t="shared" si="154"/>
        <v>20</v>
      </c>
      <c r="H981" s="57">
        <f t="shared" si="151"/>
        <v>740</v>
      </c>
      <c r="I981" s="57">
        <f t="shared" si="152"/>
        <v>740</v>
      </c>
      <c r="J981" s="57">
        <f t="shared" si="149"/>
        <v>25</v>
      </c>
      <c r="K981" s="57">
        <f t="shared" si="150"/>
        <v>49</v>
      </c>
      <c r="L981" s="57">
        <f t="shared" si="147"/>
        <v>74</v>
      </c>
      <c r="M981" s="107">
        <f t="shared" si="148"/>
        <v>46.511627906976742</v>
      </c>
      <c r="N981" s="107">
        <f t="shared" si="153"/>
        <v>46.511627906976742</v>
      </c>
    </row>
    <row r="982" spans="1:14" ht="18" customHeight="1" outlineLevel="2">
      <c r="A982" s="28">
        <v>30</v>
      </c>
      <c r="B982" s="29" t="s">
        <v>1251</v>
      </c>
      <c r="C982" s="14" t="s">
        <v>305</v>
      </c>
      <c r="D982" s="3">
        <v>101</v>
      </c>
      <c r="E982" s="3">
        <v>470</v>
      </c>
      <c r="F982" s="3">
        <v>15</v>
      </c>
      <c r="G982" s="6">
        <f t="shared" si="154"/>
        <v>31.333333333333332</v>
      </c>
      <c r="H982" s="57">
        <f t="shared" si="151"/>
        <v>1159</v>
      </c>
      <c r="I982" s="57">
        <f t="shared" si="152"/>
        <v>1159</v>
      </c>
      <c r="J982" s="57">
        <f t="shared" si="149"/>
        <v>39</v>
      </c>
      <c r="K982" s="57">
        <f t="shared" si="150"/>
        <v>76</v>
      </c>
      <c r="L982" s="57">
        <f t="shared" si="147"/>
        <v>115</v>
      </c>
      <c r="M982" s="107">
        <f t="shared" si="148"/>
        <v>31.023102310231021</v>
      </c>
      <c r="N982" s="107">
        <f t="shared" si="153"/>
        <v>31.023102310231021</v>
      </c>
    </row>
    <row r="983" spans="1:14" ht="18" customHeight="1" outlineLevel="2">
      <c r="A983" s="28">
        <v>31</v>
      </c>
      <c r="B983" s="29" t="s">
        <v>1251</v>
      </c>
      <c r="C983" s="14" t="s">
        <v>694</v>
      </c>
      <c r="D983" s="3">
        <v>133</v>
      </c>
      <c r="E983" s="3">
        <v>440</v>
      </c>
      <c r="F983" s="3">
        <v>10</v>
      </c>
      <c r="G983" s="6">
        <f t="shared" si="154"/>
        <v>44</v>
      </c>
      <c r="H983" s="57">
        <f t="shared" si="151"/>
        <v>1628</v>
      </c>
      <c r="I983" s="57">
        <f t="shared" si="152"/>
        <v>1628</v>
      </c>
      <c r="J983" s="57">
        <f t="shared" si="149"/>
        <v>55</v>
      </c>
      <c r="K983" s="57">
        <f t="shared" si="150"/>
        <v>107</v>
      </c>
      <c r="L983" s="57">
        <f t="shared" si="147"/>
        <v>162</v>
      </c>
      <c r="M983" s="107">
        <f t="shared" si="148"/>
        <v>33.082706766917291</v>
      </c>
      <c r="N983" s="107">
        <f t="shared" si="153"/>
        <v>33.082706766917291</v>
      </c>
    </row>
    <row r="984" spans="1:14" ht="18" customHeight="1" outlineLevel="2">
      <c r="A984" s="28">
        <v>32</v>
      </c>
      <c r="B984" s="29" t="s">
        <v>1251</v>
      </c>
      <c r="C984" s="14" t="s">
        <v>696</v>
      </c>
      <c r="D984" s="3">
        <v>154</v>
      </c>
      <c r="E984" s="3">
        <v>2465</v>
      </c>
      <c r="F984" s="3">
        <v>22</v>
      </c>
      <c r="G984" s="6">
        <f t="shared" si="154"/>
        <v>112.04545454545455</v>
      </c>
      <c r="H984" s="57">
        <f t="shared" si="151"/>
        <v>4146</v>
      </c>
      <c r="I984" s="57">
        <f t="shared" si="152"/>
        <v>4146</v>
      </c>
      <c r="J984" s="57">
        <f t="shared" si="149"/>
        <v>141</v>
      </c>
      <c r="K984" s="57">
        <f t="shared" si="150"/>
        <v>274</v>
      </c>
      <c r="L984" s="57">
        <f t="shared" si="147"/>
        <v>415</v>
      </c>
      <c r="M984" s="107">
        <f t="shared" si="148"/>
        <v>72.756788665879569</v>
      </c>
      <c r="N984" s="107">
        <f t="shared" si="153"/>
        <v>72.756788665879569</v>
      </c>
    </row>
    <row r="985" spans="1:14" ht="18" customHeight="1" outlineLevel="2">
      <c r="A985" s="28">
        <v>33</v>
      </c>
      <c r="B985" s="29" t="s">
        <v>1251</v>
      </c>
      <c r="C985" s="14" t="s">
        <v>697</v>
      </c>
      <c r="D985" s="3">
        <v>61</v>
      </c>
      <c r="E985" s="3">
        <v>998</v>
      </c>
      <c r="F985" s="3">
        <v>21</v>
      </c>
      <c r="G985" s="6">
        <f t="shared" si="154"/>
        <v>47.523809523809526</v>
      </c>
      <c r="H985" s="57">
        <f t="shared" si="151"/>
        <v>1758</v>
      </c>
      <c r="I985" s="57">
        <f t="shared" si="152"/>
        <v>1758</v>
      </c>
      <c r="J985" s="57">
        <f t="shared" si="149"/>
        <v>60</v>
      </c>
      <c r="K985" s="57">
        <f t="shared" si="150"/>
        <v>116</v>
      </c>
      <c r="L985" s="57">
        <f t="shared" si="147"/>
        <v>176</v>
      </c>
      <c r="M985" s="107">
        <f t="shared" si="148"/>
        <v>77.907884465261517</v>
      </c>
      <c r="N985" s="107">
        <f t="shared" si="153"/>
        <v>77.907884465261517</v>
      </c>
    </row>
    <row r="986" spans="1:14" ht="18" customHeight="1" outlineLevel="2">
      <c r="A986" s="28">
        <v>34</v>
      </c>
      <c r="B986" s="29" t="s">
        <v>1251</v>
      </c>
      <c r="C986" s="14" t="s">
        <v>1222</v>
      </c>
      <c r="D986" s="3">
        <v>13</v>
      </c>
      <c r="E986" s="3">
        <v>7</v>
      </c>
      <c r="F986" s="3">
        <v>1</v>
      </c>
      <c r="G986" s="6">
        <f t="shared" si="154"/>
        <v>7</v>
      </c>
      <c r="H986" s="57">
        <f t="shared" si="151"/>
        <v>259</v>
      </c>
      <c r="I986" s="57">
        <f t="shared" si="152"/>
        <v>259</v>
      </c>
      <c r="J986" s="57">
        <f t="shared" si="149"/>
        <v>9</v>
      </c>
      <c r="K986" s="57">
        <f t="shared" si="150"/>
        <v>17</v>
      </c>
      <c r="L986" s="57">
        <f t="shared" si="147"/>
        <v>26</v>
      </c>
      <c r="M986" s="107">
        <f t="shared" si="148"/>
        <v>53.846153846153847</v>
      </c>
      <c r="N986" s="107">
        <f t="shared" si="153"/>
        <v>53.846153846153847</v>
      </c>
    </row>
    <row r="987" spans="1:14" ht="18" customHeight="1" outlineLevel="2">
      <c r="A987" s="28">
        <v>35</v>
      </c>
      <c r="B987" s="29" t="s">
        <v>1251</v>
      </c>
      <c r="C987" s="14" t="s">
        <v>695</v>
      </c>
      <c r="D987" s="3">
        <v>142</v>
      </c>
      <c r="E987" s="3">
        <v>65</v>
      </c>
      <c r="F987" s="3">
        <v>1</v>
      </c>
      <c r="G987" s="6">
        <f t="shared" si="154"/>
        <v>65</v>
      </c>
      <c r="H987" s="57">
        <f t="shared" si="151"/>
        <v>2405</v>
      </c>
      <c r="I987" s="57">
        <f t="shared" si="152"/>
        <v>2405</v>
      </c>
      <c r="J987" s="57">
        <f t="shared" si="149"/>
        <v>82</v>
      </c>
      <c r="K987" s="57">
        <f t="shared" si="150"/>
        <v>159</v>
      </c>
      <c r="L987" s="57">
        <f t="shared" si="147"/>
        <v>241</v>
      </c>
      <c r="M987" s="107">
        <f t="shared" si="148"/>
        <v>45.774647887323944</v>
      </c>
      <c r="N987" s="107">
        <f t="shared" si="153"/>
        <v>45.774647887323944</v>
      </c>
    </row>
    <row r="988" spans="1:14" ht="18" customHeight="1" outlineLevel="2">
      <c r="A988" s="28">
        <v>36</v>
      </c>
      <c r="B988" s="29" t="s">
        <v>1251</v>
      </c>
      <c r="C988" s="29" t="s">
        <v>1223</v>
      </c>
      <c r="D988" s="3">
        <v>28</v>
      </c>
      <c r="E988" s="3">
        <v>15</v>
      </c>
      <c r="F988" s="3">
        <v>1</v>
      </c>
      <c r="G988" s="6">
        <f t="shared" si="154"/>
        <v>15</v>
      </c>
      <c r="H988" s="57">
        <f t="shared" si="151"/>
        <v>555</v>
      </c>
      <c r="I988" s="57">
        <f t="shared" si="152"/>
        <v>555</v>
      </c>
      <c r="J988" s="57">
        <f t="shared" si="149"/>
        <v>19</v>
      </c>
      <c r="K988" s="57">
        <f t="shared" si="150"/>
        <v>37</v>
      </c>
      <c r="L988" s="57">
        <f t="shared" si="147"/>
        <v>56</v>
      </c>
      <c r="M988" s="107">
        <f t="shared" si="148"/>
        <v>53.571428571428569</v>
      </c>
      <c r="N988" s="107">
        <f t="shared" si="153"/>
        <v>53.571428571428569</v>
      </c>
    </row>
    <row r="989" spans="1:14" ht="18" customHeight="1" outlineLevel="2">
      <c r="A989" s="28">
        <v>37</v>
      </c>
      <c r="B989" s="29" t="s">
        <v>1251</v>
      </c>
      <c r="C989" s="14" t="s">
        <v>698</v>
      </c>
      <c r="D989" s="3">
        <v>71</v>
      </c>
      <c r="E989" s="3">
        <v>606</v>
      </c>
      <c r="F989" s="3">
        <v>20</v>
      </c>
      <c r="G989" s="6">
        <f t="shared" si="154"/>
        <v>30.3</v>
      </c>
      <c r="H989" s="57">
        <f t="shared" si="151"/>
        <v>1121</v>
      </c>
      <c r="I989" s="57">
        <f t="shared" si="152"/>
        <v>1121</v>
      </c>
      <c r="J989" s="57">
        <f t="shared" si="149"/>
        <v>38</v>
      </c>
      <c r="K989" s="57">
        <f t="shared" si="150"/>
        <v>74</v>
      </c>
      <c r="L989" s="57">
        <f t="shared" si="147"/>
        <v>112</v>
      </c>
      <c r="M989" s="107">
        <f t="shared" si="148"/>
        <v>42.676056338028168</v>
      </c>
      <c r="N989" s="107">
        <f t="shared" si="153"/>
        <v>42.676056338028168</v>
      </c>
    </row>
    <row r="990" spans="1:14" ht="18" customHeight="1" outlineLevel="2">
      <c r="A990" s="28">
        <v>38</v>
      </c>
      <c r="B990" s="29" t="s">
        <v>1251</v>
      </c>
      <c r="C990" s="14" t="s">
        <v>699</v>
      </c>
      <c r="D990" s="3">
        <v>66</v>
      </c>
      <c r="E990" s="3">
        <v>70</v>
      </c>
      <c r="F990" s="3">
        <v>2</v>
      </c>
      <c r="G990" s="6">
        <f t="shared" si="154"/>
        <v>35</v>
      </c>
      <c r="H990" s="57">
        <f t="shared" si="151"/>
        <v>1295</v>
      </c>
      <c r="I990" s="57">
        <f t="shared" si="152"/>
        <v>1295</v>
      </c>
      <c r="J990" s="57">
        <f t="shared" si="149"/>
        <v>44</v>
      </c>
      <c r="K990" s="57">
        <f t="shared" si="150"/>
        <v>85</v>
      </c>
      <c r="L990" s="57">
        <f t="shared" si="147"/>
        <v>129</v>
      </c>
      <c r="M990" s="107">
        <f t="shared" si="148"/>
        <v>53.030303030303031</v>
      </c>
      <c r="N990" s="107">
        <f t="shared" si="153"/>
        <v>53.030303030303031</v>
      </c>
    </row>
    <row r="991" spans="1:14" ht="18" customHeight="1" outlineLevel="2">
      <c r="A991" s="28">
        <v>39</v>
      </c>
      <c r="B991" s="29" t="s">
        <v>1251</v>
      </c>
      <c r="C991" s="14" t="s">
        <v>1435</v>
      </c>
      <c r="D991" s="3">
        <v>29</v>
      </c>
      <c r="E991" s="3">
        <v>280</v>
      </c>
      <c r="F991" s="3">
        <v>21</v>
      </c>
      <c r="G991" s="6">
        <f t="shared" si="154"/>
        <v>13.333333333333334</v>
      </c>
      <c r="H991" s="57">
        <f t="shared" si="151"/>
        <v>493</v>
      </c>
      <c r="I991" s="57">
        <f t="shared" si="152"/>
        <v>493</v>
      </c>
      <c r="J991" s="57">
        <f t="shared" si="149"/>
        <v>17</v>
      </c>
      <c r="K991" s="57">
        <f t="shared" si="150"/>
        <v>33</v>
      </c>
      <c r="L991" s="57">
        <f t="shared" si="147"/>
        <v>50</v>
      </c>
      <c r="M991" s="107">
        <f t="shared" si="148"/>
        <v>45.977011494252878</v>
      </c>
      <c r="N991" s="107">
        <f t="shared" si="153"/>
        <v>45.977011494252878</v>
      </c>
    </row>
    <row r="992" spans="1:14" ht="18" customHeight="1" outlineLevel="2">
      <c r="A992" s="28">
        <v>40</v>
      </c>
      <c r="B992" s="29" t="s">
        <v>1251</v>
      </c>
      <c r="C992" s="14" t="s">
        <v>702</v>
      </c>
      <c r="D992" s="3">
        <v>115</v>
      </c>
      <c r="E992" s="3">
        <v>900</v>
      </c>
      <c r="F992" s="3">
        <v>15</v>
      </c>
      <c r="G992" s="6">
        <f t="shared" si="154"/>
        <v>60</v>
      </c>
      <c r="H992" s="57">
        <f t="shared" si="151"/>
        <v>2220</v>
      </c>
      <c r="I992" s="57">
        <f t="shared" si="152"/>
        <v>2220</v>
      </c>
      <c r="J992" s="57">
        <f t="shared" si="149"/>
        <v>75</v>
      </c>
      <c r="K992" s="57">
        <f t="shared" si="150"/>
        <v>147</v>
      </c>
      <c r="L992" s="57">
        <f t="shared" si="147"/>
        <v>222</v>
      </c>
      <c r="M992" s="107">
        <f t="shared" si="148"/>
        <v>52.173913043478258</v>
      </c>
      <c r="N992" s="107">
        <f t="shared" si="153"/>
        <v>52.173913043478258</v>
      </c>
    </row>
    <row r="993" spans="1:14" ht="18" customHeight="1" outlineLevel="2">
      <c r="A993" s="28">
        <v>41</v>
      </c>
      <c r="B993" s="29" t="s">
        <v>1251</v>
      </c>
      <c r="C993" s="14" t="s">
        <v>703</v>
      </c>
      <c r="D993" s="3">
        <v>117</v>
      </c>
      <c r="E993" s="3">
        <v>1394</v>
      </c>
      <c r="F993" s="3">
        <v>21</v>
      </c>
      <c r="G993" s="6">
        <f t="shared" si="154"/>
        <v>66.38095238095238</v>
      </c>
      <c r="H993" s="57">
        <f t="shared" si="151"/>
        <v>2456</v>
      </c>
      <c r="I993" s="57">
        <f t="shared" si="152"/>
        <v>2456</v>
      </c>
      <c r="J993" s="57">
        <f t="shared" si="149"/>
        <v>84</v>
      </c>
      <c r="K993" s="57">
        <f t="shared" si="150"/>
        <v>162</v>
      </c>
      <c r="L993" s="57">
        <f t="shared" si="147"/>
        <v>246</v>
      </c>
      <c r="M993" s="107">
        <f t="shared" si="148"/>
        <v>56.735856735856729</v>
      </c>
      <c r="N993" s="107">
        <f t="shared" si="153"/>
        <v>56.735856735856729</v>
      </c>
    </row>
    <row r="994" spans="1:14" ht="18" customHeight="1" outlineLevel="2">
      <c r="A994" s="28">
        <v>42</v>
      </c>
      <c r="B994" s="29" t="s">
        <v>1251</v>
      </c>
      <c r="C994" s="14" t="s">
        <v>1436</v>
      </c>
      <c r="D994" s="3">
        <v>28</v>
      </c>
      <c r="E994" s="3">
        <v>288</v>
      </c>
      <c r="F994" s="3">
        <v>21</v>
      </c>
      <c r="G994" s="6">
        <f t="shared" si="154"/>
        <v>13.714285714285714</v>
      </c>
      <c r="H994" s="57">
        <f t="shared" si="151"/>
        <v>507</v>
      </c>
      <c r="I994" s="57">
        <f t="shared" si="152"/>
        <v>507</v>
      </c>
      <c r="J994" s="57">
        <f t="shared" si="149"/>
        <v>17</v>
      </c>
      <c r="K994" s="57">
        <f t="shared" si="150"/>
        <v>33</v>
      </c>
      <c r="L994" s="57">
        <f t="shared" si="147"/>
        <v>50</v>
      </c>
      <c r="M994" s="107">
        <f t="shared" si="148"/>
        <v>48.979591836734691</v>
      </c>
      <c r="N994" s="107">
        <f t="shared" si="153"/>
        <v>48.979591836734691</v>
      </c>
    </row>
    <row r="995" spans="1:14" ht="18" customHeight="1" outlineLevel="2">
      <c r="A995" s="28">
        <v>43</v>
      </c>
      <c r="B995" s="29" t="s">
        <v>1251</v>
      </c>
      <c r="C995" s="14" t="s">
        <v>693</v>
      </c>
      <c r="D995" s="3">
        <v>105</v>
      </c>
      <c r="E995" s="3">
        <v>345</v>
      </c>
      <c r="F995" s="3">
        <v>9</v>
      </c>
      <c r="G995" s="6">
        <f t="shared" si="154"/>
        <v>38.333333333333336</v>
      </c>
      <c r="H995" s="57">
        <f t="shared" si="151"/>
        <v>1418</v>
      </c>
      <c r="I995" s="57">
        <f t="shared" si="152"/>
        <v>1418</v>
      </c>
      <c r="J995" s="57">
        <f t="shared" si="149"/>
        <v>48</v>
      </c>
      <c r="K995" s="57">
        <f t="shared" si="150"/>
        <v>94</v>
      </c>
      <c r="L995" s="57">
        <f t="shared" si="147"/>
        <v>142</v>
      </c>
      <c r="M995" s="107">
        <f t="shared" si="148"/>
        <v>36.507936507936506</v>
      </c>
      <c r="N995" s="107">
        <f t="shared" si="153"/>
        <v>36.507936507936506</v>
      </c>
    </row>
    <row r="996" spans="1:14" ht="18" customHeight="1" outlineLevel="2">
      <c r="A996" s="28">
        <v>44</v>
      </c>
      <c r="B996" s="29" t="s">
        <v>1251</v>
      </c>
      <c r="C996" s="14" t="s">
        <v>408</v>
      </c>
      <c r="D996" s="3">
        <v>115</v>
      </c>
      <c r="E996" s="3">
        <v>55</v>
      </c>
      <c r="F996" s="3">
        <v>1</v>
      </c>
      <c r="G996" s="6">
        <f t="shared" si="154"/>
        <v>55</v>
      </c>
      <c r="H996" s="57">
        <f t="shared" si="151"/>
        <v>2035</v>
      </c>
      <c r="I996" s="57">
        <f t="shared" si="152"/>
        <v>2035</v>
      </c>
      <c r="J996" s="57">
        <f t="shared" si="149"/>
        <v>69</v>
      </c>
      <c r="K996" s="57">
        <f t="shared" si="150"/>
        <v>134</v>
      </c>
      <c r="L996" s="57">
        <f t="shared" si="147"/>
        <v>203</v>
      </c>
      <c r="M996" s="107">
        <f t="shared" si="148"/>
        <v>47.826086956521742</v>
      </c>
      <c r="N996" s="107">
        <f t="shared" si="153"/>
        <v>47.826086956521742</v>
      </c>
    </row>
    <row r="997" spans="1:14" ht="18" customHeight="1" outlineLevel="2">
      <c r="A997" s="28">
        <v>45</v>
      </c>
      <c r="B997" s="29" t="s">
        <v>1251</v>
      </c>
      <c r="C997" s="14" t="s">
        <v>705</v>
      </c>
      <c r="D997" s="3">
        <v>27</v>
      </c>
      <c r="E997" s="3">
        <v>15</v>
      </c>
      <c r="F997" s="3">
        <v>1</v>
      </c>
      <c r="G997" s="6">
        <f t="shared" si="154"/>
        <v>15</v>
      </c>
      <c r="H997" s="57">
        <f t="shared" si="151"/>
        <v>555</v>
      </c>
      <c r="I997" s="57">
        <f t="shared" si="152"/>
        <v>555</v>
      </c>
      <c r="J997" s="57">
        <f t="shared" si="149"/>
        <v>19</v>
      </c>
      <c r="K997" s="57">
        <f t="shared" si="150"/>
        <v>37</v>
      </c>
      <c r="L997" s="57">
        <f t="shared" si="147"/>
        <v>56</v>
      </c>
      <c r="M997" s="107">
        <f t="shared" si="148"/>
        <v>55.555555555555557</v>
      </c>
      <c r="N997" s="107">
        <f t="shared" si="153"/>
        <v>55.555555555555557</v>
      </c>
    </row>
    <row r="998" spans="1:14" ht="18" customHeight="1" outlineLevel="2">
      <c r="A998" s="28">
        <v>46</v>
      </c>
      <c r="B998" s="30" t="s">
        <v>1251</v>
      </c>
      <c r="C998" s="18" t="s">
        <v>688</v>
      </c>
      <c r="D998" s="9">
        <v>174</v>
      </c>
      <c r="E998" s="9">
        <v>70</v>
      </c>
      <c r="F998" s="9">
        <v>1</v>
      </c>
      <c r="G998" s="6">
        <f t="shared" si="154"/>
        <v>70</v>
      </c>
      <c r="H998" s="57">
        <f t="shared" si="151"/>
        <v>2590</v>
      </c>
      <c r="I998" s="57">
        <f t="shared" si="152"/>
        <v>2590</v>
      </c>
      <c r="J998" s="57">
        <f t="shared" si="149"/>
        <v>88</v>
      </c>
      <c r="K998" s="57">
        <f t="shared" si="150"/>
        <v>171</v>
      </c>
      <c r="L998" s="57">
        <f t="shared" si="147"/>
        <v>259</v>
      </c>
      <c r="M998" s="107">
        <f t="shared" si="148"/>
        <v>40.229885057471265</v>
      </c>
      <c r="N998" s="107">
        <f t="shared" si="153"/>
        <v>40.229885057471265</v>
      </c>
    </row>
    <row r="999" spans="1:14" ht="18" customHeight="1" outlineLevel="2">
      <c r="A999" s="28">
        <v>47</v>
      </c>
      <c r="B999" s="30" t="s">
        <v>1251</v>
      </c>
      <c r="C999" s="18" t="s">
        <v>689</v>
      </c>
      <c r="D999" s="9">
        <v>94</v>
      </c>
      <c r="E999" s="9">
        <v>45</v>
      </c>
      <c r="F999" s="9">
        <v>1</v>
      </c>
      <c r="G999" s="6">
        <f t="shared" si="154"/>
        <v>45</v>
      </c>
      <c r="H999" s="57">
        <f t="shared" si="151"/>
        <v>1665</v>
      </c>
      <c r="I999" s="57">
        <f t="shared" si="152"/>
        <v>1665</v>
      </c>
      <c r="J999" s="57">
        <f t="shared" si="149"/>
        <v>57</v>
      </c>
      <c r="K999" s="57">
        <f t="shared" si="150"/>
        <v>110</v>
      </c>
      <c r="L999" s="57">
        <f t="shared" si="147"/>
        <v>167</v>
      </c>
      <c r="M999" s="107">
        <f t="shared" si="148"/>
        <v>47.872340425531917</v>
      </c>
      <c r="N999" s="107">
        <f t="shared" si="153"/>
        <v>47.872340425531917</v>
      </c>
    </row>
    <row r="1000" spans="1:14" ht="18" customHeight="1" outlineLevel="2">
      <c r="A1000" s="28">
        <v>48</v>
      </c>
      <c r="B1000" s="30" t="s">
        <v>1251</v>
      </c>
      <c r="C1000" s="18" t="s">
        <v>1437</v>
      </c>
      <c r="D1000" s="9">
        <v>20</v>
      </c>
      <c r="E1000" s="9">
        <v>10</v>
      </c>
      <c r="F1000" s="9">
        <v>1</v>
      </c>
      <c r="G1000" s="6">
        <f t="shared" si="154"/>
        <v>10</v>
      </c>
      <c r="H1000" s="57">
        <f t="shared" si="151"/>
        <v>370</v>
      </c>
      <c r="I1000" s="57">
        <f t="shared" si="152"/>
        <v>370</v>
      </c>
      <c r="J1000" s="57">
        <f t="shared" si="149"/>
        <v>13</v>
      </c>
      <c r="K1000" s="57">
        <f t="shared" si="150"/>
        <v>24</v>
      </c>
      <c r="L1000" s="57">
        <f t="shared" si="147"/>
        <v>37</v>
      </c>
      <c r="M1000" s="107">
        <f t="shared" si="148"/>
        <v>50</v>
      </c>
      <c r="N1000" s="107">
        <f t="shared" si="153"/>
        <v>50</v>
      </c>
    </row>
    <row r="1001" spans="1:14" ht="18" customHeight="1" outlineLevel="2">
      <c r="A1001" s="28">
        <v>49</v>
      </c>
      <c r="B1001" s="30" t="s">
        <v>1251</v>
      </c>
      <c r="C1001" s="18" t="s">
        <v>690</v>
      </c>
      <c r="D1001" s="9">
        <v>185</v>
      </c>
      <c r="E1001" s="9">
        <v>1563</v>
      </c>
      <c r="F1001" s="9">
        <v>21</v>
      </c>
      <c r="G1001" s="6">
        <f t="shared" si="154"/>
        <v>74.428571428571431</v>
      </c>
      <c r="H1001" s="57">
        <f t="shared" si="151"/>
        <v>2754</v>
      </c>
      <c r="I1001" s="57">
        <f t="shared" si="152"/>
        <v>2754</v>
      </c>
      <c r="J1001" s="57">
        <f t="shared" si="149"/>
        <v>94</v>
      </c>
      <c r="K1001" s="57">
        <f t="shared" si="150"/>
        <v>182</v>
      </c>
      <c r="L1001" s="57">
        <f t="shared" si="147"/>
        <v>276</v>
      </c>
      <c r="M1001" s="107">
        <f t="shared" si="148"/>
        <v>40.231660231660236</v>
      </c>
      <c r="N1001" s="107">
        <f t="shared" si="153"/>
        <v>40.231660231660236</v>
      </c>
    </row>
    <row r="1002" spans="1:14" ht="18" customHeight="1" outlineLevel="2">
      <c r="A1002" s="28">
        <v>50</v>
      </c>
      <c r="B1002" s="30" t="s">
        <v>1251</v>
      </c>
      <c r="C1002" s="18" t="s">
        <v>691</v>
      </c>
      <c r="D1002" s="9">
        <v>178</v>
      </c>
      <c r="E1002" s="9">
        <v>70</v>
      </c>
      <c r="F1002" s="9">
        <v>1</v>
      </c>
      <c r="G1002" s="6">
        <f t="shared" si="154"/>
        <v>70</v>
      </c>
      <c r="H1002" s="57">
        <f t="shared" si="151"/>
        <v>2590</v>
      </c>
      <c r="I1002" s="57">
        <f t="shared" si="152"/>
        <v>2590</v>
      </c>
      <c r="J1002" s="57">
        <f t="shared" si="149"/>
        <v>88</v>
      </c>
      <c r="K1002" s="57">
        <f t="shared" si="150"/>
        <v>171</v>
      </c>
      <c r="L1002" s="57">
        <f t="shared" si="147"/>
        <v>259</v>
      </c>
      <c r="M1002" s="107">
        <f t="shared" si="148"/>
        <v>39.325842696629216</v>
      </c>
      <c r="N1002" s="107">
        <f t="shared" si="153"/>
        <v>39.325842696629216</v>
      </c>
    </row>
    <row r="1003" spans="1:14" ht="18" customHeight="1" outlineLevel="2">
      <c r="A1003" s="28">
        <v>51</v>
      </c>
      <c r="B1003" s="30" t="s">
        <v>1251</v>
      </c>
      <c r="C1003" s="18" t="s">
        <v>1438</v>
      </c>
      <c r="D1003" s="9">
        <v>87</v>
      </c>
      <c r="E1003" s="9">
        <v>40</v>
      </c>
      <c r="F1003" s="9">
        <v>1</v>
      </c>
      <c r="G1003" s="6">
        <f t="shared" si="154"/>
        <v>40</v>
      </c>
      <c r="H1003" s="57">
        <f t="shared" si="151"/>
        <v>1480</v>
      </c>
      <c r="I1003" s="57">
        <f t="shared" si="152"/>
        <v>1480</v>
      </c>
      <c r="J1003" s="57">
        <f t="shared" si="149"/>
        <v>50</v>
      </c>
      <c r="K1003" s="57">
        <f t="shared" si="150"/>
        <v>98</v>
      </c>
      <c r="L1003" s="57">
        <f t="shared" si="147"/>
        <v>148</v>
      </c>
      <c r="M1003" s="107">
        <f t="shared" si="148"/>
        <v>45.977011494252871</v>
      </c>
      <c r="N1003" s="107">
        <f t="shared" si="153"/>
        <v>45.977011494252871</v>
      </c>
    </row>
    <row r="1004" spans="1:14" ht="18" customHeight="1" outlineLevel="2">
      <c r="A1004" s="28">
        <v>52</v>
      </c>
      <c r="B1004" s="30" t="s">
        <v>1251</v>
      </c>
      <c r="C1004" s="18" t="s">
        <v>692</v>
      </c>
      <c r="D1004" s="9">
        <v>103</v>
      </c>
      <c r="E1004" s="9">
        <v>50</v>
      </c>
      <c r="F1004" s="9">
        <v>1</v>
      </c>
      <c r="G1004" s="6">
        <f t="shared" si="154"/>
        <v>50</v>
      </c>
      <c r="H1004" s="57">
        <f t="shared" si="151"/>
        <v>1850</v>
      </c>
      <c r="I1004" s="57">
        <f t="shared" si="152"/>
        <v>1850</v>
      </c>
      <c r="J1004" s="57">
        <f t="shared" si="149"/>
        <v>63</v>
      </c>
      <c r="K1004" s="57">
        <f t="shared" si="150"/>
        <v>122</v>
      </c>
      <c r="L1004" s="57">
        <f t="shared" si="147"/>
        <v>185</v>
      </c>
      <c r="M1004" s="107">
        <f t="shared" si="148"/>
        <v>48.543689320388353</v>
      </c>
      <c r="N1004" s="107">
        <f t="shared" si="153"/>
        <v>48.543689320388353</v>
      </c>
    </row>
    <row r="1005" spans="1:14" ht="18" customHeight="1" outlineLevel="2">
      <c r="A1005" s="28">
        <v>53</v>
      </c>
      <c r="B1005" s="30" t="s">
        <v>1251</v>
      </c>
      <c r="C1005" s="18" t="s">
        <v>687</v>
      </c>
      <c r="D1005" s="9">
        <v>123</v>
      </c>
      <c r="E1005" s="9">
        <v>55</v>
      </c>
      <c r="F1005" s="9">
        <v>1</v>
      </c>
      <c r="G1005" s="6">
        <f t="shared" si="154"/>
        <v>55</v>
      </c>
      <c r="H1005" s="57">
        <f t="shared" si="151"/>
        <v>2035</v>
      </c>
      <c r="I1005" s="57">
        <f t="shared" si="152"/>
        <v>2035</v>
      </c>
      <c r="J1005" s="57">
        <f t="shared" si="149"/>
        <v>69</v>
      </c>
      <c r="K1005" s="57">
        <f t="shared" si="150"/>
        <v>134</v>
      </c>
      <c r="L1005" s="57">
        <f t="shared" si="147"/>
        <v>203</v>
      </c>
      <c r="M1005" s="107">
        <f t="shared" si="148"/>
        <v>44.715447154471548</v>
      </c>
      <c r="N1005" s="107">
        <f t="shared" si="153"/>
        <v>44.715447154471548</v>
      </c>
    </row>
    <row r="1006" spans="1:14" ht="18" customHeight="1" outlineLevel="2">
      <c r="A1006" s="28">
        <v>54</v>
      </c>
      <c r="B1006" s="29" t="s">
        <v>1251</v>
      </c>
      <c r="C1006" s="14" t="s">
        <v>661</v>
      </c>
      <c r="D1006" s="3">
        <v>76</v>
      </c>
      <c r="E1006" s="3">
        <v>605</v>
      </c>
      <c r="F1006" s="3">
        <v>17</v>
      </c>
      <c r="G1006" s="6">
        <f t="shared" si="154"/>
        <v>35.588235294117645</v>
      </c>
      <c r="H1006" s="57">
        <f t="shared" si="151"/>
        <v>1317</v>
      </c>
      <c r="I1006" s="57">
        <f t="shared" si="152"/>
        <v>1317</v>
      </c>
      <c r="J1006" s="57">
        <f t="shared" si="149"/>
        <v>45</v>
      </c>
      <c r="K1006" s="57">
        <f t="shared" si="150"/>
        <v>87</v>
      </c>
      <c r="L1006" s="57">
        <f t="shared" si="147"/>
        <v>132</v>
      </c>
      <c r="M1006" s="107">
        <f t="shared" si="148"/>
        <v>46.826625386996902</v>
      </c>
      <c r="N1006" s="107">
        <f t="shared" si="153"/>
        <v>46.826625386996902</v>
      </c>
    </row>
    <row r="1007" spans="1:14" ht="18" customHeight="1" outlineLevel="2">
      <c r="A1007" s="28">
        <v>55</v>
      </c>
      <c r="B1007" s="29" t="s">
        <v>1251</v>
      </c>
      <c r="C1007" s="14" t="s">
        <v>662</v>
      </c>
      <c r="D1007" s="3">
        <v>155</v>
      </c>
      <c r="E1007" s="3">
        <v>65</v>
      </c>
      <c r="F1007" s="3">
        <v>1</v>
      </c>
      <c r="G1007" s="6">
        <f t="shared" si="154"/>
        <v>65</v>
      </c>
      <c r="H1007" s="57">
        <f t="shared" si="151"/>
        <v>2405</v>
      </c>
      <c r="I1007" s="57">
        <f t="shared" si="152"/>
        <v>2405</v>
      </c>
      <c r="J1007" s="57">
        <f t="shared" si="149"/>
        <v>82</v>
      </c>
      <c r="K1007" s="57">
        <f t="shared" si="150"/>
        <v>159</v>
      </c>
      <c r="L1007" s="57">
        <f t="shared" si="147"/>
        <v>241</v>
      </c>
      <c r="M1007" s="107">
        <f t="shared" si="148"/>
        <v>41.935483870967744</v>
      </c>
      <c r="N1007" s="107">
        <f t="shared" si="153"/>
        <v>41.935483870967744</v>
      </c>
    </row>
    <row r="1008" spans="1:14" ht="18" customHeight="1" outlineLevel="2">
      <c r="A1008" s="28">
        <v>56</v>
      </c>
      <c r="B1008" s="29" t="s">
        <v>1251</v>
      </c>
      <c r="C1008" s="14" t="s">
        <v>663</v>
      </c>
      <c r="D1008" s="3">
        <v>103</v>
      </c>
      <c r="E1008" s="3">
        <v>955</v>
      </c>
      <c r="F1008" s="3">
        <v>19</v>
      </c>
      <c r="G1008" s="6">
        <f t="shared" si="154"/>
        <v>50.263157894736842</v>
      </c>
      <c r="H1008" s="57">
        <f t="shared" si="151"/>
        <v>1860</v>
      </c>
      <c r="I1008" s="57">
        <f t="shared" si="152"/>
        <v>1860</v>
      </c>
      <c r="J1008" s="57">
        <f t="shared" si="149"/>
        <v>63</v>
      </c>
      <c r="K1008" s="57">
        <f t="shared" si="150"/>
        <v>123</v>
      </c>
      <c r="L1008" s="57">
        <f t="shared" si="147"/>
        <v>186</v>
      </c>
      <c r="M1008" s="107">
        <f t="shared" si="148"/>
        <v>48.799182422074601</v>
      </c>
      <c r="N1008" s="107">
        <f t="shared" si="153"/>
        <v>48.799182422074601</v>
      </c>
    </row>
    <row r="1009" spans="1:14" ht="18" customHeight="1" outlineLevel="2">
      <c r="A1009" s="28">
        <v>57</v>
      </c>
      <c r="B1009" s="29" t="s">
        <v>1251</v>
      </c>
      <c r="C1009" s="14" t="s">
        <v>664</v>
      </c>
      <c r="D1009" s="3">
        <v>51</v>
      </c>
      <c r="E1009" s="3">
        <v>333</v>
      </c>
      <c r="F1009" s="3">
        <v>14</v>
      </c>
      <c r="G1009" s="6">
        <f t="shared" si="154"/>
        <v>23.785714285714285</v>
      </c>
      <c r="H1009" s="57">
        <f t="shared" si="151"/>
        <v>880</v>
      </c>
      <c r="I1009" s="57">
        <f t="shared" si="152"/>
        <v>880</v>
      </c>
      <c r="J1009" s="57">
        <f t="shared" si="149"/>
        <v>30</v>
      </c>
      <c r="K1009" s="57">
        <f t="shared" si="150"/>
        <v>58</v>
      </c>
      <c r="L1009" s="57">
        <f t="shared" si="147"/>
        <v>88</v>
      </c>
      <c r="M1009" s="107">
        <f t="shared" si="148"/>
        <v>46.638655462184872</v>
      </c>
      <c r="N1009" s="107">
        <f t="shared" si="153"/>
        <v>46.638655462184872</v>
      </c>
    </row>
    <row r="1010" spans="1:14" ht="18" customHeight="1" outlineLevel="2">
      <c r="A1010" s="28">
        <v>58</v>
      </c>
      <c r="B1010" s="29" t="s">
        <v>1251</v>
      </c>
      <c r="C1010" s="29" t="s">
        <v>1519</v>
      </c>
      <c r="D1010" s="3">
        <v>7</v>
      </c>
      <c r="E1010" s="3">
        <v>5</v>
      </c>
      <c r="F1010" s="3">
        <v>1</v>
      </c>
      <c r="G1010" s="6">
        <f t="shared" si="154"/>
        <v>5</v>
      </c>
      <c r="H1010" s="57">
        <f t="shared" si="151"/>
        <v>185</v>
      </c>
      <c r="I1010" s="57">
        <f t="shared" si="152"/>
        <v>185</v>
      </c>
      <c r="J1010" s="57">
        <f>ROUND(H1010*0.034+3,0)</f>
        <v>9</v>
      </c>
      <c r="K1010" s="57">
        <f>ROUND(I1010*0.066+1,0)</f>
        <v>13</v>
      </c>
      <c r="L1010" s="57">
        <f>J1010+K1010</f>
        <v>22</v>
      </c>
      <c r="M1010" s="107">
        <f>G1010*100/D1010</f>
        <v>71.428571428571431</v>
      </c>
      <c r="N1010" s="107">
        <f>G1010*100/D1010</f>
        <v>71.428571428571431</v>
      </c>
    </row>
    <row r="1011" spans="1:14" ht="18" customHeight="1" outlineLevel="2">
      <c r="A1011" s="28">
        <v>59</v>
      </c>
      <c r="B1011" s="29" t="s">
        <v>1251</v>
      </c>
      <c r="C1011" s="14" t="s">
        <v>665</v>
      </c>
      <c r="D1011" s="3">
        <v>136</v>
      </c>
      <c r="E1011" s="3">
        <v>850</v>
      </c>
      <c r="F1011" s="3">
        <v>20</v>
      </c>
      <c r="G1011" s="6">
        <f t="shared" si="154"/>
        <v>42.5</v>
      </c>
      <c r="H1011" s="57">
        <f t="shared" si="151"/>
        <v>1573</v>
      </c>
      <c r="I1011" s="57">
        <f t="shared" si="152"/>
        <v>1573</v>
      </c>
      <c r="J1011" s="57">
        <f t="shared" si="149"/>
        <v>53</v>
      </c>
      <c r="K1011" s="57">
        <f t="shared" si="150"/>
        <v>104</v>
      </c>
      <c r="L1011" s="57">
        <f t="shared" si="147"/>
        <v>157</v>
      </c>
      <c r="M1011" s="107">
        <f t="shared" si="148"/>
        <v>31.25</v>
      </c>
      <c r="N1011" s="107">
        <f t="shared" si="153"/>
        <v>31.25</v>
      </c>
    </row>
    <row r="1012" spans="1:14" ht="18" customHeight="1" outlineLevel="2">
      <c r="A1012" s="28">
        <v>60</v>
      </c>
      <c r="B1012" s="29" t="s">
        <v>1251</v>
      </c>
      <c r="C1012" s="14" t="s">
        <v>666</v>
      </c>
      <c r="D1012" s="3">
        <v>103</v>
      </c>
      <c r="E1012" s="3">
        <v>1252</v>
      </c>
      <c r="F1012" s="3">
        <v>18</v>
      </c>
      <c r="G1012" s="6">
        <f t="shared" si="154"/>
        <v>69.555555555555557</v>
      </c>
      <c r="H1012" s="57">
        <f t="shared" si="151"/>
        <v>2574</v>
      </c>
      <c r="I1012" s="57">
        <f t="shared" si="152"/>
        <v>2574</v>
      </c>
      <c r="J1012" s="57">
        <f t="shared" si="149"/>
        <v>88</v>
      </c>
      <c r="K1012" s="57">
        <f t="shared" si="150"/>
        <v>170</v>
      </c>
      <c r="L1012" s="57">
        <f>J1012+K1012</f>
        <v>258</v>
      </c>
      <c r="M1012" s="107">
        <f>G1012*100/D1012</f>
        <v>67.529665587918018</v>
      </c>
      <c r="N1012" s="107">
        <f>G1012*100/D1012</f>
        <v>67.529665587918018</v>
      </c>
    </row>
    <row r="1013" spans="1:14" ht="18" customHeight="1" outlineLevel="2">
      <c r="A1013" s="28">
        <v>61</v>
      </c>
      <c r="B1013" s="29" t="s">
        <v>1251</v>
      </c>
      <c r="C1013" s="29" t="s">
        <v>1520</v>
      </c>
      <c r="D1013" s="3">
        <v>12</v>
      </c>
      <c r="E1013" s="3">
        <v>7</v>
      </c>
      <c r="F1013" s="3">
        <v>1</v>
      </c>
      <c r="G1013" s="6">
        <f t="shared" si="154"/>
        <v>7</v>
      </c>
      <c r="H1013" s="57">
        <f t="shared" si="151"/>
        <v>259</v>
      </c>
      <c r="I1013" s="57">
        <f t="shared" si="152"/>
        <v>259</v>
      </c>
      <c r="J1013" s="57">
        <f>ROUND(H1013*0.034+2,0)</f>
        <v>11</v>
      </c>
      <c r="K1013" s="57">
        <f t="shared" si="150"/>
        <v>17</v>
      </c>
      <c r="L1013" s="57">
        <f t="shared" si="147"/>
        <v>28</v>
      </c>
      <c r="M1013" s="107">
        <f t="shared" si="148"/>
        <v>58.333333333333336</v>
      </c>
      <c r="N1013" s="107">
        <f t="shared" si="153"/>
        <v>58.333333333333336</v>
      </c>
    </row>
    <row r="1014" spans="1:14" ht="18" customHeight="1" outlineLevel="2">
      <c r="A1014" s="28">
        <v>62</v>
      </c>
      <c r="B1014" s="29" t="s">
        <v>1251</v>
      </c>
      <c r="C1014" s="14" t="s">
        <v>667</v>
      </c>
      <c r="D1014" s="3">
        <v>144</v>
      </c>
      <c r="E1014" s="3">
        <v>770</v>
      </c>
      <c r="F1014" s="3">
        <v>11</v>
      </c>
      <c r="G1014" s="6">
        <f t="shared" si="154"/>
        <v>70</v>
      </c>
      <c r="H1014" s="57">
        <f t="shared" si="151"/>
        <v>2590</v>
      </c>
      <c r="I1014" s="57">
        <f t="shared" si="152"/>
        <v>2590</v>
      </c>
      <c r="J1014" s="57">
        <f t="shared" si="149"/>
        <v>88</v>
      </c>
      <c r="K1014" s="57">
        <f t="shared" si="150"/>
        <v>171</v>
      </c>
      <c r="L1014" s="57">
        <f t="shared" si="147"/>
        <v>259</v>
      </c>
      <c r="M1014" s="107">
        <f t="shared" si="148"/>
        <v>48.611111111111114</v>
      </c>
      <c r="N1014" s="107">
        <f t="shared" si="153"/>
        <v>48.611111111111114</v>
      </c>
    </row>
    <row r="1015" spans="1:14" ht="18" customHeight="1" outlineLevel="1">
      <c r="A1015" s="28"/>
      <c r="B1015" s="49" t="s">
        <v>1250</v>
      </c>
      <c r="C1015" s="14"/>
      <c r="D1015" s="3"/>
      <c r="E1015" s="3"/>
      <c r="F1015" s="3"/>
      <c r="G1015" s="6">
        <f>SUBTOTAL(9,G953:G1014)</f>
        <v>2754.968453158468</v>
      </c>
      <c r="H1015" s="57"/>
      <c r="I1015" s="57"/>
      <c r="J1015" s="57">
        <f>SUBTOTAL(9,J953:J1014)</f>
        <v>3471</v>
      </c>
      <c r="K1015" s="57">
        <f>SUBTOTAL(9,K953:K1014)</f>
        <v>6728</v>
      </c>
      <c r="L1015" s="57">
        <f>SUBTOTAL(9,L953:L1014)</f>
        <v>10199</v>
      </c>
      <c r="M1015" s="107"/>
      <c r="N1015" s="107"/>
    </row>
    <row r="1016" spans="1:14" ht="18" customHeight="1" outlineLevel="2">
      <c r="A1016" s="45">
        <v>1</v>
      </c>
      <c r="B1016" s="29" t="s">
        <v>834</v>
      </c>
      <c r="C1016" s="20" t="s">
        <v>835</v>
      </c>
      <c r="D1016" s="3">
        <v>125</v>
      </c>
      <c r="E1016" s="3">
        <v>718</v>
      </c>
      <c r="F1016" s="3">
        <v>14</v>
      </c>
      <c r="G1016" s="6">
        <f t="shared" si="154"/>
        <v>51.285714285714285</v>
      </c>
      <c r="H1016" s="57">
        <f>ROUND(G1016*36,0)</f>
        <v>1846</v>
      </c>
      <c r="I1016" s="57">
        <f>ROUND(G1016*36,0)</f>
        <v>1846</v>
      </c>
      <c r="J1016" s="57">
        <f>ROUND(H1016*0.034-1,0)</f>
        <v>62</v>
      </c>
      <c r="K1016" s="57">
        <f>ROUND(I1016*0.066-3,0)</f>
        <v>119</v>
      </c>
      <c r="L1016" s="57">
        <f t="shared" si="147"/>
        <v>181</v>
      </c>
      <c r="M1016" s="107">
        <f t="shared" si="148"/>
        <v>41.028571428571425</v>
      </c>
      <c r="N1016" s="107">
        <f t="shared" si="153"/>
        <v>41.028571428571425</v>
      </c>
    </row>
    <row r="1017" spans="1:14" ht="18" customHeight="1" outlineLevel="2">
      <c r="A1017" s="45">
        <v>2</v>
      </c>
      <c r="B1017" s="29" t="s">
        <v>834</v>
      </c>
      <c r="C1017" s="20" t="s">
        <v>836</v>
      </c>
      <c r="D1017" s="3">
        <v>24</v>
      </c>
      <c r="E1017" s="3">
        <v>242</v>
      </c>
      <c r="F1017" s="3">
        <v>18</v>
      </c>
      <c r="G1017" s="6">
        <f t="shared" si="154"/>
        <v>13.444444444444445</v>
      </c>
      <c r="H1017" s="57">
        <f t="shared" ref="H1017:H1080" si="155">ROUND(G1017*36,0)</f>
        <v>484</v>
      </c>
      <c r="I1017" s="57">
        <f t="shared" ref="I1017:I1080" si="156">ROUND(G1017*36,0)</f>
        <v>484</v>
      </c>
      <c r="J1017" s="57">
        <f t="shared" ref="J1017:J1072" si="157">ROUND(H1017*0.034-1,0)</f>
        <v>15</v>
      </c>
      <c r="K1017" s="57">
        <f t="shared" ref="K1017:K1054" si="158">ROUND(I1017*0.066-3,0)</f>
        <v>29</v>
      </c>
      <c r="L1017" s="57">
        <f t="shared" si="147"/>
        <v>44</v>
      </c>
      <c r="M1017" s="107">
        <f t="shared" si="148"/>
        <v>56.018518518518526</v>
      </c>
      <c r="N1017" s="107">
        <f t="shared" si="153"/>
        <v>56.018518518518526</v>
      </c>
    </row>
    <row r="1018" spans="1:14" ht="18" customHeight="1" outlineLevel="2">
      <c r="A1018" s="45">
        <v>3</v>
      </c>
      <c r="B1018" s="29" t="s">
        <v>834</v>
      </c>
      <c r="C1018" s="20" t="s">
        <v>837</v>
      </c>
      <c r="D1018" s="3">
        <v>80</v>
      </c>
      <c r="E1018" s="3">
        <v>1072</v>
      </c>
      <c r="F1018" s="3">
        <v>20</v>
      </c>
      <c r="G1018" s="6">
        <f t="shared" si="154"/>
        <v>53.6</v>
      </c>
      <c r="H1018" s="57">
        <f t="shared" si="155"/>
        <v>1930</v>
      </c>
      <c r="I1018" s="57">
        <f t="shared" si="156"/>
        <v>1930</v>
      </c>
      <c r="J1018" s="57">
        <f t="shared" si="157"/>
        <v>65</v>
      </c>
      <c r="K1018" s="57">
        <f t="shared" si="158"/>
        <v>124</v>
      </c>
      <c r="L1018" s="57">
        <f t="shared" si="147"/>
        <v>189</v>
      </c>
      <c r="M1018" s="107">
        <f t="shared" si="148"/>
        <v>67</v>
      </c>
      <c r="N1018" s="107">
        <f t="shared" si="153"/>
        <v>67</v>
      </c>
    </row>
    <row r="1019" spans="1:14" ht="18" customHeight="1" outlineLevel="2">
      <c r="A1019" s="45">
        <v>4</v>
      </c>
      <c r="B1019" s="29" t="s">
        <v>834</v>
      </c>
      <c r="C1019" s="20" t="s">
        <v>838</v>
      </c>
      <c r="D1019" s="3">
        <v>187</v>
      </c>
      <c r="E1019" s="3">
        <v>1509</v>
      </c>
      <c r="F1019" s="3">
        <v>13</v>
      </c>
      <c r="G1019" s="6">
        <f t="shared" si="154"/>
        <v>116.07692307692308</v>
      </c>
      <c r="H1019" s="57">
        <f t="shared" si="155"/>
        <v>4179</v>
      </c>
      <c r="I1019" s="57">
        <f t="shared" si="156"/>
        <v>4179</v>
      </c>
      <c r="J1019" s="57">
        <f t="shared" si="157"/>
        <v>141</v>
      </c>
      <c r="K1019" s="57">
        <f t="shared" si="158"/>
        <v>273</v>
      </c>
      <c r="L1019" s="57">
        <f t="shared" ref="L1019:L1082" si="159">J1019+K1019</f>
        <v>414</v>
      </c>
      <c r="M1019" s="107">
        <f t="shared" ref="M1019:M1082" si="160">G1019*100/D1019</f>
        <v>62.073220896750314</v>
      </c>
      <c r="N1019" s="107">
        <f t="shared" si="153"/>
        <v>62.073220896750314</v>
      </c>
    </row>
    <row r="1020" spans="1:14" ht="18" customHeight="1" outlineLevel="2">
      <c r="A1020" s="45">
        <v>5</v>
      </c>
      <c r="B1020" s="29" t="s">
        <v>834</v>
      </c>
      <c r="C1020" s="20" t="s">
        <v>839</v>
      </c>
      <c r="D1020" s="3">
        <v>168</v>
      </c>
      <c r="E1020" s="3">
        <v>1037</v>
      </c>
      <c r="F1020" s="3">
        <v>19</v>
      </c>
      <c r="G1020" s="6">
        <f t="shared" si="154"/>
        <v>54.578947368421055</v>
      </c>
      <c r="H1020" s="57">
        <f t="shared" si="155"/>
        <v>1965</v>
      </c>
      <c r="I1020" s="57">
        <f t="shared" si="156"/>
        <v>1965</v>
      </c>
      <c r="J1020" s="57">
        <f t="shared" si="157"/>
        <v>66</v>
      </c>
      <c r="K1020" s="57">
        <f t="shared" si="158"/>
        <v>127</v>
      </c>
      <c r="L1020" s="57">
        <f t="shared" si="159"/>
        <v>193</v>
      </c>
      <c r="M1020" s="107">
        <f t="shared" si="160"/>
        <v>32.487468671679203</v>
      </c>
      <c r="N1020" s="107">
        <f t="shared" si="153"/>
        <v>32.487468671679203</v>
      </c>
    </row>
    <row r="1021" spans="1:14" ht="18" customHeight="1" outlineLevel="2">
      <c r="A1021" s="45">
        <v>6</v>
      </c>
      <c r="B1021" s="29" t="s">
        <v>834</v>
      </c>
      <c r="C1021" s="20" t="s">
        <v>325</v>
      </c>
      <c r="D1021" s="3">
        <v>94</v>
      </c>
      <c r="E1021" s="3">
        <v>724</v>
      </c>
      <c r="F1021" s="3">
        <v>15</v>
      </c>
      <c r="G1021" s="6">
        <f t="shared" si="154"/>
        <v>48.266666666666666</v>
      </c>
      <c r="H1021" s="57">
        <f t="shared" si="155"/>
        <v>1738</v>
      </c>
      <c r="I1021" s="57">
        <f t="shared" si="156"/>
        <v>1738</v>
      </c>
      <c r="J1021" s="57">
        <f t="shared" si="157"/>
        <v>58</v>
      </c>
      <c r="K1021" s="57">
        <f t="shared" si="158"/>
        <v>112</v>
      </c>
      <c r="L1021" s="57">
        <f t="shared" si="159"/>
        <v>170</v>
      </c>
      <c r="M1021" s="107">
        <f t="shared" si="160"/>
        <v>51.347517730496456</v>
      </c>
      <c r="N1021" s="107">
        <f t="shared" si="153"/>
        <v>51.347517730496456</v>
      </c>
    </row>
    <row r="1022" spans="1:14" ht="18" customHeight="1" outlineLevel="2">
      <c r="A1022" s="45">
        <v>7</v>
      </c>
      <c r="B1022" s="29" t="s">
        <v>834</v>
      </c>
      <c r="C1022" s="20" t="s">
        <v>840</v>
      </c>
      <c r="D1022" s="3">
        <v>104</v>
      </c>
      <c r="E1022" s="3">
        <v>989</v>
      </c>
      <c r="F1022" s="3">
        <v>22</v>
      </c>
      <c r="G1022" s="6">
        <f t="shared" si="154"/>
        <v>44.954545454545453</v>
      </c>
      <c r="H1022" s="57">
        <f t="shared" si="155"/>
        <v>1618</v>
      </c>
      <c r="I1022" s="57">
        <f t="shared" si="156"/>
        <v>1618</v>
      </c>
      <c r="J1022" s="57">
        <f t="shared" si="157"/>
        <v>54</v>
      </c>
      <c r="K1022" s="57">
        <f t="shared" si="158"/>
        <v>104</v>
      </c>
      <c r="L1022" s="57">
        <f t="shared" si="159"/>
        <v>158</v>
      </c>
      <c r="M1022" s="107">
        <f t="shared" si="160"/>
        <v>43.225524475524473</v>
      </c>
      <c r="N1022" s="107">
        <f t="shared" ref="N1022:N1085" si="161">G1022*100/D1022</f>
        <v>43.225524475524473</v>
      </c>
    </row>
    <row r="1023" spans="1:14" ht="18" customHeight="1" outlineLevel="2">
      <c r="A1023" s="45">
        <v>8</v>
      </c>
      <c r="B1023" s="29" t="s">
        <v>834</v>
      </c>
      <c r="C1023" s="20" t="s">
        <v>841</v>
      </c>
      <c r="D1023" s="3">
        <v>118</v>
      </c>
      <c r="E1023" s="3">
        <v>626</v>
      </c>
      <c r="F1023" s="3">
        <v>17</v>
      </c>
      <c r="G1023" s="6">
        <f t="shared" si="154"/>
        <v>36.823529411764703</v>
      </c>
      <c r="H1023" s="57">
        <f t="shared" si="155"/>
        <v>1326</v>
      </c>
      <c r="I1023" s="57">
        <f t="shared" si="156"/>
        <v>1326</v>
      </c>
      <c r="J1023" s="57">
        <f t="shared" si="157"/>
        <v>44</v>
      </c>
      <c r="K1023" s="57">
        <f t="shared" si="158"/>
        <v>85</v>
      </c>
      <c r="L1023" s="57">
        <f t="shared" si="159"/>
        <v>129</v>
      </c>
      <c r="M1023" s="107">
        <f t="shared" si="160"/>
        <v>31.206380857427714</v>
      </c>
      <c r="N1023" s="107">
        <f t="shared" si="161"/>
        <v>31.206380857427714</v>
      </c>
    </row>
    <row r="1024" spans="1:14" ht="18" customHeight="1" outlineLevel="2">
      <c r="A1024" s="45">
        <v>9</v>
      </c>
      <c r="B1024" s="29" t="s">
        <v>834</v>
      </c>
      <c r="C1024" s="20" t="s">
        <v>842</v>
      </c>
      <c r="D1024" s="3">
        <v>102</v>
      </c>
      <c r="E1024" s="3">
        <v>806</v>
      </c>
      <c r="F1024" s="3">
        <v>17</v>
      </c>
      <c r="G1024" s="6">
        <f t="shared" si="154"/>
        <v>47.411764705882355</v>
      </c>
      <c r="H1024" s="57">
        <f t="shared" si="155"/>
        <v>1707</v>
      </c>
      <c r="I1024" s="57">
        <f t="shared" si="156"/>
        <v>1707</v>
      </c>
      <c r="J1024" s="57">
        <f t="shared" si="157"/>
        <v>57</v>
      </c>
      <c r="K1024" s="57">
        <f t="shared" si="158"/>
        <v>110</v>
      </c>
      <c r="L1024" s="57">
        <f t="shared" si="159"/>
        <v>167</v>
      </c>
      <c r="M1024" s="107">
        <f t="shared" si="160"/>
        <v>46.482122260668973</v>
      </c>
      <c r="N1024" s="107">
        <f t="shared" si="161"/>
        <v>46.482122260668973</v>
      </c>
    </row>
    <row r="1025" spans="1:14" ht="18" customHeight="1" outlineLevel="2">
      <c r="A1025" s="45">
        <v>10</v>
      </c>
      <c r="B1025" s="29" t="s">
        <v>834</v>
      </c>
      <c r="C1025" s="20" t="s">
        <v>843</v>
      </c>
      <c r="D1025" s="3">
        <v>106</v>
      </c>
      <c r="E1025" s="3">
        <v>1091</v>
      </c>
      <c r="F1025" s="3">
        <v>20</v>
      </c>
      <c r="G1025" s="6">
        <f t="shared" si="154"/>
        <v>54.55</v>
      </c>
      <c r="H1025" s="57">
        <f t="shared" si="155"/>
        <v>1964</v>
      </c>
      <c r="I1025" s="57">
        <f t="shared" si="156"/>
        <v>1964</v>
      </c>
      <c r="J1025" s="57">
        <f t="shared" si="157"/>
        <v>66</v>
      </c>
      <c r="K1025" s="57">
        <f t="shared" si="158"/>
        <v>127</v>
      </c>
      <c r="L1025" s="57">
        <f t="shared" si="159"/>
        <v>193</v>
      </c>
      <c r="M1025" s="107">
        <f t="shared" si="160"/>
        <v>51.462264150943398</v>
      </c>
      <c r="N1025" s="107">
        <f t="shared" si="161"/>
        <v>51.462264150943398</v>
      </c>
    </row>
    <row r="1026" spans="1:14" ht="18" customHeight="1" outlineLevel="2">
      <c r="A1026" s="45">
        <v>11</v>
      </c>
      <c r="B1026" s="29" t="s">
        <v>834</v>
      </c>
      <c r="C1026" s="20" t="s">
        <v>295</v>
      </c>
      <c r="D1026" s="3">
        <v>60</v>
      </c>
      <c r="E1026" s="3">
        <v>547</v>
      </c>
      <c r="F1026" s="3">
        <v>20</v>
      </c>
      <c r="G1026" s="6">
        <f t="shared" si="154"/>
        <v>27.35</v>
      </c>
      <c r="H1026" s="57">
        <f t="shared" si="155"/>
        <v>985</v>
      </c>
      <c r="I1026" s="57">
        <f t="shared" si="156"/>
        <v>985</v>
      </c>
      <c r="J1026" s="57">
        <f t="shared" si="157"/>
        <v>32</v>
      </c>
      <c r="K1026" s="57">
        <f t="shared" si="158"/>
        <v>62</v>
      </c>
      <c r="L1026" s="57">
        <f t="shared" si="159"/>
        <v>94</v>
      </c>
      <c r="M1026" s="107">
        <f t="shared" si="160"/>
        <v>45.583333333333336</v>
      </c>
      <c r="N1026" s="107">
        <f t="shared" si="161"/>
        <v>45.583333333333336</v>
      </c>
    </row>
    <row r="1027" spans="1:14" ht="18" customHeight="1" outlineLevel="2">
      <c r="A1027" s="45">
        <v>12</v>
      </c>
      <c r="B1027" s="29" t="s">
        <v>834</v>
      </c>
      <c r="C1027" s="20" t="s">
        <v>1201</v>
      </c>
      <c r="D1027" s="3">
        <v>126</v>
      </c>
      <c r="E1027" s="3">
        <v>969</v>
      </c>
      <c r="F1027" s="3">
        <v>20</v>
      </c>
      <c r="G1027" s="6">
        <f t="shared" si="154"/>
        <v>48.45</v>
      </c>
      <c r="H1027" s="57">
        <f t="shared" si="155"/>
        <v>1744</v>
      </c>
      <c r="I1027" s="57">
        <f t="shared" si="156"/>
        <v>1744</v>
      </c>
      <c r="J1027" s="57">
        <f t="shared" si="157"/>
        <v>58</v>
      </c>
      <c r="K1027" s="57">
        <f t="shared" si="158"/>
        <v>112</v>
      </c>
      <c r="L1027" s="57">
        <f t="shared" si="159"/>
        <v>170</v>
      </c>
      <c r="M1027" s="107">
        <f t="shared" si="160"/>
        <v>38.452380952380949</v>
      </c>
      <c r="N1027" s="107">
        <f t="shared" si="161"/>
        <v>38.452380952380949</v>
      </c>
    </row>
    <row r="1028" spans="1:14" ht="18" customHeight="1" outlineLevel="2">
      <c r="A1028" s="45">
        <v>13</v>
      </c>
      <c r="B1028" s="29" t="s">
        <v>834</v>
      </c>
      <c r="C1028" s="20" t="s">
        <v>844</v>
      </c>
      <c r="D1028" s="3">
        <v>213</v>
      </c>
      <c r="E1028" s="3">
        <v>2418</v>
      </c>
      <c r="F1028" s="3">
        <v>21</v>
      </c>
      <c r="G1028" s="6">
        <f t="shared" si="154"/>
        <v>115.14285714285714</v>
      </c>
      <c r="H1028" s="57">
        <f t="shared" si="155"/>
        <v>4145</v>
      </c>
      <c r="I1028" s="57">
        <f t="shared" si="156"/>
        <v>4145</v>
      </c>
      <c r="J1028" s="57">
        <f t="shared" si="157"/>
        <v>140</v>
      </c>
      <c r="K1028" s="57">
        <f t="shared" si="158"/>
        <v>271</v>
      </c>
      <c r="L1028" s="57">
        <f t="shared" si="159"/>
        <v>411</v>
      </c>
      <c r="M1028" s="107">
        <f t="shared" si="160"/>
        <v>54.057679409792087</v>
      </c>
      <c r="N1028" s="107">
        <f t="shared" si="161"/>
        <v>54.057679409792087</v>
      </c>
    </row>
    <row r="1029" spans="1:14" ht="18" customHeight="1" outlineLevel="2">
      <c r="A1029" s="45">
        <v>14</v>
      </c>
      <c r="B1029" s="29" t="s">
        <v>834</v>
      </c>
      <c r="C1029" s="21" t="s">
        <v>740</v>
      </c>
      <c r="D1029" s="3">
        <v>73</v>
      </c>
      <c r="E1029" s="3">
        <v>1006</v>
      </c>
      <c r="F1029" s="3">
        <v>21</v>
      </c>
      <c r="G1029" s="6">
        <f t="shared" si="154"/>
        <v>47.904761904761905</v>
      </c>
      <c r="H1029" s="57">
        <f t="shared" si="155"/>
        <v>1725</v>
      </c>
      <c r="I1029" s="57">
        <f t="shared" si="156"/>
        <v>1725</v>
      </c>
      <c r="J1029" s="57">
        <f t="shared" si="157"/>
        <v>58</v>
      </c>
      <c r="K1029" s="57">
        <f t="shared" si="158"/>
        <v>111</v>
      </c>
      <c r="L1029" s="57">
        <f t="shared" si="159"/>
        <v>169</v>
      </c>
      <c r="M1029" s="107">
        <f t="shared" si="160"/>
        <v>65.622961513372474</v>
      </c>
      <c r="N1029" s="107">
        <f t="shared" si="161"/>
        <v>65.622961513372474</v>
      </c>
    </row>
    <row r="1030" spans="1:14" ht="18" customHeight="1" outlineLevel="2">
      <c r="A1030" s="45">
        <v>15</v>
      </c>
      <c r="B1030" s="29" t="s">
        <v>834</v>
      </c>
      <c r="C1030" s="20" t="s">
        <v>845</v>
      </c>
      <c r="D1030" s="3">
        <v>158</v>
      </c>
      <c r="E1030" s="3">
        <v>1004</v>
      </c>
      <c r="F1030" s="3">
        <v>21</v>
      </c>
      <c r="G1030" s="6">
        <f t="shared" si="154"/>
        <v>47.80952380952381</v>
      </c>
      <c r="H1030" s="57">
        <f t="shared" si="155"/>
        <v>1721</v>
      </c>
      <c r="I1030" s="57">
        <f t="shared" si="156"/>
        <v>1721</v>
      </c>
      <c r="J1030" s="57">
        <f t="shared" si="157"/>
        <v>58</v>
      </c>
      <c r="K1030" s="57">
        <f t="shared" si="158"/>
        <v>111</v>
      </c>
      <c r="L1030" s="57">
        <f t="shared" si="159"/>
        <v>169</v>
      </c>
      <c r="M1030" s="107">
        <f t="shared" si="160"/>
        <v>30.259192284508739</v>
      </c>
      <c r="N1030" s="107">
        <f t="shared" si="161"/>
        <v>30.259192284508739</v>
      </c>
    </row>
    <row r="1031" spans="1:14" ht="18" customHeight="1" outlineLevel="2">
      <c r="A1031" s="45">
        <v>16</v>
      </c>
      <c r="B1031" s="29" t="s">
        <v>834</v>
      </c>
      <c r="C1031" s="20" t="s">
        <v>846</v>
      </c>
      <c r="D1031" s="3">
        <v>142</v>
      </c>
      <c r="E1031" s="3">
        <v>1221</v>
      </c>
      <c r="F1031" s="3">
        <v>20</v>
      </c>
      <c r="G1031" s="6">
        <f t="shared" si="154"/>
        <v>61.05</v>
      </c>
      <c r="H1031" s="57">
        <f t="shared" si="155"/>
        <v>2198</v>
      </c>
      <c r="I1031" s="57">
        <f t="shared" si="156"/>
        <v>2198</v>
      </c>
      <c r="J1031" s="57">
        <f t="shared" si="157"/>
        <v>74</v>
      </c>
      <c r="K1031" s="57">
        <f t="shared" si="158"/>
        <v>142</v>
      </c>
      <c r="L1031" s="57">
        <f t="shared" si="159"/>
        <v>216</v>
      </c>
      <c r="M1031" s="107">
        <f t="shared" si="160"/>
        <v>42.992957746478872</v>
      </c>
      <c r="N1031" s="107">
        <f t="shared" si="161"/>
        <v>42.992957746478872</v>
      </c>
    </row>
    <row r="1032" spans="1:14" ht="18" customHeight="1" outlineLevel="2">
      <c r="A1032" s="45">
        <v>17</v>
      </c>
      <c r="B1032" s="29" t="s">
        <v>834</v>
      </c>
      <c r="C1032" s="20" t="s">
        <v>1439</v>
      </c>
      <c r="D1032" s="3">
        <v>122</v>
      </c>
      <c r="E1032" s="3">
        <v>1042</v>
      </c>
      <c r="F1032" s="3">
        <v>22</v>
      </c>
      <c r="G1032" s="6">
        <f t="shared" si="154"/>
        <v>47.363636363636367</v>
      </c>
      <c r="H1032" s="57">
        <f t="shared" si="155"/>
        <v>1705</v>
      </c>
      <c r="I1032" s="57">
        <f t="shared" si="156"/>
        <v>1705</v>
      </c>
      <c r="J1032" s="57">
        <f t="shared" si="157"/>
        <v>57</v>
      </c>
      <c r="K1032" s="57">
        <f t="shared" si="158"/>
        <v>110</v>
      </c>
      <c r="L1032" s="57">
        <f t="shared" si="159"/>
        <v>167</v>
      </c>
      <c r="M1032" s="107">
        <f t="shared" si="160"/>
        <v>38.822652757078991</v>
      </c>
      <c r="N1032" s="107">
        <f t="shared" si="161"/>
        <v>38.822652757078991</v>
      </c>
    </row>
    <row r="1033" spans="1:14" ht="18" customHeight="1" outlineLevel="2">
      <c r="A1033" s="45">
        <v>18</v>
      </c>
      <c r="B1033" s="29" t="s">
        <v>834</v>
      </c>
      <c r="C1033" s="20" t="s">
        <v>1440</v>
      </c>
      <c r="D1033" s="3">
        <v>85</v>
      </c>
      <c r="E1033" s="3">
        <v>718</v>
      </c>
      <c r="F1033" s="3">
        <v>22</v>
      </c>
      <c r="G1033" s="6">
        <f t="shared" si="154"/>
        <v>32.636363636363633</v>
      </c>
      <c r="H1033" s="57">
        <f t="shared" si="155"/>
        <v>1175</v>
      </c>
      <c r="I1033" s="57">
        <f t="shared" si="156"/>
        <v>1175</v>
      </c>
      <c r="J1033" s="57">
        <f t="shared" si="157"/>
        <v>39</v>
      </c>
      <c r="K1033" s="57">
        <f t="shared" si="158"/>
        <v>75</v>
      </c>
      <c r="L1033" s="57">
        <f t="shared" si="159"/>
        <v>114</v>
      </c>
      <c r="M1033" s="107">
        <f t="shared" si="160"/>
        <v>38.395721925133685</v>
      </c>
      <c r="N1033" s="107">
        <f t="shared" si="161"/>
        <v>38.395721925133685</v>
      </c>
    </row>
    <row r="1034" spans="1:14" ht="18" customHeight="1" outlineLevel="2">
      <c r="A1034" s="45">
        <v>19</v>
      </c>
      <c r="B1034" s="29" t="s">
        <v>834</v>
      </c>
      <c r="C1034" s="20" t="s">
        <v>847</v>
      </c>
      <c r="D1034" s="3">
        <v>122</v>
      </c>
      <c r="E1034" s="3">
        <v>666</v>
      </c>
      <c r="F1034" s="3">
        <v>12</v>
      </c>
      <c r="G1034" s="6">
        <f t="shared" si="154"/>
        <v>55.5</v>
      </c>
      <c r="H1034" s="57">
        <f t="shared" si="155"/>
        <v>1998</v>
      </c>
      <c r="I1034" s="57">
        <f t="shared" si="156"/>
        <v>1998</v>
      </c>
      <c r="J1034" s="57">
        <f t="shared" si="157"/>
        <v>67</v>
      </c>
      <c r="K1034" s="57">
        <f t="shared" si="158"/>
        <v>129</v>
      </c>
      <c r="L1034" s="57">
        <f t="shared" si="159"/>
        <v>196</v>
      </c>
      <c r="M1034" s="107">
        <f t="shared" si="160"/>
        <v>45.491803278688522</v>
      </c>
      <c r="N1034" s="107">
        <f t="shared" si="161"/>
        <v>45.491803278688522</v>
      </c>
    </row>
    <row r="1035" spans="1:14" ht="18" customHeight="1" outlineLevel="2">
      <c r="A1035" s="45">
        <v>20</v>
      </c>
      <c r="B1035" s="29" t="s">
        <v>834</v>
      </c>
      <c r="C1035" s="20" t="s">
        <v>848</v>
      </c>
      <c r="D1035" s="3">
        <v>126</v>
      </c>
      <c r="E1035" s="3">
        <v>948</v>
      </c>
      <c r="F1035" s="3">
        <v>17</v>
      </c>
      <c r="G1035" s="6">
        <f t="shared" si="154"/>
        <v>55.764705882352942</v>
      </c>
      <c r="H1035" s="57">
        <f t="shared" si="155"/>
        <v>2008</v>
      </c>
      <c r="I1035" s="57">
        <f t="shared" si="156"/>
        <v>2008</v>
      </c>
      <c r="J1035" s="57">
        <f t="shared" si="157"/>
        <v>67</v>
      </c>
      <c r="K1035" s="57">
        <f t="shared" si="158"/>
        <v>130</v>
      </c>
      <c r="L1035" s="57">
        <f t="shared" si="159"/>
        <v>197</v>
      </c>
      <c r="M1035" s="107">
        <f t="shared" si="160"/>
        <v>44.257703081232499</v>
      </c>
      <c r="N1035" s="107">
        <f t="shared" si="161"/>
        <v>44.257703081232499</v>
      </c>
    </row>
    <row r="1036" spans="1:14" ht="18" customHeight="1" outlineLevel="2">
      <c r="A1036" s="45">
        <v>21</v>
      </c>
      <c r="B1036" s="29" t="s">
        <v>834</v>
      </c>
      <c r="C1036" s="20" t="s">
        <v>849</v>
      </c>
      <c r="D1036" s="3">
        <v>140</v>
      </c>
      <c r="E1036" s="3">
        <v>930</v>
      </c>
      <c r="F1036" s="3">
        <v>22</v>
      </c>
      <c r="G1036" s="6">
        <f t="shared" si="154"/>
        <v>42.272727272727273</v>
      </c>
      <c r="H1036" s="57">
        <f t="shared" si="155"/>
        <v>1522</v>
      </c>
      <c r="I1036" s="57">
        <f t="shared" si="156"/>
        <v>1522</v>
      </c>
      <c r="J1036" s="57">
        <f t="shared" si="157"/>
        <v>51</v>
      </c>
      <c r="K1036" s="57">
        <f t="shared" si="158"/>
        <v>97</v>
      </c>
      <c r="L1036" s="57">
        <f t="shared" si="159"/>
        <v>148</v>
      </c>
      <c r="M1036" s="107">
        <f t="shared" si="160"/>
        <v>30.194805194805195</v>
      </c>
      <c r="N1036" s="107">
        <f t="shared" si="161"/>
        <v>30.194805194805195</v>
      </c>
    </row>
    <row r="1037" spans="1:14" ht="18" customHeight="1" outlineLevel="2">
      <c r="A1037" s="45">
        <v>22</v>
      </c>
      <c r="B1037" s="29" t="s">
        <v>834</v>
      </c>
      <c r="C1037" s="22" t="s">
        <v>850</v>
      </c>
      <c r="D1037" s="3">
        <v>191</v>
      </c>
      <c r="E1037" s="3">
        <v>1719</v>
      </c>
      <c r="F1037" s="3">
        <v>22</v>
      </c>
      <c r="G1037" s="6">
        <f t="shared" si="154"/>
        <v>78.13636363636364</v>
      </c>
      <c r="H1037" s="57">
        <f t="shared" si="155"/>
        <v>2813</v>
      </c>
      <c r="I1037" s="57">
        <f t="shared" si="156"/>
        <v>2813</v>
      </c>
      <c r="J1037" s="57">
        <f t="shared" si="157"/>
        <v>95</v>
      </c>
      <c r="K1037" s="57">
        <f t="shared" si="158"/>
        <v>183</v>
      </c>
      <c r="L1037" s="57">
        <f t="shared" si="159"/>
        <v>278</v>
      </c>
      <c r="M1037" s="107">
        <f t="shared" si="160"/>
        <v>40.909090909090914</v>
      </c>
      <c r="N1037" s="107">
        <f t="shared" si="161"/>
        <v>40.909090909090914</v>
      </c>
    </row>
    <row r="1038" spans="1:14" ht="18" customHeight="1" outlineLevel="2">
      <c r="A1038" s="45">
        <v>23</v>
      </c>
      <c r="B1038" s="29" t="s">
        <v>834</v>
      </c>
      <c r="C1038" s="22" t="s">
        <v>851</v>
      </c>
      <c r="D1038" s="3">
        <v>62</v>
      </c>
      <c r="E1038" s="3">
        <v>810</v>
      </c>
      <c r="F1038" s="3">
        <v>22</v>
      </c>
      <c r="G1038" s="6">
        <f t="shared" si="154"/>
        <v>36.81818181818182</v>
      </c>
      <c r="H1038" s="57">
        <f t="shared" si="155"/>
        <v>1325</v>
      </c>
      <c r="I1038" s="57">
        <f t="shared" si="156"/>
        <v>1325</v>
      </c>
      <c r="J1038" s="57">
        <f t="shared" si="157"/>
        <v>44</v>
      </c>
      <c r="K1038" s="57">
        <f t="shared" si="158"/>
        <v>84</v>
      </c>
      <c r="L1038" s="57">
        <f t="shared" si="159"/>
        <v>128</v>
      </c>
      <c r="M1038" s="107">
        <f t="shared" si="160"/>
        <v>59.384164222873906</v>
      </c>
      <c r="N1038" s="107">
        <f t="shared" si="161"/>
        <v>59.384164222873906</v>
      </c>
    </row>
    <row r="1039" spans="1:14" ht="18" customHeight="1" outlineLevel="2">
      <c r="A1039" s="45">
        <v>24</v>
      </c>
      <c r="B1039" s="29" t="s">
        <v>834</v>
      </c>
      <c r="C1039" s="20" t="s">
        <v>1441</v>
      </c>
      <c r="D1039" s="3">
        <v>62</v>
      </c>
      <c r="E1039" s="3">
        <v>559</v>
      </c>
      <c r="F1039" s="3">
        <v>20</v>
      </c>
      <c r="G1039" s="6">
        <f t="shared" si="154"/>
        <v>27.95</v>
      </c>
      <c r="H1039" s="57">
        <f t="shared" si="155"/>
        <v>1006</v>
      </c>
      <c r="I1039" s="57">
        <f t="shared" si="156"/>
        <v>1006</v>
      </c>
      <c r="J1039" s="57">
        <f t="shared" si="157"/>
        <v>33</v>
      </c>
      <c r="K1039" s="57">
        <f t="shared" si="158"/>
        <v>63</v>
      </c>
      <c r="L1039" s="57">
        <f t="shared" si="159"/>
        <v>96</v>
      </c>
      <c r="M1039" s="107">
        <f t="shared" si="160"/>
        <v>45.08064516129032</v>
      </c>
      <c r="N1039" s="107">
        <f t="shared" si="161"/>
        <v>45.08064516129032</v>
      </c>
    </row>
    <row r="1040" spans="1:14" ht="18" customHeight="1" outlineLevel="2">
      <c r="A1040" s="45">
        <v>25</v>
      </c>
      <c r="B1040" s="29" t="s">
        <v>834</v>
      </c>
      <c r="C1040" s="20" t="s">
        <v>121</v>
      </c>
      <c r="D1040" s="3">
        <v>115</v>
      </c>
      <c r="E1040" s="3">
        <v>1591</v>
      </c>
      <c r="F1040" s="3">
        <v>22</v>
      </c>
      <c r="G1040" s="6">
        <f t="shared" si="154"/>
        <v>72.318181818181813</v>
      </c>
      <c r="H1040" s="57">
        <f t="shared" si="155"/>
        <v>2603</v>
      </c>
      <c r="I1040" s="57">
        <f t="shared" si="156"/>
        <v>2603</v>
      </c>
      <c r="J1040" s="57">
        <f t="shared" si="157"/>
        <v>88</v>
      </c>
      <c r="K1040" s="57">
        <f t="shared" si="158"/>
        <v>169</v>
      </c>
      <c r="L1040" s="57">
        <f t="shared" si="159"/>
        <v>257</v>
      </c>
      <c r="M1040" s="107">
        <f t="shared" si="160"/>
        <v>62.885375494071141</v>
      </c>
      <c r="N1040" s="107">
        <f t="shared" si="161"/>
        <v>62.885375494071141</v>
      </c>
    </row>
    <row r="1041" spans="1:14" ht="18" customHeight="1" outlineLevel="2">
      <c r="A1041" s="45">
        <v>26</v>
      </c>
      <c r="B1041" s="29" t="s">
        <v>834</v>
      </c>
      <c r="C1041" s="20" t="s">
        <v>852</v>
      </c>
      <c r="D1041" s="3">
        <v>105</v>
      </c>
      <c r="E1041" s="3">
        <v>975</v>
      </c>
      <c r="F1041" s="3">
        <v>21</v>
      </c>
      <c r="G1041" s="6">
        <f t="shared" si="154"/>
        <v>46.428571428571431</v>
      </c>
      <c r="H1041" s="57">
        <f t="shared" si="155"/>
        <v>1671</v>
      </c>
      <c r="I1041" s="57">
        <f t="shared" si="156"/>
        <v>1671</v>
      </c>
      <c r="J1041" s="57">
        <f t="shared" si="157"/>
        <v>56</v>
      </c>
      <c r="K1041" s="57">
        <f t="shared" si="158"/>
        <v>107</v>
      </c>
      <c r="L1041" s="57">
        <f t="shared" si="159"/>
        <v>163</v>
      </c>
      <c r="M1041" s="107">
        <f t="shared" si="160"/>
        <v>44.217687074829932</v>
      </c>
      <c r="N1041" s="107">
        <f t="shared" si="161"/>
        <v>44.217687074829932</v>
      </c>
    </row>
    <row r="1042" spans="1:14" ht="18" customHeight="1" outlineLevel="2">
      <c r="A1042" s="45">
        <v>27</v>
      </c>
      <c r="B1042" s="29" t="s">
        <v>834</v>
      </c>
      <c r="C1042" s="20" t="s">
        <v>853</v>
      </c>
      <c r="D1042" s="3">
        <v>167</v>
      </c>
      <c r="E1042" s="3">
        <v>1616</v>
      </c>
      <c r="F1042" s="3">
        <v>22</v>
      </c>
      <c r="G1042" s="6">
        <f t="shared" si="154"/>
        <v>73.454545454545453</v>
      </c>
      <c r="H1042" s="57">
        <f t="shared" si="155"/>
        <v>2644</v>
      </c>
      <c r="I1042" s="57">
        <f t="shared" si="156"/>
        <v>2644</v>
      </c>
      <c r="J1042" s="57">
        <f t="shared" si="157"/>
        <v>89</v>
      </c>
      <c r="K1042" s="57">
        <f t="shared" si="158"/>
        <v>172</v>
      </c>
      <c r="L1042" s="57">
        <f t="shared" si="159"/>
        <v>261</v>
      </c>
      <c r="M1042" s="107">
        <f t="shared" si="160"/>
        <v>43.984757757212847</v>
      </c>
      <c r="N1042" s="107">
        <f t="shared" si="161"/>
        <v>43.984757757212847</v>
      </c>
    </row>
    <row r="1043" spans="1:14" ht="18" customHeight="1" outlineLevel="2">
      <c r="A1043" s="45">
        <v>28</v>
      </c>
      <c r="B1043" s="29" t="s">
        <v>834</v>
      </c>
      <c r="C1043" s="20" t="s">
        <v>854</v>
      </c>
      <c r="D1043" s="3">
        <v>245</v>
      </c>
      <c r="E1043" s="3">
        <v>648</v>
      </c>
      <c r="F1043" s="3">
        <v>12</v>
      </c>
      <c r="G1043" s="6">
        <f t="shared" si="154"/>
        <v>54</v>
      </c>
      <c r="H1043" s="57">
        <f t="shared" si="155"/>
        <v>1944</v>
      </c>
      <c r="I1043" s="57">
        <f t="shared" si="156"/>
        <v>1944</v>
      </c>
      <c r="J1043" s="57">
        <f t="shared" si="157"/>
        <v>65</v>
      </c>
      <c r="K1043" s="57">
        <f t="shared" si="158"/>
        <v>125</v>
      </c>
      <c r="L1043" s="57">
        <f t="shared" si="159"/>
        <v>190</v>
      </c>
      <c r="M1043" s="107">
        <f t="shared" si="160"/>
        <v>22.040816326530614</v>
      </c>
      <c r="N1043" s="107">
        <f t="shared" si="161"/>
        <v>22.040816326530614</v>
      </c>
    </row>
    <row r="1044" spans="1:14" ht="18" customHeight="1" outlineLevel="2">
      <c r="A1044" s="45">
        <v>29</v>
      </c>
      <c r="B1044" s="29" t="s">
        <v>834</v>
      </c>
      <c r="C1044" s="20" t="s">
        <v>1442</v>
      </c>
      <c r="D1044" s="3">
        <v>126</v>
      </c>
      <c r="E1044" s="3">
        <v>1148</v>
      </c>
      <c r="F1044" s="3">
        <v>20</v>
      </c>
      <c r="G1044" s="6">
        <f t="shared" si="154"/>
        <v>57.4</v>
      </c>
      <c r="H1044" s="57">
        <f t="shared" si="155"/>
        <v>2066</v>
      </c>
      <c r="I1044" s="57">
        <f t="shared" si="156"/>
        <v>2066</v>
      </c>
      <c r="J1044" s="57">
        <f t="shared" si="157"/>
        <v>69</v>
      </c>
      <c r="K1044" s="57">
        <f t="shared" si="158"/>
        <v>133</v>
      </c>
      <c r="L1044" s="57">
        <f t="shared" si="159"/>
        <v>202</v>
      </c>
      <c r="M1044" s="107">
        <f t="shared" si="160"/>
        <v>45.555555555555557</v>
      </c>
      <c r="N1044" s="107">
        <f t="shared" si="161"/>
        <v>45.555555555555557</v>
      </c>
    </row>
    <row r="1045" spans="1:14" ht="18" customHeight="1" outlineLevel="2">
      <c r="A1045" s="45">
        <v>30</v>
      </c>
      <c r="B1045" s="29" t="s">
        <v>834</v>
      </c>
      <c r="C1045" s="20" t="s">
        <v>855</v>
      </c>
      <c r="D1045" s="3">
        <v>114</v>
      </c>
      <c r="E1045" s="3">
        <v>470</v>
      </c>
      <c r="F1045" s="3">
        <v>20</v>
      </c>
      <c r="G1045" s="6">
        <f t="shared" ref="G1045:G1108" si="162">E1045/F1045</f>
        <v>23.5</v>
      </c>
      <c r="H1045" s="57">
        <f t="shared" si="155"/>
        <v>846</v>
      </c>
      <c r="I1045" s="57">
        <f t="shared" si="156"/>
        <v>846</v>
      </c>
      <c r="J1045" s="57">
        <f t="shared" si="157"/>
        <v>28</v>
      </c>
      <c r="K1045" s="57">
        <f t="shared" si="158"/>
        <v>53</v>
      </c>
      <c r="L1045" s="57">
        <f t="shared" si="159"/>
        <v>81</v>
      </c>
      <c r="M1045" s="107">
        <f t="shared" si="160"/>
        <v>20.614035087719298</v>
      </c>
      <c r="N1045" s="107">
        <f t="shared" si="161"/>
        <v>20.614035087719298</v>
      </c>
    </row>
    <row r="1046" spans="1:14" ht="18" customHeight="1" outlineLevel="2">
      <c r="A1046" s="45">
        <v>31</v>
      </c>
      <c r="B1046" s="29" t="s">
        <v>834</v>
      </c>
      <c r="C1046" s="20" t="s">
        <v>856</v>
      </c>
      <c r="D1046" s="3">
        <v>128</v>
      </c>
      <c r="E1046" s="3">
        <v>460</v>
      </c>
      <c r="F1046" s="3">
        <v>20</v>
      </c>
      <c r="G1046" s="6">
        <f t="shared" si="162"/>
        <v>23</v>
      </c>
      <c r="H1046" s="57">
        <f t="shared" si="155"/>
        <v>828</v>
      </c>
      <c r="I1046" s="57">
        <f t="shared" si="156"/>
        <v>828</v>
      </c>
      <c r="J1046" s="57">
        <f t="shared" si="157"/>
        <v>27</v>
      </c>
      <c r="K1046" s="57">
        <f t="shared" si="158"/>
        <v>52</v>
      </c>
      <c r="L1046" s="57">
        <f t="shared" si="159"/>
        <v>79</v>
      </c>
      <c r="M1046" s="107">
        <f t="shared" si="160"/>
        <v>17.96875</v>
      </c>
      <c r="N1046" s="107">
        <f t="shared" si="161"/>
        <v>17.96875</v>
      </c>
    </row>
    <row r="1047" spans="1:14" ht="18" customHeight="1" outlineLevel="2">
      <c r="A1047" s="45">
        <v>32</v>
      </c>
      <c r="B1047" s="29" t="s">
        <v>834</v>
      </c>
      <c r="C1047" s="20" t="s">
        <v>857</v>
      </c>
      <c r="D1047" s="3">
        <v>110</v>
      </c>
      <c r="E1047" s="3">
        <v>668</v>
      </c>
      <c r="F1047" s="3">
        <v>21</v>
      </c>
      <c r="G1047" s="6">
        <f t="shared" si="162"/>
        <v>31.80952380952381</v>
      </c>
      <c r="H1047" s="57">
        <f t="shared" si="155"/>
        <v>1145</v>
      </c>
      <c r="I1047" s="57">
        <f t="shared" si="156"/>
        <v>1145</v>
      </c>
      <c r="J1047" s="57">
        <f t="shared" si="157"/>
        <v>38</v>
      </c>
      <c r="K1047" s="57">
        <f t="shared" si="158"/>
        <v>73</v>
      </c>
      <c r="L1047" s="57">
        <f t="shared" si="159"/>
        <v>111</v>
      </c>
      <c r="M1047" s="107">
        <f t="shared" si="160"/>
        <v>28.91774891774892</v>
      </c>
      <c r="N1047" s="107">
        <f t="shared" si="161"/>
        <v>28.91774891774892</v>
      </c>
    </row>
    <row r="1048" spans="1:14" ht="18" customHeight="1" outlineLevel="2">
      <c r="A1048" s="45">
        <v>33</v>
      </c>
      <c r="B1048" s="29" t="s">
        <v>834</v>
      </c>
      <c r="C1048" s="20" t="s">
        <v>858</v>
      </c>
      <c r="D1048" s="3">
        <v>153</v>
      </c>
      <c r="E1048" s="3">
        <v>816</v>
      </c>
      <c r="F1048" s="3">
        <v>20</v>
      </c>
      <c r="G1048" s="6">
        <f t="shared" si="162"/>
        <v>40.799999999999997</v>
      </c>
      <c r="H1048" s="57">
        <f t="shared" si="155"/>
        <v>1469</v>
      </c>
      <c r="I1048" s="57">
        <f t="shared" si="156"/>
        <v>1469</v>
      </c>
      <c r="J1048" s="57">
        <f t="shared" si="157"/>
        <v>49</v>
      </c>
      <c r="K1048" s="57">
        <f t="shared" si="158"/>
        <v>94</v>
      </c>
      <c r="L1048" s="57">
        <f t="shared" si="159"/>
        <v>143</v>
      </c>
      <c r="M1048" s="107">
        <f t="shared" si="160"/>
        <v>26.666666666666664</v>
      </c>
      <c r="N1048" s="107">
        <f t="shared" si="161"/>
        <v>26.666666666666664</v>
      </c>
    </row>
    <row r="1049" spans="1:14" ht="18" customHeight="1" outlineLevel="2">
      <c r="A1049" s="45">
        <v>34</v>
      </c>
      <c r="B1049" s="29" t="s">
        <v>834</v>
      </c>
      <c r="C1049" s="20" t="s">
        <v>859</v>
      </c>
      <c r="D1049" s="3">
        <v>105</v>
      </c>
      <c r="E1049" s="3">
        <v>1170</v>
      </c>
      <c r="F1049" s="3">
        <v>21</v>
      </c>
      <c r="G1049" s="6">
        <f t="shared" si="162"/>
        <v>55.714285714285715</v>
      </c>
      <c r="H1049" s="57">
        <f t="shared" si="155"/>
        <v>2006</v>
      </c>
      <c r="I1049" s="57">
        <f t="shared" si="156"/>
        <v>2006</v>
      </c>
      <c r="J1049" s="57">
        <f t="shared" si="157"/>
        <v>67</v>
      </c>
      <c r="K1049" s="57">
        <f t="shared" si="158"/>
        <v>129</v>
      </c>
      <c r="L1049" s="57">
        <f t="shared" si="159"/>
        <v>196</v>
      </c>
      <c r="M1049" s="107">
        <f t="shared" si="160"/>
        <v>53.061224489795919</v>
      </c>
      <c r="N1049" s="107">
        <f t="shared" si="161"/>
        <v>53.061224489795919</v>
      </c>
    </row>
    <row r="1050" spans="1:14" ht="18" customHeight="1" outlineLevel="2">
      <c r="A1050" s="45">
        <v>35</v>
      </c>
      <c r="B1050" s="29" t="s">
        <v>834</v>
      </c>
      <c r="C1050" s="20" t="s">
        <v>860</v>
      </c>
      <c r="D1050" s="3">
        <v>116</v>
      </c>
      <c r="E1050" s="3">
        <v>1080</v>
      </c>
      <c r="F1050" s="3">
        <v>20</v>
      </c>
      <c r="G1050" s="6">
        <f t="shared" si="162"/>
        <v>54</v>
      </c>
      <c r="H1050" s="57">
        <f t="shared" si="155"/>
        <v>1944</v>
      </c>
      <c r="I1050" s="57">
        <f t="shared" si="156"/>
        <v>1944</v>
      </c>
      <c r="J1050" s="57">
        <f t="shared" si="157"/>
        <v>65</v>
      </c>
      <c r="K1050" s="57">
        <f t="shared" si="158"/>
        <v>125</v>
      </c>
      <c r="L1050" s="57">
        <f t="shared" si="159"/>
        <v>190</v>
      </c>
      <c r="M1050" s="107">
        <f t="shared" si="160"/>
        <v>46.551724137931032</v>
      </c>
      <c r="N1050" s="107">
        <f t="shared" si="161"/>
        <v>46.551724137931032</v>
      </c>
    </row>
    <row r="1051" spans="1:14" ht="18" customHeight="1" outlineLevel="2">
      <c r="A1051" s="45">
        <v>36</v>
      </c>
      <c r="B1051" s="29" t="s">
        <v>834</v>
      </c>
      <c r="C1051" s="20" t="s">
        <v>861</v>
      </c>
      <c r="D1051" s="3">
        <v>85</v>
      </c>
      <c r="E1051" s="3">
        <v>620</v>
      </c>
      <c r="F1051" s="3">
        <v>20</v>
      </c>
      <c r="G1051" s="6">
        <f t="shared" si="162"/>
        <v>31</v>
      </c>
      <c r="H1051" s="57">
        <f t="shared" si="155"/>
        <v>1116</v>
      </c>
      <c r="I1051" s="57">
        <f t="shared" si="156"/>
        <v>1116</v>
      </c>
      <c r="J1051" s="57">
        <f t="shared" si="157"/>
        <v>37</v>
      </c>
      <c r="K1051" s="57">
        <f t="shared" si="158"/>
        <v>71</v>
      </c>
      <c r="L1051" s="57">
        <f t="shared" si="159"/>
        <v>108</v>
      </c>
      <c r="M1051" s="107">
        <f t="shared" si="160"/>
        <v>36.470588235294116</v>
      </c>
      <c r="N1051" s="107">
        <f t="shared" si="161"/>
        <v>36.470588235294116</v>
      </c>
    </row>
    <row r="1052" spans="1:14" ht="18" customHeight="1" outlineLevel="2">
      <c r="A1052" s="45">
        <v>37</v>
      </c>
      <c r="B1052" s="29" t="s">
        <v>834</v>
      </c>
      <c r="C1052" s="20" t="s">
        <v>862</v>
      </c>
      <c r="D1052" s="3">
        <v>97</v>
      </c>
      <c r="E1052" s="3">
        <v>1320</v>
      </c>
      <c r="F1052" s="3">
        <v>21</v>
      </c>
      <c r="G1052" s="6">
        <f t="shared" si="162"/>
        <v>62.857142857142854</v>
      </c>
      <c r="H1052" s="57">
        <f t="shared" si="155"/>
        <v>2263</v>
      </c>
      <c r="I1052" s="57">
        <f t="shared" si="156"/>
        <v>2263</v>
      </c>
      <c r="J1052" s="57">
        <f t="shared" si="157"/>
        <v>76</v>
      </c>
      <c r="K1052" s="57">
        <f t="shared" si="158"/>
        <v>146</v>
      </c>
      <c r="L1052" s="57">
        <f t="shared" si="159"/>
        <v>222</v>
      </c>
      <c r="M1052" s="107">
        <f t="shared" si="160"/>
        <v>64.801178203240056</v>
      </c>
      <c r="N1052" s="107">
        <f t="shared" si="161"/>
        <v>64.801178203240056</v>
      </c>
    </row>
    <row r="1053" spans="1:14" ht="18" customHeight="1" outlineLevel="2">
      <c r="A1053" s="45">
        <v>38</v>
      </c>
      <c r="B1053" s="29" t="s">
        <v>834</v>
      </c>
      <c r="C1053" s="20" t="s">
        <v>863</v>
      </c>
      <c r="D1053" s="3">
        <v>98</v>
      </c>
      <c r="E1053" s="3">
        <v>1176</v>
      </c>
      <c r="F1053" s="3">
        <v>21</v>
      </c>
      <c r="G1053" s="6">
        <f t="shared" si="162"/>
        <v>56</v>
      </c>
      <c r="H1053" s="57">
        <f t="shared" si="155"/>
        <v>2016</v>
      </c>
      <c r="I1053" s="57">
        <f t="shared" si="156"/>
        <v>2016</v>
      </c>
      <c r="J1053" s="57">
        <f t="shared" si="157"/>
        <v>68</v>
      </c>
      <c r="K1053" s="57">
        <f t="shared" si="158"/>
        <v>130</v>
      </c>
      <c r="L1053" s="57">
        <f t="shared" si="159"/>
        <v>198</v>
      </c>
      <c r="M1053" s="107">
        <f t="shared" si="160"/>
        <v>57.142857142857146</v>
      </c>
      <c r="N1053" s="107">
        <f t="shared" si="161"/>
        <v>57.142857142857146</v>
      </c>
    </row>
    <row r="1054" spans="1:14" ht="18" customHeight="1" outlineLevel="2">
      <c r="A1054" s="45">
        <v>39</v>
      </c>
      <c r="B1054" s="29" t="s">
        <v>834</v>
      </c>
      <c r="C1054" s="20" t="s">
        <v>864</v>
      </c>
      <c r="D1054" s="3">
        <v>129</v>
      </c>
      <c r="E1054" s="3">
        <v>757</v>
      </c>
      <c r="F1054" s="3">
        <v>21</v>
      </c>
      <c r="G1054" s="6">
        <f t="shared" si="162"/>
        <v>36.047619047619051</v>
      </c>
      <c r="H1054" s="57">
        <f t="shared" si="155"/>
        <v>1298</v>
      </c>
      <c r="I1054" s="57">
        <f t="shared" si="156"/>
        <v>1298</v>
      </c>
      <c r="J1054" s="57">
        <f t="shared" si="157"/>
        <v>43</v>
      </c>
      <c r="K1054" s="57">
        <f t="shared" si="158"/>
        <v>83</v>
      </c>
      <c r="L1054" s="57">
        <f t="shared" si="159"/>
        <v>126</v>
      </c>
      <c r="M1054" s="107">
        <f t="shared" si="160"/>
        <v>27.943890734588411</v>
      </c>
      <c r="N1054" s="107">
        <f t="shared" si="161"/>
        <v>27.943890734588411</v>
      </c>
    </row>
    <row r="1055" spans="1:14" ht="18" customHeight="1" outlineLevel="2">
      <c r="A1055" s="45">
        <v>40</v>
      </c>
      <c r="B1055" s="29" t="s">
        <v>834</v>
      </c>
      <c r="C1055" s="20" t="s">
        <v>865</v>
      </c>
      <c r="D1055" s="3">
        <v>146</v>
      </c>
      <c r="E1055" s="3">
        <v>1411</v>
      </c>
      <c r="F1055" s="3">
        <v>20</v>
      </c>
      <c r="G1055" s="6">
        <f t="shared" si="162"/>
        <v>70.55</v>
      </c>
      <c r="H1055" s="57">
        <f t="shared" si="155"/>
        <v>2540</v>
      </c>
      <c r="I1055" s="57">
        <f t="shared" si="156"/>
        <v>2540</v>
      </c>
      <c r="J1055" s="57">
        <f t="shared" si="157"/>
        <v>85</v>
      </c>
      <c r="K1055" s="57">
        <f t="shared" ref="K1055:K1117" si="163">ROUND(I1055*0.066-2,0)</f>
        <v>166</v>
      </c>
      <c r="L1055" s="57">
        <f t="shared" si="159"/>
        <v>251</v>
      </c>
      <c r="M1055" s="107">
        <f t="shared" si="160"/>
        <v>48.321917808219176</v>
      </c>
      <c r="N1055" s="107">
        <f t="shared" si="161"/>
        <v>48.321917808219176</v>
      </c>
    </row>
    <row r="1056" spans="1:14" ht="18" customHeight="1" outlineLevel="2">
      <c r="A1056" s="45">
        <v>41</v>
      </c>
      <c r="B1056" s="29" t="s">
        <v>834</v>
      </c>
      <c r="C1056" s="20" t="s">
        <v>1443</v>
      </c>
      <c r="D1056" s="3">
        <v>105</v>
      </c>
      <c r="E1056" s="3">
        <v>967</v>
      </c>
      <c r="F1056" s="3">
        <v>19</v>
      </c>
      <c r="G1056" s="6">
        <f t="shared" si="162"/>
        <v>50.89473684210526</v>
      </c>
      <c r="H1056" s="57">
        <f t="shared" si="155"/>
        <v>1832</v>
      </c>
      <c r="I1056" s="57">
        <f t="shared" si="156"/>
        <v>1832</v>
      </c>
      <c r="J1056" s="57">
        <f t="shared" si="157"/>
        <v>61</v>
      </c>
      <c r="K1056" s="57">
        <f t="shared" si="163"/>
        <v>119</v>
      </c>
      <c r="L1056" s="57">
        <f t="shared" si="159"/>
        <v>180</v>
      </c>
      <c r="M1056" s="107">
        <f t="shared" si="160"/>
        <v>48.471177944862148</v>
      </c>
      <c r="N1056" s="107">
        <f t="shared" si="161"/>
        <v>48.471177944862148</v>
      </c>
    </row>
    <row r="1057" spans="1:14" ht="18" customHeight="1" outlineLevel="2">
      <c r="A1057" s="45">
        <v>42</v>
      </c>
      <c r="B1057" s="29" t="s">
        <v>834</v>
      </c>
      <c r="C1057" s="20" t="s">
        <v>1444</v>
      </c>
      <c r="D1057" s="3">
        <v>72</v>
      </c>
      <c r="E1057" s="3">
        <v>785</v>
      </c>
      <c r="F1057" s="3">
        <v>21</v>
      </c>
      <c r="G1057" s="6">
        <f t="shared" si="162"/>
        <v>37.38095238095238</v>
      </c>
      <c r="H1057" s="57">
        <f t="shared" si="155"/>
        <v>1346</v>
      </c>
      <c r="I1057" s="57">
        <f t="shared" si="156"/>
        <v>1346</v>
      </c>
      <c r="J1057" s="57">
        <f t="shared" si="157"/>
        <v>45</v>
      </c>
      <c r="K1057" s="57">
        <f t="shared" si="163"/>
        <v>87</v>
      </c>
      <c r="L1057" s="57">
        <f t="shared" si="159"/>
        <v>132</v>
      </c>
      <c r="M1057" s="107">
        <f t="shared" si="160"/>
        <v>51.917989417989418</v>
      </c>
      <c r="N1057" s="107">
        <f t="shared" si="161"/>
        <v>51.917989417989418</v>
      </c>
    </row>
    <row r="1058" spans="1:14" ht="18" customHeight="1" outlineLevel="2">
      <c r="A1058" s="45">
        <v>43</v>
      </c>
      <c r="B1058" s="29" t="s">
        <v>834</v>
      </c>
      <c r="C1058" s="20" t="s">
        <v>549</v>
      </c>
      <c r="D1058" s="3">
        <v>103</v>
      </c>
      <c r="E1058" s="3">
        <v>1365</v>
      </c>
      <c r="F1058" s="3">
        <v>18</v>
      </c>
      <c r="G1058" s="6">
        <f t="shared" si="162"/>
        <v>75.833333333333329</v>
      </c>
      <c r="H1058" s="57">
        <f t="shared" si="155"/>
        <v>2730</v>
      </c>
      <c r="I1058" s="57">
        <f t="shared" si="156"/>
        <v>2730</v>
      </c>
      <c r="J1058" s="57">
        <f t="shared" si="157"/>
        <v>92</v>
      </c>
      <c r="K1058" s="57">
        <f t="shared" si="163"/>
        <v>178</v>
      </c>
      <c r="L1058" s="57">
        <f t="shared" si="159"/>
        <v>270</v>
      </c>
      <c r="M1058" s="107">
        <f t="shared" si="160"/>
        <v>73.624595469255667</v>
      </c>
      <c r="N1058" s="107">
        <f t="shared" si="161"/>
        <v>73.624595469255667</v>
      </c>
    </row>
    <row r="1059" spans="1:14" ht="18" customHeight="1" outlineLevel="2">
      <c r="A1059" s="45">
        <v>44</v>
      </c>
      <c r="B1059" s="29" t="s">
        <v>834</v>
      </c>
      <c r="C1059" s="22" t="s">
        <v>866</v>
      </c>
      <c r="D1059" s="3">
        <v>127</v>
      </c>
      <c r="E1059" s="3">
        <v>1199</v>
      </c>
      <c r="F1059" s="3">
        <v>16</v>
      </c>
      <c r="G1059" s="6">
        <f t="shared" si="162"/>
        <v>74.9375</v>
      </c>
      <c r="H1059" s="57">
        <f t="shared" si="155"/>
        <v>2698</v>
      </c>
      <c r="I1059" s="57">
        <f t="shared" si="156"/>
        <v>2698</v>
      </c>
      <c r="J1059" s="57">
        <f t="shared" si="157"/>
        <v>91</v>
      </c>
      <c r="K1059" s="57">
        <f t="shared" si="163"/>
        <v>176</v>
      </c>
      <c r="L1059" s="57">
        <f t="shared" si="159"/>
        <v>267</v>
      </c>
      <c r="M1059" s="107">
        <f t="shared" si="160"/>
        <v>59.005905511811022</v>
      </c>
      <c r="N1059" s="107">
        <f t="shared" si="161"/>
        <v>59.005905511811022</v>
      </c>
    </row>
    <row r="1060" spans="1:14" ht="18" customHeight="1" outlineLevel="2">
      <c r="A1060" s="45">
        <v>45</v>
      </c>
      <c r="B1060" s="30" t="s">
        <v>834</v>
      </c>
      <c r="C1060" s="22" t="s">
        <v>867</v>
      </c>
      <c r="D1060" s="3">
        <v>233</v>
      </c>
      <c r="E1060" s="3">
        <v>1570</v>
      </c>
      <c r="F1060" s="3">
        <v>23</v>
      </c>
      <c r="G1060" s="6">
        <f t="shared" si="162"/>
        <v>68.260869565217391</v>
      </c>
      <c r="H1060" s="57">
        <f t="shared" si="155"/>
        <v>2457</v>
      </c>
      <c r="I1060" s="57">
        <f t="shared" si="156"/>
        <v>2457</v>
      </c>
      <c r="J1060" s="57">
        <f t="shared" si="157"/>
        <v>83</v>
      </c>
      <c r="K1060" s="57">
        <f t="shared" si="163"/>
        <v>160</v>
      </c>
      <c r="L1060" s="57">
        <f t="shared" si="159"/>
        <v>243</v>
      </c>
      <c r="M1060" s="107">
        <f t="shared" si="160"/>
        <v>29.296510543011756</v>
      </c>
      <c r="N1060" s="107">
        <f t="shared" si="161"/>
        <v>29.296510543011756</v>
      </c>
    </row>
    <row r="1061" spans="1:14" ht="18" customHeight="1" outlineLevel="2">
      <c r="A1061" s="45">
        <v>46</v>
      </c>
      <c r="B1061" s="30" t="s">
        <v>834</v>
      </c>
      <c r="C1061" s="22" t="s">
        <v>1445</v>
      </c>
      <c r="D1061" s="3">
        <v>19</v>
      </c>
      <c r="E1061" s="3">
        <v>10</v>
      </c>
      <c r="F1061" s="3">
        <v>1</v>
      </c>
      <c r="G1061" s="6">
        <f t="shared" si="162"/>
        <v>10</v>
      </c>
      <c r="H1061" s="57">
        <f t="shared" si="155"/>
        <v>360</v>
      </c>
      <c r="I1061" s="57">
        <f t="shared" si="156"/>
        <v>360</v>
      </c>
      <c r="J1061" s="57">
        <f t="shared" si="157"/>
        <v>11</v>
      </c>
      <c r="K1061" s="57">
        <f t="shared" si="163"/>
        <v>22</v>
      </c>
      <c r="L1061" s="57">
        <f t="shared" si="159"/>
        <v>33</v>
      </c>
      <c r="M1061" s="107">
        <f t="shared" si="160"/>
        <v>52.631578947368418</v>
      </c>
      <c r="N1061" s="107">
        <f t="shared" si="161"/>
        <v>52.631578947368418</v>
      </c>
    </row>
    <row r="1062" spans="1:14" ht="18" customHeight="1" outlineLevel="2">
      <c r="A1062" s="45">
        <v>47</v>
      </c>
      <c r="B1062" s="29" t="s">
        <v>834</v>
      </c>
      <c r="C1062" s="20" t="s">
        <v>868</v>
      </c>
      <c r="D1062" s="3">
        <v>190</v>
      </c>
      <c r="E1062" s="3">
        <v>1216</v>
      </c>
      <c r="F1062" s="3">
        <v>21</v>
      </c>
      <c r="G1062" s="6">
        <f t="shared" si="162"/>
        <v>57.904761904761905</v>
      </c>
      <c r="H1062" s="57">
        <f t="shared" si="155"/>
        <v>2085</v>
      </c>
      <c r="I1062" s="57">
        <f t="shared" si="156"/>
        <v>2085</v>
      </c>
      <c r="J1062" s="57">
        <f t="shared" si="157"/>
        <v>70</v>
      </c>
      <c r="K1062" s="57">
        <f t="shared" si="163"/>
        <v>136</v>
      </c>
      <c r="L1062" s="57">
        <f t="shared" si="159"/>
        <v>206</v>
      </c>
      <c r="M1062" s="107">
        <f t="shared" si="160"/>
        <v>30.476190476190478</v>
      </c>
      <c r="N1062" s="107">
        <f t="shared" si="161"/>
        <v>30.476190476190478</v>
      </c>
    </row>
    <row r="1063" spans="1:14" ht="18" customHeight="1" outlineLevel="2">
      <c r="A1063" s="45">
        <v>48</v>
      </c>
      <c r="B1063" s="29" t="s">
        <v>834</v>
      </c>
      <c r="C1063" s="20" t="s">
        <v>869</v>
      </c>
      <c r="D1063" s="3">
        <v>136</v>
      </c>
      <c r="E1063" s="3">
        <v>869</v>
      </c>
      <c r="F1063" s="3">
        <v>22</v>
      </c>
      <c r="G1063" s="6">
        <f t="shared" si="162"/>
        <v>39.5</v>
      </c>
      <c r="H1063" s="57">
        <f t="shared" si="155"/>
        <v>1422</v>
      </c>
      <c r="I1063" s="57">
        <f t="shared" si="156"/>
        <v>1422</v>
      </c>
      <c r="J1063" s="57">
        <f t="shared" si="157"/>
        <v>47</v>
      </c>
      <c r="K1063" s="57">
        <f t="shared" si="163"/>
        <v>92</v>
      </c>
      <c r="L1063" s="57">
        <f t="shared" si="159"/>
        <v>139</v>
      </c>
      <c r="M1063" s="107">
        <f t="shared" si="160"/>
        <v>29.044117647058822</v>
      </c>
      <c r="N1063" s="107">
        <f t="shared" si="161"/>
        <v>29.044117647058822</v>
      </c>
    </row>
    <row r="1064" spans="1:14" ht="18" customHeight="1" outlineLevel="2">
      <c r="A1064" s="45">
        <v>49</v>
      </c>
      <c r="B1064" s="29" t="s">
        <v>834</v>
      </c>
      <c r="C1064" s="20" t="s">
        <v>870</v>
      </c>
      <c r="D1064" s="3">
        <v>101</v>
      </c>
      <c r="E1064" s="3">
        <v>805</v>
      </c>
      <c r="F1064" s="3">
        <v>21</v>
      </c>
      <c r="G1064" s="6">
        <f t="shared" si="162"/>
        <v>38.333333333333336</v>
      </c>
      <c r="H1064" s="57">
        <f t="shared" si="155"/>
        <v>1380</v>
      </c>
      <c r="I1064" s="57">
        <f t="shared" si="156"/>
        <v>1380</v>
      </c>
      <c r="J1064" s="57">
        <f t="shared" si="157"/>
        <v>46</v>
      </c>
      <c r="K1064" s="57">
        <f t="shared" si="163"/>
        <v>89</v>
      </c>
      <c r="L1064" s="57">
        <f t="shared" si="159"/>
        <v>135</v>
      </c>
      <c r="M1064" s="107">
        <f t="shared" si="160"/>
        <v>37.953795379537958</v>
      </c>
      <c r="N1064" s="107">
        <f t="shared" si="161"/>
        <v>37.953795379537958</v>
      </c>
    </row>
    <row r="1065" spans="1:14" ht="18" customHeight="1" outlineLevel="2">
      <c r="A1065" s="45">
        <v>50</v>
      </c>
      <c r="B1065" s="29" t="s">
        <v>834</v>
      </c>
      <c r="C1065" s="7" t="s">
        <v>1202</v>
      </c>
      <c r="D1065" s="3">
        <v>273</v>
      </c>
      <c r="E1065" s="3">
        <v>1334</v>
      </c>
      <c r="F1065" s="3">
        <v>22</v>
      </c>
      <c r="G1065" s="6">
        <f t="shared" si="162"/>
        <v>60.636363636363633</v>
      </c>
      <c r="H1065" s="57">
        <f t="shared" si="155"/>
        <v>2183</v>
      </c>
      <c r="I1065" s="57">
        <f t="shared" si="156"/>
        <v>2183</v>
      </c>
      <c r="J1065" s="57">
        <f t="shared" si="157"/>
        <v>73</v>
      </c>
      <c r="K1065" s="57">
        <f t="shared" si="163"/>
        <v>142</v>
      </c>
      <c r="L1065" s="57">
        <f t="shared" si="159"/>
        <v>215</v>
      </c>
      <c r="M1065" s="107">
        <f t="shared" si="160"/>
        <v>22.211122211122209</v>
      </c>
      <c r="N1065" s="107">
        <f t="shared" si="161"/>
        <v>22.211122211122209</v>
      </c>
    </row>
    <row r="1066" spans="1:14" ht="18" customHeight="1" outlineLevel="2">
      <c r="A1066" s="45">
        <v>51</v>
      </c>
      <c r="B1066" s="29" t="s">
        <v>834</v>
      </c>
      <c r="C1066" s="20" t="s">
        <v>871</v>
      </c>
      <c r="D1066" s="3">
        <v>173</v>
      </c>
      <c r="E1066" s="3">
        <v>1877</v>
      </c>
      <c r="F1066" s="3">
        <v>22</v>
      </c>
      <c r="G1066" s="6">
        <f t="shared" si="162"/>
        <v>85.318181818181813</v>
      </c>
      <c r="H1066" s="57">
        <f t="shared" si="155"/>
        <v>3071</v>
      </c>
      <c r="I1066" s="57">
        <f t="shared" si="156"/>
        <v>3071</v>
      </c>
      <c r="J1066" s="57">
        <f t="shared" si="157"/>
        <v>103</v>
      </c>
      <c r="K1066" s="57">
        <f t="shared" si="163"/>
        <v>201</v>
      </c>
      <c r="L1066" s="57">
        <f t="shared" si="159"/>
        <v>304</v>
      </c>
      <c r="M1066" s="107">
        <f t="shared" si="160"/>
        <v>49.316868102995272</v>
      </c>
      <c r="N1066" s="107">
        <f t="shared" si="161"/>
        <v>49.316868102995272</v>
      </c>
    </row>
    <row r="1067" spans="1:14" ht="18" customHeight="1" outlineLevel="2">
      <c r="A1067" s="45">
        <v>52</v>
      </c>
      <c r="B1067" s="29" t="s">
        <v>834</v>
      </c>
      <c r="C1067" s="20" t="s">
        <v>872</v>
      </c>
      <c r="D1067" s="3">
        <v>100</v>
      </c>
      <c r="E1067" s="3">
        <v>652</v>
      </c>
      <c r="F1067" s="3">
        <v>10</v>
      </c>
      <c r="G1067" s="6">
        <f t="shared" si="162"/>
        <v>65.2</v>
      </c>
      <c r="H1067" s="57">
        <f t="shared" si="155"/>
        <v>2347</v>
      </c>
      <c r="I1067" s="57">
        <f t="shared" si="156"/>
        <v>2347</v>
      </c>
      <c r="J1067" s="57">
        <f t="shared" si="157"/>
        <v>79</v>
      </c>
      <c r="K1067" s="57">
        <f t="shared" si="163"/>
        <v>153</v>
      </c>
      <c r="L1067" s="57">
        <f t="shared" si="159"/>
        <v>232</v>
      </c>
      <c r="M1067" s="107">
        <f t="shared" si="160"/>
        <v>65.2</v>
      </c>
      <c r="N1067" s="107">
        <f t="shared" si="161"/>
        <v>65.2</v>
      </c>
    </row>
    <row r="1068" spans="1:14" ht="18" customHeight="1" outlineLevel="2">
      <c r="A1068" s="45">
        <v>53</v>
      </c>
      <c r="B1068" s="29" t="s">
        <v>834</v>
      </c>
      <c r="C1068" s="20" t="s">
        <v>873</v>
      </c>
      <c r="D1068" s="3">
        <v>225</v>
      </c>
      <c r="E1068" s="3">
        <v>639</v>
      </c>
      <c r="F1068" s="3">
        <v>12</v>
      </c>
      <c r="G1068" s="6">
        <f t="shared" si="162"/>
        <v>53.25</v>
      </c>
      <c r="H1068" s="57">
        <f t="shared" si="155"/>
        <v>1917</v>
      </c>
      <c r="I1068" s="57">
        <f t="shared" si="156"/>
        <v>1917</v>
      </c>
      <c r="J1068" s="57">
        <f t="shared" si="157"/>
        <v>64</v>
      </c>
      <c r="K1068" s="57">
        <f t="shared" si="163"/>
        <v>125</v>
      </c>
      <c r="L1068" s="57">
        <f t="shared" si="159"/>
        <v>189</v>
      </c>
      <c r="M1068" s="107">
        <f t="shared" si="160"/>
        <v>23.666666666666668</v>
      </c>
      <c r="N1068" s="107">
        <f t="shared" si="161"/>
        <v>23.666666666666668</v>
      </c>
    </row>
    <row r="1069" spans="1:14" ht="18" customHeight="1" outlineLevel="2">
      <c r="A1069" s="45">
        <v>54</v>
      </c>
      <c r="B1069" s="29" t="s">
        <v>834</v>
      </c>
      <c r="C1069" s="20" t="s">
        <v>874</v>
      </c>
      <c r="D1069" s="3">
        <v>149</v>
      </c>
      <c r="E1069" s="3">
        <v>1120</v>
      </c>
      <c r="F1069" s="3">
        <v>21</v>
      </c>
      <c r="G1069" s="6">
        <f t="shared" si="162"/>
        <v>53.333333333333336</v>
      </c>
      <c r="H1069" s="57">
        <f t="shared" si="155"/>
        <v>1920</v>
      </c>
      <c r="I1069" s="57">
        <f t="shared" si="156"/>
        <v>1920</v>
      </c>
      <c r="J1069" s="57">
        <f t="shared" si="157"/>
        <v>64</v>
      </c>
      <c r="K1069" s="57">
        <f t="shared" si="163"/>
        <v>125</v>
      </c>
      <c r="L1069" s="57">
        <f t="shared" si="159"/>
        <v>189</v>
      </c>
      <c r="M1069" s="107">
        <f t="shared" si="160"/>
        <v>35.794183445190164</v>
      </c>
      <c r="N1069" s="107">
        <f t="shared" si="161"/>
        <v>35.794183445190164</v>
      </c>
    </row>
    <row r="1070" spans="1:14" ht="18" customHeight="1" outlineLevel="2">
      <c r="A1070" s="45">
        <v>55</v>
      </c>
      <c r="B1070" s="29" t="s">
        <v>834</v>
      </c>
      <c r="C1070" s="20" t="s">
        <v>875</v>
      </c>
      <c r="D1070" s="3">
        <v>306</v>
      </c>
      <c r="E1070" s="3">
        <v>2167</v>
      </c>
      <c r="F1070" s="3">
        <v>20</v>
      </c>
      <c r="G1070" s="6">
        <f t="shared" si="162"/>
        <v>108.35</v>
      </c>
      <c r="H1070" s="57">
        <f t="shared" si="155"/>
        <v>3901</v>
      </c>
      <c r="I1070" s="57">
        <f t="shared" si="156"/>
        <v>3901</v>
      </c>
      <c r="J1070" s="57">
        <f t="shared" si="157"/>
        <v>132</v>
      </c>
      <c r="K1070" s="57">
        <f t="shared" si="163"/>
        <v>255</v>
      </c>
      <c r="L1070" s="57">
        <f t="shared" si="159"/>
        <v>387</v>
      </c>
      <c r="M1070" s="107">
        <f t="shared" si="160"/>
        <v>35.408496732026144</v>
      </c>
      <c r="N1070" s="107">
        <f t="shared" si="161"/>
        <v>35.408496732026144</v>
      </c>
    </row>
    <row r="1071" spans="1:14" ht="18" customHeight="1" outlineLevel="2">
      <c r="A1071" s="45">
        <v>56</v>
      </c>
      <c r="B1071" s="29" t="s">
        <v>834</v>
      </c>
      <c r="C1071" s="20" t="s">
        <v>876</v>
      </c>
      <c r="D1071" s="3">
        <v>185</v>
      </c>
      <c r="E1071" s="3">
        <v>1057</v>
      </c>
      <c r="F1071" s="3">
        <v>21</v>
      </c>
      <c r="G1071" s="6">
        <f t="shared" si="162"/>
        <v>50.333333333333336</v>
      </c>
      <c r="H1071" s="57">
        <f t="shared" si="155"/>
        <v>1812</v>
      </c>
      <c r="I1071" s="57">
        <f t="shared" si="156"/>
        <v>1812</v>
      </c>
      <c r="J1071" s="57">
        <f t="shared" si="157"/>
        <v>61</v>
      </c>
      <c r="K1071" s="57">
        <f t="shared" si="163"/>
        <v>118</v>
      </c>
      <c r="L1071" s="57">
        <f t="shared" si="159"/>
        <v>179</v>
      </c>
      <c r="M1071" s="107">
        <f t="shared" si="160"/>
        <v>27.207207207207212</v>
      </c>
      <c r="N1071" s="107">
        <f t="shared" si="161"/>
        <v>27.207207207207212</v>
      </c>
    </row>
    <row r="1072" spans="1:14" ht="18" customHeight="1" outlineLevel="2">
      <c r="A1072" s="45">
        <v>57</v>
      </c>
      <c r="B1072" s="29" t="s">
        <v>834</v>
      </c>
      <c r="C1072" s="20" t="s">
        <v>877</v>
      </c>
      <c r="D1072" s="3">
        <v>122</v>
      </c>
      <c r="E1072" s="3">
        <v>1537</v>
      </c>
      <c r="F1072" s="3">
        <v>21</v>
      </c>
      <c r="G1072" s="6">
        <f t="shared" si="162"/>
        <v>73.19047619047619</v>
      </c>
      <c r="H1072" s="57">
        <f t="shared" si="155"/>
        <v>2635</v>
      </c>
      <c r="I1072" s="57">
        <f t="shared" si="156"/>
        <v>2635</v>
      </c>
      <c r="J1072" s="57">
        <f t="shared" si="157"/>
        <v>89</v>
      </c>
      <c r="K1072" s="57">
        <f t="shared" si="163"/>
        <v>172</v>
      </c>
      <c r="L1072" s="57">
        <f t="shared" si="159"/>
        <v>261</v>
      </c>
      <c r="M1072" s="107">
        <f t="shared" si="160"/>
        <v>59.99219359875098</v>
      </c>
      <c r="N1072" s="107">
        <f t="shared" si="161"/>
        <v>59.99219359875098</v>
      </c>
    </row>
    <row r="1073" spans="1:14" ht="18" customHeight="1" outlineLevel="2">
      <c r="A1073" s="45">
        <v>58</v>
      </c>
      <c r="B1073" s="29" t="s">
        <v>834</v>
      </c>
      <c r="C1073" s="20" t="s">
        <v>1446</v>
      </c>
      <c r="D1073" s="3">
        <v>145</v>
      </c>
      <c r="E1073" s="3">
        <v>1780</v>
      </c>
      <c r="F1073" s="3">
        <v>20</v>
      </c>
      <c r="G1073" s="6">
        <f t="shared" si="162"/>
        <v>89</v>
      </c>
      <c r="H1073" s="57">
        <f t="shared" si="155"/>
        <v>3204</v>
      </c>
      <c r="I1073" s="57">
        <f t="shared" si="156"/>
        <v>3204</v>
      </c>
      <c r="J1073" s="57">
        <f t="shared" ref="J1073:J1117" si="164">ROUND(H1073*0.034,0)</f>
        <v>109</v>
      </c>
      <c r="K1073" s="57">
        <f t="shared" si="163"/>
        <v>209</v>
      </c>
      <c r="L1073" s="57">
        <f t="shared" si="159"/>
        <v>318</v>
      </c>
      <c r="M1073" s="107">
        <f t="shared" si="160"/>
        <v>61.379310344827587</v>
      </c>
      <c r="N1073" s="107">
        <f t="shared" si="161"/>
        <v>61.379310344827587</v>
      </c>
    </row>
    <row r="1074" spans="1:14" ht="18" customHeight="1" outlineLevel="2">
      <c r="A1074" s="45">
        <v>59</v>
      </c>
      <c r="B1074" s="29" t="s">
        <v>834</v>
      </c>
      <c r="C1074" s="20" t="s">
        <v>878</v>
      </c>
      <c r="D1074" s="3">
        <v>176</v>
      </c>
      <c r="E1074" s="3">
        <v>2470</v>
      </c>
      <c r="F1074" s="3">
        <v>21</v>
      </c>
      <c r="G1074" s="6">
        <f t="shared" si="162"/>
        <v>117.61904761904762</v>
      </c>
      <c r="H1074" s="57">
        <f t="shared" si="155"/>
        <v>4234</v>
      </c>
      <c r="I1074" s="57">
        <f t="shared" si="156"/>
        <v>4234</v>
      </c>
      <c r="J1074" s="57">
        <f t="shared" si="164"/>
        <v>144</v>
      </c>
      <c r="K1074" s="57">
        <f t="shared" si="163"/>
        <v>277</v>
      </c>
      <c r="L1074" s="57">
        <f t="shared" si="159"/>
        <v>421</v>
      </c>
      <c r="M1074" s="107">
        <f t="shared" si="160"/>
        <v>66.82900432900432</v>
      </c>
      <c r="N1074" s="107">
        <f t="shared" si="161"/>
        <v>66.82900432900432</v>
      </c>
    </row>
    <row r="1075" spans="1:14" ht="18" customHeight="1" outlineLevel="2">
      <c r="A1075" s="45">
        <v>60</v>
      </c>
      <c r="B1075" s="29" t="s">
        <v>834</v>
      </c>
      <c r="C1075" s="20" t="s">
        <v>879</v>
      </c>
      <c r="D1075" s="3">
        <v>200</v>
      </c>
      <c r="E1075" s="3">
        <v>1389</v>
      </c>
      <c r="F1075" s="3">
        <v>16</v>
      </c>
      <c r="G1075" s="6">
        <f t="shared" si="162"/>
        <v>86.8125</v>
      </c>
      <c r="H1075" s="57">
        <f t="shared" si="155"/>
        <v>3125</v>
      </c>
      <c r="I1075" s="57">
        <f t="shared" si="156"/>
        <v>3125</v>
      </c>
      <c r="J1075" s="57">
        <f t="shared" si="164"/>
        <v>106</v>
      </c>
      <c r="K1075" s="57">
        <f t="shared" si="163"/>
        <v>204</v>
      </c>
      <c r="L1075" s="57">
        <f t="shared" si="159"/>
        <v>310</v>
      </c>
      <c r="M1075" s="107">
        <f t="shared" si="160"/>
        <v>43.40625</v>
      </c>
      <c r="N1075" s="107">
        <f t="shared" si="161"/>
        <v>43.40625</v>
      </c>
    </row>
    <row r="1076" spans="1:14" ht="18" customHeight="1" outlineLevel="2">
      <c r="A1076" s="45">
        <v>61</v>
      </c>
      <c r="B1076" s="29" t="s">
        <v>834</v>
      </c>
      <c r="C1076" s="20" t="s">
        <v>880</v>
      </c>
      <c r="D1076" s="3">
        <v>219</v>
      </c>
      <c r="E1076" s="3">
        <v>1495</v>
      </c>
      <c r="F1076" s="3">
        <v>16</v>
      </c>
      <c r="G1076" s="6">
        <f t="shared" si="162"/>
        <v>93.4375</v>
      </c>
      <c r="H1076" s="57">
        <f t="shared" si="155"/>
        <v>3364</v>
      </c>
      <c r="I1076" s="57">
        <f t="shared" si="156"/>
        <v>3364</v>
      </c>
      <c r="J1076" s="57">
        <f t="shared" si="164"/>
        <v>114</v>
      </c>
      <c r="K1076" s="57">
        <f t="shared" si="163"/>
        <v>220</v>
      </c>
      <c r="L1076" s="57">
        <f t="shared" si="159"/>
        <v>334</v>
      </c>
      <c r="M1076" s="107">
        <f t="shared" si="160"/>
        <v>42.665525114155251</v>
      </c>
      <c r="N1076" s="107">
        <f t="shared" si="161"/>
        <v>42.665525114155251</v>
      </c>
    </row>
    <row r="1077" spans="1:14" ht="18" customHeight="1" outlineLevel="2">
      <c r="A1077" s="45">
        <v>62</v>
      </c>
      <c r="B1077" s="29" t="s">
        <v>834</v>
      </c>
      <c r="C1077" s="20" t="s">
        <v>881</v>
      </c>
      <c r="D1077" s="3">
        <v>141</v>
      </c>
      <c r="E1077" s="3">
        <v>1905</v>
      </c>
      <c r="F1077" s="3">
        <v>20</v>
      </c>
      <c r="G1077" s="6">
        <f t="shared" si="162"/>
        <v>95.25</v>
      </c>
      <c r="H1077" s="57">
        <f t="shared" si="155"/>
        <v>3429</v>
      </c>
      <c r="I1077" s="57">
        <f t="shared" si="156"/>
        <v>3429</v>
      </c>
      <c r="J1077" s="57">
        <f t="shared" si="164"/>
        <v>117</v>
      </c>
      <c r="K1077" s="57">
        <f t="shared" si="163"/>
        <v>224</v>
      </c>
      <c r="L1077" s="57">
        <f t="shared" si="159"/>
        <v>341</v>
      </c>
      <c r="M1077" s="107">
        <f t="shared" si="160"/>
        <v>67.553191489361708</v>
      </c>
      <c r="N1077" s="107">
        <f t="shared" si="161"/>
        <v>67.553191489361708</v>
      </c>
    </row>
    <row r="1078" spans="1:14" ht="18" customHeight="1" outlineLevel="2">
      <c r="A1078" s="45">
        <v>63</v>
      </c>
      <c r="B1078" s="29" t="s">
        <v>834</v>
      </c>
      <c r="C1078" s="20" t="s">
        <v>882</v>
      </c>
      <c r="D1078" s="3">
        <v>136</v>
      </c>
      <c r="E1078" s="3">
        <v>1214</v>
      </c>
      <c r="F1078" s="3">
        <v>22</v>
      </c>
      <c r="G1078" s="6">
        <f t="shared" si="162"/>
        <v>55.18181818181818</v>
      </c>
      <c r="H1078" s="57">
        <f t="shared" si="155"/>
        <v>1987</v>
      </c>
      <c r="I1078" s="57">
        <f t="shared" si="156"/>
        <v>1987</v>
      </c>
      <c r="J1078" s="57">
        <f t="shared" si="164"/>
        <v>68</v>
      </c>
      <c r="K1078" s="57">
        <f t="shared" si="163"/>
        <v>129</v>
      </c>
      <c r="L1078" s="57">
        <f t="shared" si="159"/>
        <v>197</v>
      </c>
      <c r="M1078" s="107">
        <f t="shared" si="160"/>
        <v>40.574866310160424</v>
      </c>
      <c r="N1078" s="107">
        <f t="shared" si="161"/>
        <v>40.574866310160424</v>
      </c>
    </row>
    <row r="1079" spans="1:14" ht="18" customHeight="1" outlineLevel="2">
      <c r="A1079" s="45">
        <v>64</v>
      </c>
      <c r="B1079" s="29" t="s">
        <v>834</v>
      </c>
      <c r="C1079" s="22" t="s">
        <v>1447</v>
      </c>
      <c r="D1079" s="3">
        <v>30</v>
      </c>
      <c r="E1079" s="3">
        <v>558</v>
      </c>
      <c r="F1079" s="3">
        <v>20</v>
      </c>
      <c r="G1079" s="6">
        <f t="shared" si="162"/>
        <v>27.9</v>
      </c>
      <c r="H1079" s="57">
        <f t="shared" si="155"/>
        <v>1004</v>
      </c>
      <c r="I1079" s="57">
        <f t="shared" si="156"/>
        <v>1004</v>
      </c>
      <c r="J1079" s="57">
        <f t="shared" si="164"/>
        <v>34</v>
      </c>
      <c r="K1079" s="57">
        <f t="shared" si="163"/>
        <v>64</v>
      </c>
      <c r="L1079" s="57">
        <f t="shared" si="159"/>
        <v>98</v>
      </c>
      <c r="M1079" s="107">
        <f t="shared" si="160"/>
        <v>93</v>
      </c>
      <c r="N1079" s="107">
        <f t="shared" si="161"/>
        <v>93</v>
      </c>
    </row>
    <row r="1080" spans="1:14" ht="18" customHeight="1" outlineLevel="2">
      <c r="A1080" s="45">
        <v>65</v>
      </c>
      <c r="B1080" s="29" t="s">
        <v>834</v>
      </c>
      <c r="C1080" s="22" t="s">
        <v>1203</v>
      </c>
      <c r="D1080" s="3">
        <v>251</v>
      </c>
      <c r="E1080" s="3">
        <v>860</v>
      </c>
      <c r="F1080" s="3">
        <v>13</v>
      </c>
      <c r="G1080" s="6">
        <f t="shared" si="162"/>
        <v>66.15384615384616</v>
      </c>
      <c r="H1080" s="57">
        <f t="shared" si="155"/>
        <v>2382</v>
      </c>
      <c r="I1080" s="57">
        <f t="shared" si="156"/>
        <v>2382</v>
      </c>
      <c r="J1080" s="57">
        <f t="shared" si="164"/>
        <v>81</v>
      </c>
      <c r="K1080" s="57">
        <f t="shared" si="163"/>
        <v>155</v>
      </c>
      <c r="L1080" s="57">
        <f t="shared" si="159"/>
        <v>236</v>
      </c>
      <c r="M1080" s="107">
        <f t="shared" si="160"/>
        <v>26.3561140055164</v>
      </c>
      <c r="N1080" s="107">
        <f t="shared" si="161"/>
        <v>26.3561140055164</v>
      </c>
    </row>
    <row r="1081" spans="1:14" ht="18" customHeight="1" outlineLevel="2">
      <c r="A1081" s="45">
        <v>66</v>
      </c>
      <c r="B1081" s="29" t="s">
        <v>834</v>
      </c>
      <c r="C1081" s="20" t="s">
        <v>1204</v>
      </c>
      <c r="D1081" s="3">
        <v>134</v>
      </c>
      <c r="E1081" s="3">
        <v>395</v>
      </c>
      <c r="F1081" s="3">
        <v>10</v>
      </c>
      <c r="G1081" s="6">
        <f t="shared" si="162"/>
        <v>39.5</v>
      </c>
      <c r="H1081" s="57">
        <f t="shared" ref="H1081:H1117" si="165">ROUND(G1081*36,0)</f>
        <v>1422</v>
      </c>
      <c r="I1081" s="57">
        <f t="shared" ref="I1081:I1117" si="166">ROUND(G1081*36,0)</f>
        <v>1422</v>
      </c>
      <c r="J1081" s="57">
        <f t="shared" si="164"/>
        <v>48</v>
      </c>
      <c r="K1081" s="57">
        <f t="shared" si="163"/>
        <v>92</v>
      </c>
      <c r="L1081" s="57">
        <f t="shared" si="159"/>
        <v>140</v>
      </c>
      <c r="M1081" s="107">
        <f t="shared" si="160"/>
        <v>29.477611940298509</v>
      </c>
      <c r="N1081" s="107">
        <f t="shared" si="161"/>
        <v>29.477611940298509</v>
      </c>
    </row>
    <row r="1082" spans="1:14" ht="18" customHeight="1" outlineLevel="2">
      <c r="A1082" s="45">
        <v>67</v>
      </c>
      <c r="B1082" s="29" t="s">
        <v>834</v>
      </c>
      <c r="C1082" s="20" t="s">
        <v>883</v>
      </c>
      <c r="D1082" s="3">
        <v>332</v>
      </c>
      <c r="E1082" s="3">
        <v>2349</v>
      </c>
      <c r="F1082" s="3">
        <v>21</v>
      </c>
      <c r="G1082" s="6">
        <f t="shared" si="162"/>
        <v>111.85714285714286</v>
      </c>
      <c r="H1082" s="57">
        <f t="shared" si="165"/>
        <v>4027</v>
      </c>
      <c r="I1082" s="57">
        <f t="shared" si="166"/>
        <v>4027</v>
      </c>
      <c r="J1082" s="57">
        <f t="shared" si="164"/>
        <v>137</v>
      </c>
      <c r="K1082" s="57">
        <f t="shared" si="163"/>
        <v>264</v>
      </c>
      <c r="L1082" s="57">
        <f t="shared" si="159"/>
        <v>401</v>
      </c>
      <c r="M1082" s="107">
        <f t="shared" si="160"/>
        <v>33.691910499139418</v>
      </c>
      <c r="N1082" s="107">
        <f t="shared" si="161"/>
        <v>33.691910499139418</v>
      </c>
    </row>
    <row r="1083" spans="1:14" ht="18" customHeight="1" outlineLevel="2">
      <c r="A1083" s="45">
        <v>68</v>
      </c>
      <c r="B1083" s="29" t="s">
        <v>834</v>
      </c>
      <c r="C1083" s="20" t="s">
        <v>1448</v>
      </c>
      <c r="D1083" s="3">
        <v>58</v>
      </c>
      <c r="E1083" s="3">
        <v>612</v>
      </c>
      <c r="F1083" s="3">
        <v>18</v>
      </c>
      <c r="G1083" s="6">
        <f t="shared" si="162"/>
        <v>34</v>
      </c>
      <c r="H1083" s="57">
        <f t="shared" si="165"/>
        <v>1224</v>
      </c>
      <c r="I1083" s="57">
        <f t="shared" si="166"/>
        <v>1224</v>
      </c>
      <c r="J1083" s="57">
        <f t="shared" si="164"/>
        <v>42</v>
      </c>
      <c r="K1083" s="57">
        <f t="shared" si="163"/>
        <v>79</v>
      </c>
      <c r="L1083" s="57">
        <f t="shared" ref="L1083:L1147" si="167">J1083+K1083</f>
        <v>121</v>
      </c>
      <c r="M1083" s="107">
        <f t="shared" ref="M1083:M1147" si="168">G1083*100/D1083</f>
        <v>58.620689655172413</v>
      </c>
      <c r="N1083" s="107">
        <f t="shared" si="161"/>
        <v>58.620689655172413</v>
      </c>
    </row>
    <row r="1084" spans="1:14" ht="18" customHeight="1" outlineLevel="2">
      <c r="A1084" s="45">
        <v>69</v>
      </c>
      <c r="B1084" s="29" t="s">
        <v>834</v>
      </c>
      <c r="C1084" s="20" t="s">
        <v>884</v>
      </c>
      <c r="D1084" s="3">
        <v>200</v>
      </c>
      <c r="E1084" s="3">
        <v>985</v>
      </c>
      <c r="F1084" s="3">
        <v>22</v>
      </c>
      <c r="G1084" s="6">
        <f t="shared" si="162"/>
        <v>44.772727272727273</v>
      </c>
      <c r="H1084" s="57">
        <f t="shared" si="165"/>
        <v>1612</v>
      </c>
      <c r="I1084" s="57">
        <f t="shared" si="166"/>
        <v>1612</v>
      </c>
      <c r="J1084" s="57">
        <f t="shared" si="164"/>
        <v>55</v>
      </c>
      <c r="K1084" s="57">
        <f t="shared" si="163"/>
        <v>104</v>
      </c>
      <c r="L1084" s="57">
        <f t="shared" si="167"/>
        <v>159</v>
      </c>
      <c r="M1084" s="107">
        <f t="shared" si="168"/>
        <v>22.386363636363637</v>
      </c>
      <c r="N1084" s="107">
        <f t="shared" si="161"/>
        <v>22.386363636363637</v>
      </c>
    </row>
    <row r="1085" spans="1:14" ht="18" customHeight="1" outlineLevel="2">
      <c r="A1085" s="45">
        <v>70</v>
      </c>
      <c r="B1085" s="29" t="s">
        <v>834</v>
      </c>
      <c r="C1085" s="20" t="s">
        <v>559</v>
      </c>
      <c r="D1085" s="3">
        <v>155</v>
      </c>
      <c r="E1085" s="3">
        <v>785</v>
      </c>
      <c r="F1085" s="3">
        <v>20</v>
      </c>
      <c r="G1085" s="6">
        <f t="shared" si="162"/>
        <v>39.25</v>
      </c>
      <c r="H1085" s="57">
        <f t="shared" si="165"/>
        <v>1413</v>
      </c>
      <c r="I1085" s="57">
        <f t="shared" si="166"/>
        <v>1413</v>
      </c>
      <c r="J1085" s="57">
        <f t="shared" si="164"/>
        <v>48</v>
      </c>
      <c r="K1085" s="57">
        <f t="shared" si="163"/>
        <v>91</v>
      </c>
      <c r="L1085" s="57">
        <f t="shared" si="167"/>
        <v>139</v>
      </c>
      <c r="M1085" s="107">
        <f t="shared" si="168"/>
        <v>25.322580645161292</v>
      </c>
      <c r="N1085" s="107">
        <f t="shared" si="161"/>
        <v>25.322580645161292</v>
      </c>
    </row>
    <row r="1086" spans="1:14" ht="18" customHeight="1" outlineLevel="2">
      <c r="A1086" s="45">
        <v>71</v>
      </c>
      <c r="B1086" s="29" t="s">
        <v>834</v>
      </c>
      <c r="C1086" s="20" t="s">
        <v>885</v>
      </c>
      <c r="D1086" s="3">
        <v>222</v>
      </c>
      <c r="E1086" s="3">
        <v>1890</v>
      </c>
      <c r="F1086" s="3">
        <v>22</v>
      </c>
      <c r="G1086" s="6">
        <f t="shared" si="162"/>
        <v>85.909090909090907</v>
      </c>
      <c r="H1086" s="57">
        <f t="shared" si="165"/>
        <v>3093</v>
      </c>
      <c r="I1086" s="57">
        <f t="shared" si="166"/>
        <v>3093</v>
      </c>
      <c r="J1086" s="57">
        <f t="shared" si="164"/>
        <v>105</v>
      </c>
      <c r="K1086" s="57">
        <f t="shared" si="163"/>
        <v>202</v>
      </c>
      <c r="L1086" s="57">
        <f t="shared" si="167"/>
        <v>307</v>
      </c>
      <c r="M1086" s="107">
        <f t="shared" si="168"/>
        <v>38.697788697788695</v>
      </c>
      <c r="N1086" s="107">
        <f t="shared" ref="N1086:N1149" si="169">G1086*100/D1086</f>
        <v>38.697788697788695</v>
      </c>
    </row>
    <row r="1087" spans="1:14" ht="18" customHeight="1" outlineLevel="2">
      <c r="A1087" s="45">
        <v>72</v>
      </c>
      <c r="B1087" s="29" t="s">
        <v>834</v>
      </c>
      <c r="C1087" s="20" t="s">
        <v>886</v>
      </c>
      <c r="D1087" s="3">
        <v>135</v>
      </c>
      <c r="E1087" s="3">
        <v>729</v>
      </c>
      <c r="F1087" s="3">
        <v>17</v>
      </c>
      <c r="G1087" s="6">
        <f t="shared" si="162"/>
        <v>42.882352941176471</v>
      </c>
      <c r="H1087" s="57">
        <f t="shared" si="165"/>
        <v>1544</v>
      </c>
      <c r="I1087" s="57">
        <f t="shared" si="166"/>
        <v>1544</v>
      </c>
      <c r="J1087" s="57">
        <f t="shared" si="164"/>
        <v>52</v>
      </c>
      <c r="K1087" s="57">
        <f t="shared" si="163"/>
        <v>100</v>
      </c>
      <c r="L1087" s="57">
        <f t="shared" si="167"/>
        <v>152</v>
      </c>
      <c r="M1087" s="107">
        <f t="shared" si="168"/>
        <v>31.764705882352938</v>
      </c>
      <c r="N1087" s="107">
        <f t="shared" si="169"/>
        <v>31.764705882352938</v>
      </c>
    </row>
    <row r="1088" spans="1:14" ht="18" customHeight="1" outlineLevel="2">
      <c r="A1088" s="45">
        <v>73</v>
      </c>
      <c r="B1088" s="29" t="s">
        <v>834</v>
      </c>
      <c r="C1088" s="20" t="s">
        <v>887</v>
      </c>
      <c r="D1088" s="3">
        <v>88</v>
      </c>
      <c r="E1088" s="3">
        <v>399</v>
      </c>
      <c r="F1088" s="3">
        <v>17</v>
      </c>
      <c r="G1088" s="6">
        <f t="shared" si="162"/>
        <v>23.470588235294116</v>
      </c>
      <c r="H1088" s="57">
        <f t="shared" si="165"/>
        <v>845</v>
      </c>
      <c r="I1088" s="57">
        <f t="shared" si="166"/>
        <v>845</v>
      </c>
      <c r="J1088" s="57">
        <f t="shared" si="164"/>
        <v>29</v>
      </c>
      <c r="K1088" s="57">
        <f t="shared" si="163"/>
        <v>54</v>
      </c>
      <c r="L1088" s="57">
        <f t="shared" si="167"/>
        <v>83</v>
      </c>
      <c r="M1088" s="107">
        <f t="shared" si="168"/>
        <v>26.671122994652407</v>
      </c>
      <c r="N1088" s="107">
        <f t="shared" si="169"/>
        <v>26.671122994652407</v>
      </c>
    </row>
    <row r="1089" spans="1:14" ht="18" customHeight="1" outlineLevel="2">
      <c r="A1089" s="45">
        <v>74</v>
      </c>
      <c r="B1089" s="29" t="s">
        <v>834</v>
      </c>
      <c r="C1089" s="20" t="s">
        <v>888</v>
      </c>
      <c r="D1089" s="3">
        <v>105</v>
      </c>
      <c r="E1089" s="3">
        <v>600</v>
      </c>
      <c r="F1089" s="3">
        <v>16</v>
      </c>
      <c r="G1089" s="6">
        <f t="shared" si="162"/>
        <v>37.5</v>
      </c>
      <c r="H1089" s="57">
        <f t="shared" si="165"/>
        <v>1350</v>
      </c>
      <c r="I1089" s="57">
        <f t="shared" si="166"/>
        <v>1350</v>
      </c>
      <c r="J1089" s="57">
        <f t="shared" si="164"/>
        <v>46</v>
      </c>
      <c r="K1089" s="57">
        <f t="shared" si="163"/>
        <v>87</v>
      </c>
      <c r="L1089" s="57">
        <f t="shared" si="167"/>
        <v>133</v>
      </c>
      <c r="M1089" s="107">
        <f t="shared" si="168"/>
        <v>35.714285714285715</v>
      </c>
      <c r="N1089" s="107">
        <f t="shared" si="169"/>
        <v>35.714285714285715</v>
      </c>
    </row>
    <row r="1090" spans="1:14" ht="18" customHeight="1" outlineLevel="2">
      <c r="A1090" s="45">
        <v>75</v>
      </c>
      <c r="B1090" s="29" t="s">
        <v>834</v>
      </c>
      <c r="C1090" s="20" t="s">
        <v>889</v>
      </c>
      <c r="D1090" s="3">
        <v>119</v>
      </c>
      <c r="E1090" s="3">
        <v>631</v>
      </c>
      <c r="F1090" s="3">
        <v>16</v>
      </c>
      <c r="G1090" s="6">
        <f t="shared" si="162"/>
        <v>39.4375</v>
      </c>
      <c r="H1090" s="57">
        <f t="shared" si="165"/>
        <v>1420</v>
      </c>
      <c r="I1090" s="57">
        <f t="shared" si="166"/>
        <v>1420</v>
      </c>
      <c r="J1090" s="57">
        <f t="shared" si="164"/>
        <v>48</v>
      </c>
      <c r="K1090" s="57">
        <f t="shared" si="163"/>
        <v>92</v>
      </c>
      <c r="L1090" s="57">
        <f t="shared" si="167"/>
        <v>140</v>
      </c>
      <c r="M1090" s="107">
        <f t="shared" si="168"/>
        <v>33.140756302521005</v>
      </c>
      <c r="N1090" s="107">
        <f t="shared" si="169"/>
        <v>33.140756302521005</v>
      </c>
    </row>
    <row r="1091" spans="1:14" ht="18" customHeight="1" outlineLevel="2">
      <c r="A1091" s="45">
        <v>76</v>
      </c>
      <c r="B1091" s="29" t="s">
        <v>834</v>
      </c>
      <c r="C1091" s="20" t="s">
        <v>890</v>
      </c>
      <c r="D1091" s="3">
        <v>134</v>
      </c>
      <c r="E1091" s="3">
        <v>545</v>
      </c>
      <c r="F1091" s="3">
        <v>6</v>
      </c>
      <c r="G1091" s="6">
        <f t="shared" si="162"/>
        <v>90.833333333333329</v>
      </c>
      <c r="H1091" s="57">
        <f t="shared" si="165"/>
        <v>3270</v>
      </c>
      <c r="I1091" s="57">
        <f t="shared" si="166"/>
        <v>3270</v>
      </c>
      <c r="J1091" s="57">
        <f t="shared" si="164"/>
        <v>111</v>
      </c>
      <c r="K1091" s="57">
        <f t="shared" si="163"/>
        <v>214</v>
      </c>
      <c r="L1091" s="57">
        <f t="shared" si="167"/>
        <v>325</v>
      </c>
      <c r="M1091" s="107">
        <f t="shared" si="168"/>
        <v>67.786069651741286</v>
      </c>
      <c r="N1091" s="107">
        <f t="shared" si="169"/>
        <v>67.786069651741286</v>
      </c>
    </row>
    <row r="1092" spans="1:14" ht="18" customHeight="1" outlineLevel="2">
      <c r="A1092" s="45">
        <v>77</v>
      </c>
      <c r="B1092" s="29" t="s">
        <v>834</v>
      </c>
      <c r="C1092" s="20" t="s">
        <v>891</v>
      </c>
      <c r="D1092" s="3">
        <v>137</v>
      </c>
      <c r="E1092" s="3">
        <v>340</v>
      </c>
      <c r="F1092" s="3">
        <v>6</v>
      </c>
      <c r="G1092" s="6">
        <f t="shared" si="162"/>
        <v>56.666666666666664</v>
      </c>
      <c r="H1092" s="57">
        <f t="shared" si="165"/>
        <v>2040</v>
      </c>
      <c r="I1092" s="57">
        <f t="shared" si="166"/>
        <v>2040</v>
      </c>
      <c r="J1092" s="57">
        <f t="shared" si="164"/>
        <v>69</v>
      </c>
      <c r="K1092" s="57">
        <f t="shared" si="163"/>
        <v>133</v>
      </c>
      <c r="L1092" s="57">
        <f t="shared" si="167"/>
        <v>202</v>
      </c>
      <c r="M1092" s="107">
        <f t="shared" si="168"/>
        <v>41.362530413625301</v>
      </c>
      <c r="N1092" s="107">
        <f t="shared" si="169"/>
        <v>41.362530413625301</v>
      </c>
    </row>
    <row r="1093" spans="1:14" ht="18" customHeight="1" outlineLevel="2">
      <c r="A1093" s="45">
        <v>78</v>
      </c>
      <c r="B1093" s="29" t="s">
        <v>834</v>
      </c>
      <c r="C1093" s="7" t="s">
        <v>1205</v>
      </c>
      <c r="D1093" s="3">
        <v>181</v>
      </c>
      <c r="E1093" s="3">
        <v>1763</v>
      </c>
      <c r="F1093" s="3">
        <v>20</v>
      </c>
      <c r="G1093" s="6">
        <f t="shared" si="162"/>
        <v>88.15</v>
      </c>
      <c r="H1093" s="57">
        <f t="shared" si="165"/>
        <v>3173</v>
      </c>
      <c r="I1093" s="57">
        <f t="shared" si="166"/>
        <v>3173</v>
      </c>
      <c r="J1093" s="57">
        <f t="shared" si="164"/>
        <v>108</v>
      </c>
      <c r="K1093" s="57">
        <f t="shared" si="163"/>
        <v>207</v>
      </c>
      <c r="L1093" s="57">
        <f t="shared" si="167"/>
        <v>315</v>
      </c>
      <c r="M1093" s="107">
        <f t="shared" si="168"/>
        <v>48.701657458563538</v>
      </c>
      <c r="N1093" s="107">
        <f t="shared" si="169"/>
        <v>48.701657458563538</v>
      </c>
    </row>
    <row r="1094" spans="1:14" ht="18" customHeight="1" outlineLevel="2">
      <c r="A1094" s="45">
        <v>79</v>
      </c>
      <c r="B1094" s="29" t="s">
        <v>834</v>
      </c>
      <c r="C1094" s="20" t="s">
        <v>892</v>
      </c>
      <c r="D1094" s="3">
        <v>169</v>
      </c>
      <c r="E1094" s="3">
        <v>1210</v>
      </c>
      <c r="F1094" s="3">
        <v>19</v>
      </c>
      <c r="G1094" s="6">
        <f t="shared" si="162"/>
        <v>63.684210526315788</v>
      </c>
      <c r="H1094" s="57">
        <f t="shared" si="165"/>
        <v>2293</v>
      </c>
      <c r="I1094" s="57">
        <f t="shared" si="166"/>
        <v>2293</v>
      </c>
      <c r="J1094" s="57">
        <f t="shared" si="164"/>
        <v>78</v>
      </c>
      <c r="K1094" s="57">
        <f t="shared" si="163"/>
        <v>149</v>
      </c>
      <c r="L1094" s="57">
        <f t="shared" si="167"/>
        <v>227</v>
      </c>
      <c r="M1094" s="107">
        <f t="shared" si="168"/>
        <v>37.682964808470885</v>
      </c>
      <c r="N1094" s="107">
        <f t="shared" si="169"/>
        <v>37.682964808470885</v>
      </c>
    </row>
    <row r="1095" spans="1:14" ht="18" customHeight="1" outlineLevel="2">
      <c r="A1095" s="45">
        <v>80</v>
      </c>
      <c r="B1095" s="29" t="s">
        <v>834</v>
      </c>
      <c r="C1095" s="20" t="s">
        <v>893</v>
      </c>
      <c r="D1095" s="3">
        <v>266</v>
      </c>
      <c r="E1095" s="3">
        <v>2661</v>
      </c>
      <c r="F1095" s="3">
        <v>18</v>
      </c>
      <c r="G1095" s="6">
        <f t="shared" si="162"/>
        <v>147.83333333333334</v>
      </c>
      <c r="H1095" s="57">
        <f t="shared" si="165"/>
        <v>5322</v>
      </c>
      <c r="I1095" s="57">
        <f t="shared" si="166"/>
        <v>5322</v>
      </c>
      <c r="J1095" s="57">
        <f t="shared" si="164"/>
        <v>181</v>
      </c>
      <c r="K1095" s="57">
        <f t="shared" si="163"/>
        <v>349</v>
      </c>
      <c r="L1095" s="57">
        <f t="shared" si="167"/>
        <v>530</v>
      </c>
      <c r="M1095" s="107">
        <f t="shared" si="168"/>
        <v>55.576441102756895</v>
      </c>
      <c r="N1095" s="107">
        <f t="shared" si="169"/>
        <v>55.576441102756895</v>
      </c>
    </row>
    <row r="1096" spans="1:14" ht="18" customHeight="1" outlineLevel="2">
      <c r="A1096" s="45">
        <v>81</v>
      </c>
      <c r="B1096" s="29" t="s">
        <v>834</v>
      </c>
      <c r="C1096" s="20" t="s">
        <v>894</v>
      </c>
      <c r="D1096" s="3">
        <v>165</v>
      </c>
      <c r="E1096" s="3">
        <v>1102</v>
      </c>
      <c r="F1096" s="3">
        <v>18</v>
      </c>
      <c r="G1096" s="6">
        <f t="shared" si="162"/>
        <v>61.222222222222221</v>
      </c>
      <c r="H1096" s="57">
        <f t="shared" si="165"/>
        <v>2204</v>
      </c>
      <c r="I1096" s="57">
        <f t="shared" si="166"/>
        <v>2204</v>
      </c>
      <c r="J1096" s="57">
        <f t="shared" si="164"/>
        <v>75</v>
      </c>
      <c r="K1096" s="57">
        <f t="shared" si="163"/>
        <v>143</v>
      </c>
      <c r="L1096" s="57">
        <f t="shared" si="167"/>
        <v>218</v>
      </c>
      <c r="M1096" s="107">
        <f t="shared" si="168"/>
        <v>37.1043771043771</v>
      </c>
      <c r="N1096" s="107">
        <f t="shared" si="169"/>
        <v>37.1043771043771</v>
      </c>
    </row>
    <row r="1097" spans="1:14" ht="18" customHeight="1" outlineLevel="2">
      <c r="A1097" s="45">
        <v>82</v>
      </c>
      <c r="B1097" s="29" t="s">
        <v>834</v>
      </c>
      <c r="C1097" s="20" t="s">
        <v>1238</v>
      </c>
      <c r="D1097" s="3">
        <v>94</v>
      </c>
      <c r="E1097" s="3">
        <v>417</v>
      </c>
      <c r="F1097" s="3">
        <v>16</v>
      </c>
      <c r="G1097" s="6">
        <f t="shared" si="162"/>
        <v>26.0625</v>
      </c>
      <c r="H1097" s="57">
        <f t="shared" si="165"/>
        <v>938</v>
      </c>
      <c r="I1097" s="57">
        <f t="shared" si="166"/>
        <v>938</v>
      </c>
      <c r="J1097" s="57">
        <f t="shared" si="164"/>
        <v>32</v>
      </c>
      <c r="K1097" s="57">
        <f t="shared" si="163"/>
        <v>60</v>
      </c>
      <c r="L1097" s="57">
        <f t="shared" si="167"/>
        <v>92</v>
      </c>
      <c r="M1097" s="107">
        <f t="shared" si="168"/>
        <v>27.726063829787233</v>
      </c>
      <c r="N1097" s="107">
        <f t="shared" si="169"/>
        <v>27.726063829787233</v>
      </c>
    </row>
    <row r="1098" spans="1:14" ht="18" customHeight="1" outlineLevel="2">
      <c r="A1098" s="45">
        <v>83</v>
      </c>
      <c r="B1098" s="29" t="s">
        <v>834</v>
      </c>
      <c r="C1098" s="20" t="s">
        <v>895</v>
      </c>
      <c r="D1098" s="3">
        <v>108</v>
      </c>
      <c r="E1098" s="3">
        <v>962</v>
      </c>
      <c r="F1098" s="3">
        <v>20</v>
      </c>
      <c r="G1098" s="6">
        <f t="shared" si="162"/>
        <v>48.1</v>
      </c>
      <c r="H1098" s="57">
        <f t="shared" si="165"/>
        <v>1732</v>
      </c>
      <c r="I1098" s="57">
        <f t="shared" si="166"/>
        <v>1732</v>
      </c>
      <c r="J1098" s="57">
        <f t="shared" si="164"/>
        <v>59</v>
      </c>
      <c r="K1098" s="57">
        <f t="shared" si="163"/>
        <v>112</v>
      </c>
      <c r="L1098" s="57">
        <f t="shared" si="167"/>
        <v>171</v>
      </c>
      <c r="M1098" s="107">
        <f t="shared" si="168"/>
        <v>44.537037037037038</v>
      </c>
      <c r="N1098" s="107">
        <f t="shared" si="169"/>
        <v>44.537037037037038</v>
      </c>
    </row>
    <row r="1099" spans="1:14" ht="18" customHeight="1" outlineLevel="2">
      <c r="A1099" s="45">
        <v>84</v>
      </c>
      <c r="B1099" s="29" t="s">
        <v>834</v>
      </c>
      <c r="C1099" s="7" t="s">
        <v>1206</v>
      </c>
      <c r="D1099" s="3">
        <v>101</v>
      </c>
      <c r="E1099" s="3">
        <v>1433</v>
      </c>
      <c r="F1099" s="3">
        <v>21</v>
      </c>
      <c r="G1099" s="6">
        <f t="shared" si="162"/>
        <v>68.238095238095241</v>
      </c>
      <c r="H1099" s="57">
        <f t="shared" si="165"/>
        <v>2457</v>
      </c>
      <c r="I1099" s="57">
        <f t="shared" si="166"/>
        <v>2457</v>
      </c>
      <c r="J1099" s="57">
        <f t="shared" si="164"/>
        <v>84</v>
      </c>
      <c r="K1099" s="57">
        <f t="shared" si="163"/>
        <v>160</v>
      </c>
      <c r="L1099" s="57">
        <f t="shared" si="167"/>
        <v>244</v>
      </c>
      <c r="M1099" s="107">
        <f t="shared" si="168"/>
        <v>67.562470532767563</v>
      </c>
      <c r="N1099" s="107">
        <f t="shared" si="169"/>
        <v>67.562470532767563</v>
      </c>
    </row>
    <row r="1100" spans="1:14" ht="18" customHeight="1" outlineLevel="2">
      <c r="A1100" s="45">
        <v>85</v>
      </c>
      <c r="B1100" s="29" t="s">
        <v>834</v>
      </c>
      <c r="C1100" s="20" t="s">
        <v>896</v>
      </c>
      <c r="D1100" s="3">
        <v>277</v>
      </c>
      <c r="E1100" s="3">
        <v>2430</v>
      </c>
      <c r="F1100" s="3">
        <v>21</v>
      </c>
      <c r="G1100" s="6">
        <f t="shared" si="162"/>
        <v>115.71428571428571</v>
      </c>
      <c r="H1100" s="57">
        <f t="shared" si="165"/>
        <v>4166</v>
      </c>
      <c r="I1100" s="57">
        <f t="shared" si="166"/>
        <v>4166</v>
      </c>
      <c r="J1100" s="57">
        <f t="shared" si="164"/>
        <v>142</v>
      </c>
      <c r="K1100" s="57">
        <f t="shared" si="163"/>
        <v>273</v>
      </c>
      <c r="L1100" s="57">
        <f t="shared" si="167"/>
        <v>415</v>
      </c>
      <c r="M1100" s="107">
        <f t="shared" si="168"/>
        <v>41.774110366168124</v>
      </c>
      <c r="N1100" s="107">
        <f t="shared" si="169"/>
        <v>41.774110366168124</v>
      </c>
    </row>
    <row r="1101" spans="1:14" ht="18" customHeight="1" outlineLevel="2">
      <c r="A1101" s="45">
        <v>86</v>
      </c>
      <c r="B1101" s="29" t="s">
        <v>834</v>
      </c>
      <c r="C1101" s="22" t="s">
        <v>897</v>
      </c>
      <c r="D1101" s="3">
        <v>223</v>
      </c>
      <c r="E1101" s="3">
        <v>1453</v>
      </c>
      <c r="F1101" s="3">
        <v>21</v>
      </c>
      <c r="G1101" s="6">
        <f t="shared" si="162"/>
        <v>69.19047619047619</v>
      </c>
      <c r="H1101" s="57">
        <f t="shared" si="165"/>
        <v>2491</v>
      </c>
      <c r="I1101" s="57">
        <f t="shared" si="166"/>
        <v>2491</v>
      </c>
      <c r="J1101" s="57">
        <f t="shared" si="164"/>
        <v>85</v>
      </c>
      <c r="K1101" s="57">
        <f t="shared" si="163"/>
        <v>162</v>
      </c>
      <c r="L1101" s="57">
        <f t="shared" si="167"/>
        <v>247</v>
      </c>
      <c r="M1101" s="107">
        <f t="shared" si="168"/>
        <v>31.027119367926545</v>
      </c>
      <c r="N1101" s="107">
        <f t="shared" si="169"/>
        <v>31.027119367926545</v>
      </c>
    </row>
    <row r="1102" spans="1:14" ht="18" customHeight="1" outlineLevel="2">
      <c r="A1102" s="45">
        <v>87</v>
      </c>
      <c r="B1102" s="29" t="s">
        <v>834</v>
      </c>
      <c r="C1102" s="20" t="s">
        <v>898</v>
      </c>
      <c r="D1102" s="3">
        <v>120</v>
      </c>
      <c r="E1102" s="3">
        <v>1562</v>
      </c>
      <c r="F1102" s="3">
        <v>20</v>
      </c>
      <c r="G1102" s="6">
        <f t="shared" si="162"/>
        <v>78.099999999999994</v>
      </c>
      <c r="H1102" s="57">
        <f t="shared" si="165"/>
        <v>2812</v>
      </c>
      <c r="I1102" s="57">
        <f t="shared" si="166"/>
        <v>2812</v>
      </c>
      <c r="J1102" s="57">
        <f t="shared" si="164"/>
        <v>96</v>
      </c>
      <c r="K1102" s="57">
        <f t="shared" si="163"/>
        <v>184</v>
      </c>
      <c r="L1102" s="57">
        <f t="shared" si="167"/>
        <v>280</v>
      </c>
      <c r="M1102" s="107">
        <f t="shared" si="168"/>
        <v>65.083333333333329</v>
      </c>
      <c r="N1102" s="107">
        <f t="shared" si="169"/>
        <v>65.083333333333329</v>
      </c>
    </row>
    <row r="1103" spans="1:14" ht="18" customHeight="1" outlineLevel="2">
      <c r="A1103" s="45">
        <v>88</v>
      </c>
      <c r="B1103" s="29" t="s">
        <v>834</v>
      </c>
      <c r="C1103" s="20" t="s">
        <v>899</v>
      </c>
      <c r="D1103" s="3">
        <v>138</v>
      </c>
      <c r="E1103" s="3">
        <v>1682</v>
      </c>
      <c r="F1103" s="3">
        <v>20</v>
      </c>
      <c r="G1103" s="6">
        <f t="shared" si="162"/>
        <v>84.1</v>
      </c>
      <c r="H1103" s="57">
        <f t="shared" si="165"/>
        <v>3028</v>
      </c>
      <c r="I1103" s="57">
        <f t="shared" si="166"/>
        <v>3028</v>
      </c>
      <c r="J1103" s="57">
        <f t="shared" si="164"/>
        <v>103</v>
      </c>
      <c r="K1103" s="57">
        <f t="shared" si="163"/>
        <v>198</v>
      </c>
      <c r="L1103" s="57">
        <f t="shared" si="167"/>
        <v>301</v>
      </c>
      <c r="M1103" s="107">
        <f t="shared" si="168"/>
        <v>60.94202898550725</v>
      </c>
      <c r="N1103" s="107">
        <f t="shared" si="169"/>
        <v>60.94202898550725</v>
      </c>
    </row>
    <row r="1104" spans="1:14" ht="18" customHeight="1" outlineLevel="2">
      <c r="A1104" s="45">
        <v>89</v>
      </c>
      <c r="B1104" s="29" t="s">
        <v>834</v>
      </c>
      <c r="C1104" s="20" t="s">
        <v>900</v>
      </c>
      <c r="D1104" s="3">
        <v>116</v>
      </c>
      <c r="E1104" s="3">
        <v>943</v>
      </c>
      <c r="F1104" s="3">
        <v>22</v>
      </c>
      <c r="G1104" s="6">
        <f t="shared" si="162"/>
        <v>42.863636363636367</v>
      </c>
      <c r="H1104" s="57">
        <f t="shared" si="165"/>
        <v>1543</v>
      </c>
      <c r="I1104" s="57">
        <f t="shared" si="166"/>
        <v>1543</v>
      </c>
      <c r="J1104" s="57">
        <f t="shared" si="164"/>
        <v>52</v>
      </c>
      <c r="K1104" s="57">
        <f t="shared" si="163"/>
        <v>100</v>
      </c>
      <c r="L1104" s="57">
        <f t="shared" si="167"/>
        <v>152</v>
      </c>
      <c r="M1104" s="107">
        <f t="shared" si="168"/>
        <v>36.951410658307218</v>
      </c>
      <c r="N1104" s="107">
        <f t="shared" si="169"/>
        <v>36.951410658307218</v>
      </c>
    </row>
    <row r="1105" spans="1:14" ht="18" customHeight="1" outlineLevel="2">
      <c r="A1105" s="45">
        <v>90</v>
      </c>
      <c r="B1105" s="29" t="s">
        <v>834</v>
      </c>
      <c r="C1105" s="20" t="s">
        <v>901</v>
      </c>
      <c r="D1105" s="3">
        <v>142</v>
      </c>
      <c r="E1105" s="3">
        <v>1066</v>
      </c>
      <c r="F1105" s="3">
        <v>19</v>
      </c>
      <c r="G1105" s="6">
        <f t="shared" si="162"/>
        <v>56.10526315789474</v>
      </c>
      <c r="H1105" s="57">
        <f t="shared" si="165"/>
        <v>2020</v>
      </c>
      <c r="I1105" s="57">
        <f t="shared" si="166"/>
        <v>2020</v>
      </c>
      <c r="J1105" s="57">
        <f t="shared" si="164"/>
        <v>69</v>
      </c>
      <c r="K1105" s="57">
        <f t="shared" si="163"/>
        <v>131</v>
      </c>
      <c r="L1105" s="57">
        <f t="shared" si="167"/>
        <v>200</v>
      </c>
      <c r="M1105" s="107">
        <f t="shared" si="168"/>
        <v>39.510748702742774</v>
      </c>
      <c r="N1105" s="107">
        <f t="shared" si="169"/>
        <v>39.510748702742774</v>
      </c>
    </row>
    <row r="1106" spans="1:14" ht="18" customHeight="1" outlineLevel="2">
      <c r="A1106" s="45">
        <v>91</v>
      </c>
      <c r="B1106" s="29" t="s">
        <v>834</v>
      </c>
      <c r="C1106" s="20" t="s">
        <v>902</v>
      </c>
      <c r="D1106" s="3">
        <v>195</v>
      </c>
      <c r="E1106" s="3">
        <v>2076</v>
      </c>
      <c r="F1106" s="3">
        <v>20</v>
      </c>
      <c r="G1106" s="6">
        <f t="shared" si="162"/>
        <v>103.8</v>
      </c>
      <c r="H1106" s="57">
        <f t="shared" si="165"/>
        <v>3737</v>
      </c>
      <c r="I1106" s="57">
        <f t="shared" si="166"/>
        <v>3737</v>
      </c>
      <c r="J1106" s="57">
        <f t="shared" si="164"/>
        <v>127</v>
      </c>
      <c r="K1106" s="57">
        <f t="shared" si="163"/>
        <v>245</v>
      </c>
      <c r="L1106" s="57">
        <f t="shared" si="167"/>
        <v>372</v>
      </c>
      <c r="M1106" s="107">
        <f t="shared" si="168"/>
        <v>53.230769230769234</v>
      </c>
      <c r="N1106" s="107">
        <f t="shared" si="169"/>
        <v>53.230769230769234</v>
      </c>
    </row>
    <row r="1107" spans="1:14" ht="18" customHeight="1" outlineLevel="2">
      <c r="A1107" s="45">
        <v>92</v>
      </c>
      <c r="B1107" s="29" t="s">
        <v>834</v>
      </c>
      <c r="C1107" s="20" t="s">
        <v>903</v>
      </c>
      <c r="D1107" s="3">
        <v>173</v>
      </c>
      <c r="E1107" s="3">
        <v>1328</v>
      </c>
      <c r="F1107" s="3">
        <v>16</v>
      </c>
      <c r="G1107" s="6">
        <f t="shared" si="162"/>
        <v>83</v>
      </c>
      <c r="H1107" s="57">
        <f t="shared" si="165"/>
        <v>2988</v>
      </c>
      <c r="I1107" s="57">
        <f t="shared" si="166"/>
        <v>2988</v>
      </c>
      <c r="J1107" s="57">
        <f t="shared" si="164"/>
        <v>102</v>
      </c>
      <c r="K1107" s="57">
        <f t="shared" si="163"/>
        <v>195</v>
      </c>
      <c r="L1107" s="57">
        <f t="shared" si="167"/>
        <v>297</v>
      </c>
      <c r="M1107" s="107">
        <f t="shared" si="168"/>
        <v>47.97687861271676</v>
      </c>
      <c r="N1107" s="107">
        <f t="shared" si="169"/>
        <v>47.97687861271676</v>
      </c>
    </row>
    <row r="1108" spans="1:14" ht="18" customHeight="1" outlineLevel="2">
      <c r="A1108" s="45">
        <v>93</v>
      </c>
      <c r="B1108" s="29" t="s">
        <v>834</v>
      </c>
      <c r="C1108" s="20" t="s">
        <v>1449</v>
      </c>
      <c r="D1108" s="3">
        <v>78</v>
      </c>
      <c r="E1108" s="3">
        <v>274</v>
      </c>
      <c r="F1108" s="3">
        <v>11</v>
      </c>
      <c r="G1108" s="6">
        <f t="shared" si="162"/>
        <v>24.90909090909091</v>
      </c>
      <c r="H1108" s="57">
        <f t="shared" si="165"/>
        <v>897</v>
      </c>
      <c r="I1108" s="57">
        <f t="shared" si="166"/>
        <v>897</v>
      </c>
      <c r="J1108" s="57">
        <f t="shared" si="164"/>
        <v>30</v>
      </c>
      <c r="K1108" s="57">
        <f t="shared" si="163"/>
        <v>57</v>
      </c>
      <c r="L1108" s="57">
        <f t="shared" si="167"/>
        <v>87</v>
      </c>
      <c r="M1108" s="107">
        <f t="shared" si="168"/>
        <v>31.934731934731936</v>
      </c>
      <c r="N1108" s="107">
        <f t="shared" si="169"/>
        <v>31.934731934731936</v>
      </c>
    </row>
    <row r="1109" spans="1:14" ht="18" customHeight="1" outlineLevel="2">
      <c r="A1109" s="45">
        <v>94</v>
      </c>
      <c r="B1109" s="29" t="s">
        <v>834</v>
      </c>
      <c r="C1109" s="20" t="s">
        <v>904</v>
      </c>
      <c r="D1109" s="3">
        <v>219</v>
      </c>
      <c r="E1109" s="3">
        <v>1450</v>
      </c>
      <c r="F1109" s="3">
        <v>20</v>
      </c>
      <c r="G1109" s="6">
        <f t="shared" ref="G1109:G1173" si="170">E1109/F1109</f>
        <v>72.5</v>
      </c>
      <c r="H1109" s="57">
        <f t="shared" si="165"/>
        <v>2610</v>
      </c>
      <c r="I1109" s="57">
        <f t="shared" si="166"/>
        <v>2610</v>
      </c>
      <c r="J1109" s="57">
        <f t="shared" si="164"/>
        <v>89</v>
      </c>
      <c r="K1109" s="57">
        <f t="shared" si="163"/>
        <v>170</v>
      </c>
      <c r="L1109" s="57">
        <f t="shared" si="167"/>
        <v>259</v>
      </c>
      <c r="M1109" s="107">
        <f t="shared" si="168"/>
        <v>33.105022831050228</v>
      </c>
      <c r="N1109" s="107">
        <f t="shared" si="169"/>
        <v>33.105022831050228</v>
      </c>
    </row>
    <row r="1110" spans="1:14" ht="18" customHeight="1" outlineLevel="2">
      <c r="A1110" s="45">
        <v>95</v>
      </c>
      <c r="B1110" s="29" t="s">
        <v>834</v>
      </c>
      <c r="C1110" s="20" t="s">
        <v>1450</v>
      </c>
      <c r="D1110" s="3">
        <v>142</v>
      </c>
      <c r="E1110" s="3">
        <v>888</v>
      </c>
      <c r="F1110" s="3">
        <v>17</v>
      </c>
      <c r="G1110" s="6">
        <f t="shared" si="170"/>
        <v>52.235294117647058</v>
      </c>
      <c r="H1110" s="57">
        <f t="shared" si="165"/>
        <v>1880</v>
      </c>
      <c r="I1110" s="57">
        <f t="shared" si="166"/>
        <v>1880</v>
      </c>
      <c r="J1110" s="57">
        <f t="shared" si="164"/>
        <v>64</v>
      </c>
      <c r="K1110" s="57">
        <f t="shared" si="163"/>
        <v>122</v>
      </c>
      <c r="L1110" s="57">
        <f t="shared" si="167"/>
        <v>186</v>
      </c>
      <c r="M1110" s="107">
        <f t="shared" si="168"/>
        <v>36.78541839270919</v>
      </c>
      <c r="N1110" s="107">
        <f t="shared" si="169"/>
        <v>36.78541839270919</v>
      </c>
    </row>
    <row r="1111" spans="1:14" ht="18" customHeight="1" outlineLevel="2">
      <c r="A1111" s="45">
        <v>96</v>
      </c>
      <c r="B1111" s="29" t="s">
        <v>834</v>
      </c>
      <c r="C1111" s="20" t="s">
        <v>906</v>
      </c>
      <c r="D1111" s="3">
        <v>124</v>
      </c>
      <c r="E1111" s="3">
        <v>854</v>
      </c>
      <c r="F1111" s="3">
        <v>16</v>
      </c>
      <c r="G1111" s="6">
        <f t="shared" si="170"/>
        <v>53.375</v>
      </c>
      <c r="H1111" s="57">
        <f t="shared" si="165"/>
        <v>1922</v>
      </c>
      <c r="I1111" s="57">
        <f t="shared" si="166"/>
        <v>1922</v>
      </c>
      <c r="J1111" s="57">
        <f t="shared" si="164"/>
        <v>65</v>
      </c>
      <c r="K1111" s="57">
        <f t="shared" si="163"/>
        <v>125</v>
      </c>
      <c r="L1111" s="57">
        <f t="shared" si="167"/>
        <v>190</v>
      </c>
      <c r="M1111" s="107">
        <f t="shared" si="168"/>
        <v>43.04435483870968</v>
      </c>
      <c r="N1111" s="107">
        <f t="shared" si="169"/>
        <v>43.04435483870968</v>
      </c>
    </row>
    <row r="1112" spans="1:14" ht="18" customHeight="1" outlineLevel="2">
      <c r="A1112" s="45">
        <v>97</v>
      </c>
      <c r="B1112" s="29" t="s">
        <v>834</v>
      </c>
      <c r="C1112" s="20" t="s">
        <v>907</v>
      </c>
      <c r="D1112" s="3">
        <v>94</v>
      </c>
      <c r="E1112" s="3">
        <v>1414</v>
      </c>
      <c r="F1112" s="3">
        <v>22</v>
      </c>
      <c r="G1112" s="6">
        <f t="shared" si="170"/>
        <v>64.272727272727266</v>
      </c>
      <c r="H1112" s="57">
        <f t="shared" si="165"/>
        <v>2314</v>
      </c>
      <c r="I1112" s="57">
        <f t="shared" si="166"/>
        <v>2314</v>
      </c>
      <c r="J1112" s="57">
        <f t="shared" si="164"/>
        <v>79</v>
      </c>
      <c r="K1112" s="57">
        <f t="shared" si="163"/>
        <v>151</v>
      </c>
      <c r="L1112" s="57">
        <f t="shared" si="167"/>
        <v>230</v>
      </c>
      <c r="M1112" s="107">
        <f t="shared" si="168"/>
        <v>68.375241779497102</v>
      </c>
      <c r="N1112" s="107">
        <f t="shared" si="169"/>
        <v>68.375241779497102</v>
      </c>
    </row>
    <row r="1113" spans="1:14" ht="18" customHeight="1" outlineLevel="2">
      <c r="A1113" s="45">
        <v>98</v>
      </c>
      <c r="B1113" s="29" t="s">
        <v>834</v>
      </c>
      <c r="C1113" s="20" t="s">
        <v>643</v>
      </c>
      <c r="D1113" s="3">
        <v>86</v>
      </c>
      <c r="E1113" s="3">
        <v>1010</v>
      </c>
      <c r="F1113" s="3">
        <v>21</v>
      </c>
      <c r="G1113" s="6">
        <f t="shared" si="170"/>
        <v>48.095238095238095</v>
      </c>
      <c r="H1113" s="57">
        <f t="shared" si="165"/>
        <v>1731</v>
      </c>
      <c r="I1113" s="57">
        <f t="shared" si="166"/>
        <v>1731</v>
      </c>
      <c r="J1113" s="57">
        <f t="shared" si="164"/>
        <v>59</v>
      </c>
      <c r="K1113" s="57">
        <f t="shared" si="163"/>
        <v>112</v>
      </c>
      <c r="L1113" s="57">
        <f t="shared" si="167"/>
        <v>171</v>
      </c>
      <c r="M1113" s="107">
        <f t="shared" si="168"/>
        <v>55.924695459579176</v>
      </c>
      <c r="N1113" s="107">
        <f t="shared" si="169"/>
        <v>55.924695459579176</v>
      </c>
    </row>
    <row r="1114" spans="1:14" ht="18" customHeight="1" outlineLevel="2">
      <c r="A1114" s="45">
        <v>99</v>
      </c>
      <c r="B1114" s="29" t="s">
        <v>834</v>
      </c>
      <c r="C1114" s="20" t="s">
        <v>908</v>
      </c>
      <c r="D1114" s="3">
        <v>132</v>
      </c>
      <c r="E1114" s="3">
        <v>496</v>
      </c>
      <c r="F1114" s="3">
        <v>17</v>
      </c>
      <c r="G1114" s="6">
        <f t="shared" si="170"/>
        <v>29.176470588235293</v>
      </c>
      <c r="H1114" s="57">
        <f t="shared" si="165"/>
        <v>1050</v>
      </c>
      <c r="I1114" s="57">
        <f t="shared" si="166"/>
        <v>1050</v>
      </c>
      <c r="J1114" s="57">
        <f t="shared" si="164"/>
        <v>36</v>
      </c>
      <c r="K1114" s="57">
        <f t="shared" si="163"/>
        <v>67</v>
      </c>
      <c r="L1114" s="57">
        <f t="shared" si="167"/>
        <v>103</v>
      </c>
      <c r="M1114" s="107">
        <f t="shared" si="168"/>
        <v>22.103386809269161</v>
      </c>
      <c r="N1114" s="107">
        <f t="shared" si="169"/>
        <v>22.103386809269161</v>
      </c>
    </row>
    <row r="1115" spans="1:14" ht="18" customHeight="1" outlineLevel="2">
      <c r="A1115" s="45">
        <v>100</v>
      </c>
      <c r="B1115" s="29" t="s">
        <v>834</v>
      </c>
      <c r="C1115" s="20" t="s">
        <v>909</v>
      </c>
      <c r="D1115" s="3">
        <v>264</v>
      </c>
      <c r="E1115" s="3">
        <v>1560</v>
      </c>
      <c r="F1115" s="3">
        <v>14</v>
      </c>
      <c r="G1115" s="6">
        <f t="shared" si="170"/>
        <v>111.42857142857143</v>
      </c>
      <c r="H1115" s="57">
        <f t="shared" si="165"/>
        <v>4011</v>
      </c>
      <c r="I1115" s="57">
        <f t="shared" si="166"/>
        <v>4011</v>
      </c>
      <c r="J1115" s="57">
        <f t="shared" si="164"/>
        <v>136</v>
      </c>
      <c r="K1115" s="57">
        <f t="shared" si="163"/>
        <v>263</v>
      </c>
      <c r="L1115" s="57">
        <f t="shared" si="167"/>
        <v>399</v>
      </c>
      <c r="M1115" s="107">
        <f t="shared" si="168"/>
        <v>42.20779220779221</v>
      </c>
      <c r="N1115" s="107">
        <f t="shared" si="169"/>
        <v>42.20779220779221</v>
      </c>
    </row>
    <row r="1116" spans="1:14" ht="18" customHeight="1" outlineLevel="2">
      <c r="A1116" s="45">
        <v>101</v>
      </c>
      <c r="B1116" s="29" t="s">
        <v>834</v>
      </c>
      <c r="C1116" s="20" t="s">
        <v>910</v>
      </c>
      <c r="D1116" s="3">
        <v>143</v>
      </c>
      <c r="E1116" s="3">
        <v>850</v>
      </c>
      <c r="F1116" s="3">
        <v>14</v>
      </c>
      <c r="G1116" s="6">
        <f t="shared" si="170"/>
        <v>60.714285714285715</v>
      </c>
      <c r="H1116" s="57">
        <f t="shared" si="165"/>
        <v>2186</v>
      </c>
      <c r="I1116" s="57">
        <f t="shared" si="166"/>
        <v>2186</v>
      </c>
      <c r="J1116" s="57">
        <f t="shared" si="164"/>
        <v>74</v>
      </c>
      <c r="K1116" s="57">
        <f t="shared" si="163"/>
        <v>142</v>
      </c>
      <c r="L1116" s="57">
        <f t="shared" si="167"/>
        <v>216</v>
      </c>
      <c r="M1116" s="107">
        <f t="shared" si="168"/>
        <v>42.457542457542459</v>
      </c>
      <c r="N1116" s="107">
        <f t="shared" si="169"/>
        <v>42.457542457542459</v>
      </c>
    </row>
    <row r="1117" spans="1:14" ht="18" customHeight="1" outlineLevel="2">
      <c r="A1117" s="45">
        <v>102</v>
      </c>
      <c r="B1117" s="29" t="s">
        <v>834</v>
      </c>
      <c r="C1117" s="20" t="s">
        <v>911</v>
      </c>
      <c r="D1117" s="3">
        <v>100</v>
      </c>
      <c r="E1117" s="3">
        <v>343</v>
      </c>
      <c r="F1117" s="3">
        <v>14</v>
      </c>
      <c r="G1117" s="6">
        <f t="shared" si="170"/>
        <v>24.5</v>
      </c>
      <c r="H1117" s="57">
        <f t="shared" si="165"/>
        <v>882</v>
      </c>
      <c r="I1117" s="57">
        <f t="shared" si="166"/>
        <v>882</v>
      </c>
      <c r="J1117" s="57">
        <f t="shared" si="164"/>
        <v>30</v>
      </c>
      <c r="K1117" s="57">
        <f t="shared" si="163"/>
        <v>56</v>
      </c>
      <c r="L1117" s="57">
        <f t="shared" si="167"/>
        <v>86</v>
      </c>
      <c r="M1117" s="107">
        <f t="shared" si="168"/>
        <v>24.5</v>
      </c>
      <c r="N1117" s="107">
        <f t="shared" si="169"/>
        <v>24.5</v>
      </c>
    </row>
    <row r="1118" spans="1:14" ht="18" customHeight="1" outlineLevel="1">
      <c r="A1118" s="45"/>
      <c r="B1118" s="49" t="s">
        <v>1199</v>
      </c>
      <c r="C1118" s="20"/>
      <c r="D1118" s="3"/>
      <c r="E1118" s="3"/>
      <c r="F1118" s="3"/>
      <c r="G1118" s="6">
        <f>SUBTOTAL(9,G1016:G1117)</f>
        <v>5991.4835177245932</v>
      </c>
      <c r="H1118" s="57"/>
      <c r="I1118" s="57"/>
      <c r="J1118" s="57">
        <f>SUBTOTAL(9,J1016:J1117)</f>
        <v>7280</v>
      </c>
      <c r="K1118" s="57">
        <f>SUBTOTAL(9,K1016:K1117)</f>
        <v>13995</v>
      </c>
      <c r="L1118" s="57">
        <f>SUBTOTAL(9,L1016:L1117)</f>
        <v>21275</v>
      </c>
      <c r="M1118" s="107"/>
      <c r="N1118" s="107"/>
    </row>
    <row r="1119" spans="1:14" ht="18" customHeight="1" outlineLevel="2">
      <c r="A1119" s="28">
        <v>1</v>
      </c>
      <c r="B1119" s="29" t="s">
        <v>762</v>
      </c>
      <c r="C1119" s="14" t="s">
        <v>763</v>
      </c>
      <c r="D1119" s="3">
        <v>131</v>
      </c>
      <c r="E1119" s="3">
        <v>699</v>
      </c>
      <c r="F1119" s="3">
        <v>18</v>
      </c>
      <c r="G1119" s="6">
        <f t="shared" si="170"/>
        <v>38.833333333333336</v>
      </c>
      <c r="H1119" s="57">
        <f>ROUND(G1119*33,0)</f>
        <v>1282</v>
      </c>
      <c r="I1119" s="57">
        <f>ROUND(G1119*33,0)</f>
        <v>1282</v>
      </c>
      <c r="J1119" s="57">
        <f>ROUND(H1119*0.034-2,0)</f>
        <v>42</v>
      </c>
      <c r="K1119" s="57">
        <f>ROUND(I1119*0.066-3,0)</f>
        <v>82</v>
      </c>
      <c r="L1119" s="57">
        <f t="shared" si="167"/>
        <v>124</v>
      </c>
      <c r="M1119" s="107">
        <f t="shared" si="168"/>
        <v>29.643765903307891</v>
      </c>
      <c r="N1119" s="107">
        <f t="shared" si="169"/>
        <v>29.643765903307891</v>
      </c>
    </row>
    <row r="1120" spans="1:14" ht="18" customHeight="1" outlineLevel="2">
      <c r="A1120" s="28">
        <v>2</v>
      </c>
      <c r="B1120" s="29" t="s">
        <v>762</v>
      </c>
      <c r="C1120" s="14" t="s">
        <v>764</v>
      </c>
      <c r="D1120" s="3">
        <v>187</v>
      </c>
      <c r="E1120" s="3">
        <v>864</v>
      </c>
      <c r="F1120" s="3">
        <v>16</v>
      </c>
      <c r="G1120" s="6">
        <f t="shared" si="170"/>
        <v>54</v>
      </c>
      <c r="H1120" s="57">
        <f t="shared" ref="H1120:H1183" si="171">ROUND(G1120*33,0)</f>
        <v>1782</v>
      </c>
      <c r="I1120" s="57">
        <f t="shared" ref="I1120:I1183" si="172">ROUND(G1120*33,0)</f>
        <v>1782</v>
      </c>
      <c r="J1120" s="57">
        <f t="shared" ref="J1120:J1161" si="173">ROUND(H1120*0.034-2,0)</f>
        <v>59</v>
      </c>
      <c r="K1120" s="57">
        <f t="shared" ref="K1120:K1183" si="174">ROUND(I1120*0.066-3,0)</f>
        <v>115</v>
      </c>
      <c r="L1120" s="57">
        <f t="shared" si="167"/>
        <v>174</v>
      </c>
      <c r="M1120" s="107">
        <f t="shared" si="168"/>
        <v>28.877005347593585</v>
      </c>
      <c r="N1120" s="107">
        <f t="shared" si="169"/>
        <v>28.877005347593585</v>
      </c>
    </row>
    <row r="1121" spans="1:14" ht="18" customHeight="1" outlineLevel="2">
      <c r="A1121" s="28">
        <v>3</v>
      </c>
      <c r="B1121" s="29" t="s">
        <v>762</v>
      </c>
      <c r="C1121" s="14" t="s">
        <v>765</v>
      </c>
      <c r="D1121" s="3">
        <v>83</v>
      </c>
      <c r="E1121" s="3">
        <v>501</v>
      </c>
      <c r="F1121" s="3">
        <v>22</v>
      </c>
      <c r="G1121" s="6">
        <f t="shared" si="170"/>
        <v>22.772727272727273</v>
      </c>
      <c r="H1121" s="57">
        <f t="shared" si="171"/>
        <v>752</v>
      </c>
      <c r="I1121" s="57">
        <f t="shared" si="172"/>
        <v>752</v>
      </c>
      <c r="J1121" s="57">
        <f t="shared" si="173"/>
        <v>24</v>
      </c>
      <c r="K1121" s="57">
        <f t="shared" si="174"/>
        <v>47</v>
      </c>
      <c r="L1121" s="57">
        <f t="shared" si="167"/>
        <v>71</v>
      </c>
      <c r="M1121" s="107">
        <f t="shared" si="168"/>
        <v>27.437020810514788</v>
      </c>
      <c r="N1121" s="107">
        <f t="shared" si="169"/>
        <v>27.437020810514788</v>
      </c>
    </row>
    <row r="1122" spans="1:14" ht="18" customHeight="1" outlineLevel="2">
      <c r="A1122" s="28">
        <v>4</v>
      </c>
      <c r="B1122" s="29" t="s">
        <v>762</v>
      </c>
      <c r="C1122" s="14" t="s">
        <v>671</v>
      </c>
      <c r="D1122" s="3">
        <v>87</v>
      </c>
      <c r="E1122" s="3">
        <v>710</v>
      </c>
      <c r="F1122" s="3">
        <v>21</v>
      </c>
      <c r="G1122" s="6">
        <f t="shared" si="170"/>
        <v>33.80952380952381</v>
      </c>
      <c r="H1122" s="57">
        <f t="shared" si="171"/>
        <v>1116</v>
      </c>
      <c r="I1122" s="57">
        <f t="shared" si="172"/>
        <v>1116</v>
      </c>
      <c r="J1122" s="57">
        <f t="shared" si="173"/>
        <v>36</v>
      </c>
      <c r="K1122" s="57">
        <f t="shared" si="174"/>
        <v>71</v>
      </c>
      <c r="L1122" s="57">
        <f t="shared" si="167"/>
        <v>107</v>
      </c>
      <c r="M1122" s="107">
        <f t="shared" si="168"/>
        <v>38.861521620142312</v>
      </c>
      <c r="N1122" s="107">
        <f t="shared" si="169"/>
        <v>38.861521620142312</v>
      </c>
    </row>
    <row r="1123" spans="1:14" ht="18" customHeight="1" outlineLevel="2">
      <c r="A1123" s="28">
        <v>5</v>
      </c>
      <c r="B1123" s="29" t="s">
        <v>762</v>
      </c>
      <c r="C1123" s="14" t="s">
        <v>766</v>
      </c>
      <c r="D1123" s="3">
        <v>114</v>
      </c>
      <c r="E1123" s="3">
        <v>1398</v>
      </c>
      <c r="F1123" s="3">
        <v>22</v>
      </c>
      <c r="G1123" s="6">
        <f t="shared" si="170"/>
        <v>63.545454545454547</v>
      </c>
      <c r="H1123" s="57">
        <f t="shared" si="171"/>
        <v>2097</v>
      </c>
      <c r="I1123" s="57">
        <f t="shared" si="172"/>
        <v>2097</v>
      </c>
      <c r="J1123" s="57">
        <f t="shared" si="173"/>
        <v>69</v>
      </c>
      <c r="K1123" s="57">
        <f t="shared" si="174"/>
        <v>135</v>
      </c>
      <c r="L1123" s="57">
        <f t="shared" si="167"/>
        <v>204</v>
      </c>
      <c r="M1123" s="107">
        <f t="shared" si="168"/>
        <v>55.74162679425838</v>
      </c>
      <c r="N1123" s="107">
        <f t="shared" si="169"/>
        <v>55.74162679425838</v>
      </c>
    </row>
    <row r="1124" spans="1:14" ht="18" customHeight="1" outlineLevel="2">
      <c r="A1124" s="28">
        <v>6</v>
      </c>
      <c r="B1124" s="29" t="s">
        <v>762</v>
      </c>
      <c r="C1124" s="14" t="s">
        <v>299</v>
      </c>
      <c r="D1124" s="3">
        <v>99</v>
      </c>
      <c r="E1124" s="3">
        <v>776</v>
      </c>
      <c r="F1124" s="3">
        <v>14</v>
      </c>
      <c r="G1124" s="6">
        <f t="shared" si="170"/>
        <v>55.428571428571431</v>
      </c>
      <c r="H1124" s="57">
        <f t="shared" si="171"/>
        <v>1829</v>
      </c>
      <c r="I1124" s="57">
        <f t="shared" si="172"/>
        <v>1829</v>
      </c>
      <c r="J1124" s="57">
        <f t="shared" si="173"/>
        <v>60</v>
      </c>
      <c r="K1124" s="57">
        <f t="shared" si="174"/>
        <v>118</v>
      </c>
      <c r="L1124" s="57">
        <f t="shared" si="167"/>
        <v>178</v>
      </c>
      <c r="M1124" s="107">
        <f t="shared" si="168"/>
        <v>55.988455988455989</v>
      </c>
      <c r="N1124" s="107">
        <f t="shared" si="169"/>
        <v>55.988455988455989</v>
      </c>
    </row>
    <row r="1125" spans="1:14" ht="18" customHeight="1" outlineLevel="2">
      <c r="A1125" s="28">
        <v>7</v>
      </c>
      <c r="B1125" s="29" t="s">
        <v>762</v>
      </c>
      <c r="C1125" s="14" t="s">
        <v>706</v>
      </c>
      <c r="D1125" s="3">
        <v>101</v>
      </c>
      <c r="E1125" s="3">
        <v>1084</v>
      </c>
      <c r="F1125" s="3">
        <v>15</v>
      </c>
      <c r="G1125" s="6">
        <f t="shared" si="170"/>
        <v>72.266666666666666</v>
      </c>
      <c r="H1125" s="57">
        <f t="shared" si="171"/>
        <v>2385</v>
      </c>
      <c r="I1125" s="57">
        <f t="shared" si="172"/>
        <v>2385</v>
      </c>
      <c r="J1125" s="57">
        <f t="shared" si="173"/>
        <v>79</v>
      </c>
      <c r="K1125" s="57">
        <f t="shared" si="174"/>
        <v>154</v>
      </c>
      <c r="L1125" s="57">
        <f t="shared" si="167"/>
        <v>233</v>
      </c>
      <c r="M1125" s="107">
        <f t="shared" si="168"/>
        <v>71.551155115511548</v>
      </c>
      <c r="N1125" s="107">
        <f t="shared" si="169"/>
        <v>71.551155115511548</v>
      </c>
    </row>
    <row r="1126" spans="1:14" ht="18" customHeight="1" outlineLevel="2">
      <c r="A1126" s="28">
        <v>8</v>
      </c>
      <c r="B1126" s="29" t="s">
        <v>762</v>
      </c>
      <c r="C1126" s="14" t="s">
        <v>767</v>
      </c>
      <c r="D1126" s="3">
        <v>101</v>
      </c>
      <c r="E1126" s="3">
        <v>1325</v>
      </c>
      <c r="F1126" s="3">
        <v>22</v>
      </c>
      <c r="G1126" s="6">
        <f t="shared" si="170"/>
        <v>60.227272727272727</v>
      </c>
      <c r="H1126" s="57">
        <f t="shared" si="171"/>
        <v>1988</v>
      </c>
      <c r="I1126" s="57">
        <f t="shared" si="172"/>
        <v>1988</v>
      </c>
      <c r="J1126" s="57">
        <f t="shared" si="173"/>
        <v>66</v>
      </c>
      <c r="K1126" s="57">
        <f t="shared" si="174"/>
        <v>128</v>
      </c>
      <c r="L1126" s="57">
        <f t="shared" si="167"/>
        <v>194</v>
      </c>
      <c r="M1126" s="107">
        <f t="shared" si="168"/>
        <v>59.630963096309635</v>
      </c>
      <c r="N1126" s="107">
        <f t="shared" si="169"/>
        <v>59.630963096309635</v>
      </c>
    </row>
    <row r="1127" spans="1:14" ht="18" customHeight="1" outlineLevel="2">
      <c r="A1127" s="28">
        <v>9</v>
      </c>
      <c r="B1127" s="29" t="s">
        <v>762</v>
      </c>
      <c r="C1127" s="14" t="s">
        <v>768</v>
      </c>
      <c r="D1127" s="3">
        <v>178</v>
      </c>
      <c r="E1127" s="3">
        <v>1709</v>
      </c>
      <c r="F1127" s="3">
        <v>22</v>
      </c>
      <c r="G1127" s="6">
        <f t="shared" si="170"/>
        <v>77.681818181818187</v>
      </c>
      <c r="H1127" s="57">
        <f t="shared" si="171"/>
        <v>2564</v>
      </c>
      <c r="I1127" s="57">
        <f t="shared" si="172"/>
        <v>2564</v>
      </c>
      <c r="J1127" s="57">
        <f t="shared" si="173"/>
        <v>85</v>
      </c>
      <c r="K1127" s="57">
        <f t="shared" si="174"/>
        <v>166</v>
      </c>
      <c r="L1127" s="57">
        <f t="shared" si="167"/>
        <v>251</v>
      </c>
      <c r="M1127" s="107">
        <f t="shared" si="168"/>
        <v>43.641470888661907</v>
      </c>
      <c r="N1127" s="107">
        <f t="shared" si="169"/>
        <v>43.641470888661907</v>
      </c>
    </row>
    <row r="1128" spans="1:14" ht="18" customHeight="1" outlineLevel="2">
      <c r="A1128" s="28">
        <v>10</v>
      </c>
      <c r="B1128" s="29" t="s">
        <v>762</v>
      </c>
      <c r="C1128" s="14" t="s">
        <v>769</v>
      </c>
      <c r="D1128" s="3">
        <v>224</v>
      </c>
      <c r="E1128" s="3">
        <v>2939</v>
      </c>
      <c r="F1128" s="3">
        <v>20</v>
      </c>
      <c r="G1128" s="6">
        <f t="shared" si="170"/>
        <v>146.94999999999999</v>
      </c>
      <c r="H1128" s="57">
        <f t="shared" si="171"/>
        <v>4849</v>
      </c>
      <c r="I1128" s="57">
        <f t="shared" si="172"/>
        <v>4849</v>
      </c>
      <c r="J1128" s="57">
        <f t="shared" si="173"/>
        <v>163</v>
      </c>
      <c r="K1128" s="57">
        <f t="shared" si="174"/>
        <v>317</v>
      </c>
      <c r="L1128" s="57">
        <f t="shared" si="167"/>
        <v>480</v>
      </c>
      <c r="M1128" s="107">
        <f t="shared" si="168"/>
        <v>65.602678571428569</v>
      </c>
      <c r="N1128" s="107">
        <f t="shared" si="169"/>
        <v>65.602678571428569</v>
      </c>
    </row>
    <row r="1129" spans="1:14" ht="18" customHeight="1" outlineLevel="2">
      <c r="A1129" s="28">
        <v>11</v>
      </c>
      <c r="B1129" s="29" t="s">
        <v>762</v>
      </c>
      <c r="C1129" s="14" t="s">
        <v>770</v>
      </c>
      <c r="D1129" s="3">
        <v>110</v>
      </c>
      <c r="E1129" s="3">
        <v>1960</v>
      </c>
      <c r="F1129" s="3">
        <v>22</v>
      </c>
      <c r="G1129" s="6">
        <f t="shared" si="170"/>
        <v>89.090909090909093</v>
      </c>
      <c r="H1129" s="57">
        <f t="shared" si="171"/>
        <v>2940</v>
      </c>
      <c r="I1129" s="57">
        <f t="shared" si="172"/>
        <v>2940</v>
      </c>
      <c r="J1129" s="57">
        <f t="shared" si="173"/>
        <v>98</v>
      </c>
      <c r="K1129" s="57">
        <f t="shared" si="174"/>
        <v>191</v>
      </c>
      <c r="L1129" s="57">
        <f t="shared" si="167"/>
        <v>289</v>
      </c>
      <c r="M1129" s="107">
        <f t="shared" si="168"/>
        <v>80.991735537190095</v>
      </c>
      <c r="N1129" s="107">
        <f t="shared" si="169"/>
        <v>80.991735537190095</v>
      </c>
    </row>
    <row r="1130" spans="1:14" ht="18" customHeight="1" outlineLevel="2">
      <c r="A1130" s="28">
        <v>12</v>
      </c>
      <c r="B1130" s="29" t="s">
        <v>762</v>
      </c>
      <c r="C1130" s="14" t="s">
        <v>1451</v>
      </c>
      <c r="D1130" s="3">
        <v>101</v>
      </c>
      <c r="E1130" s="3">
        <v>1486</v>
      </c>
      <c r="F1130" s="3">
        <v>22</v>
      </c>
      <c r="G1130" s="6">
        <f t="shared" si="170"/>
        <v>67.545454545454547</v>
      </c>
      <c r="H1130" s="57">
        <f t="shared" si="171"/>
        <v>2229</v>
      </c>
      <c r="I1130" s="57">
        <f t="shared" si="172"/>
        <v>2229</v>
      </c>
      <c r="J1130" s="57">
        <f t="shared" si="173"/>
        <v>74</v>
      </c>
      <c r="K1130" s="57">
        <f t="shared" si="174"/>
        <v>144</v>
      </c>
      <c r="L1130" s="57">
        <f t="shared" si="167"/>
        <v>218</v>
      </c>
      <c r="M1130" s="107">
        <f t="shared" si="168"/>
        <v>66.876687668766877</v>
      </c>
      <c r="N1130" s="107">
        <f t="shared" si="169"/>
        <v>66.876687668766877</v>
      </c>
    </row>
    <row r="1131" spans="1:14" ht="18" customHeight="1" outlineLevel="2">
      <c r="A1131" s="28">
        <v>13</v>
      </c>
      <c r="B1131" s="29" t="s">
        <v>762</v>
      </c>
      <c r="C1131" s="14" t="s">
        <v>771</v>
      </c>
      <c r="D1131" s="3">
        <v>135</v>
      </c>
      <c r="E1131" s="3">
        <v>843</v>
      </c>
      <c r="F1131" s="3">
        <v>20</v>
      </c>
      <c r="G1131" s="6">
        <f t="shared" si="170"/>
        <v>42.15</v>
      </c>
      <c r="H1131" s="57">
        <f t="shared" si="171"/>
        <v>1391</v>
      </c>
      <c r="I1131" s="57">
        <f t="shared" si="172"/>
        <v>1391</v>
      </c>
      <c r="J1131" s="57">
        <f t="shared" si="173"/>
        <v>45</v>
      </c>
      <c r="K1131" s="57">
        <f t="shared" si="174"/>
        <v>89</v>
      </c>
      <c r="L1131" s="57">
        <f t="shared" si="167"/>
        <v>134</v>
      </c>
      <c r="M1131" s="107">
        <f t="shared" si="168"/>
        <v>31.222222222222221</v>
      </c>
      <c r="N1131" s="107">
        <f t="shared" si="169"/>
        <v>31.222222222222221</v>
      </c>
    </row>
    <row r="1132" spans="1:14" ht="18" customHeight="1" outlineLevel="2">
      <c r="A1132" s="28">
        <v>14</v>
      </c>
      <c r="B1132" s="29" t="s">
        <v>762</v>
      </c>
      <c r="C1132" s="14" t="s">
        <v>772</v>
      </c>
      <c r="D1132" s="3">
        <v>144</v>
      </c>
      <c r="E1132" s="3">
        <v>1864</v>
      </c>
      <c r="F1132" s="3">
        <v>21</v>
      </c>
      <c r="G1132" s="6">
        <f t="shared" si="170"/>
        <v>88.761904761904759</v>
      </c>
      <c r="H1132" s="57">
        <f t="shared" si="171"/>
        <v>2929</v>
      </c>
      <c r="I1132" s="57">
        <f t="shared" si="172"/>
        <v>2929</v>
      </c>
      <c r="J1132" s="57">
        <f t="shared" si="173"/>
        <v>98</v>
      </c>
      <c r="K1132" s="57">
        <f t="shared" si="174"/>
        <v>190</v>
      </c>
      <c r="L1132" s="57">
        <f t="shared" si="167"/>
        <v>288</v>
      </c>
      <c r="M1132" s="107">
        <f t="shared" si="168"/>
        <v>61.640211640211632</v>
      </c>
      <c r="N1132" s="107">
        <f t="shared" si="169"/>
        <v>61.640211640211632</v>
      </c>
    </row>
    <row r="1133" spans="1:14" ht="18" customHeight="1" outlineLevel="2">
      <c r="A1133" s="28">
        <v>15</v>
      </c>
      <c r="B1133" s="29" t="s">
        <v>762</v>
      </c>
      <c r="C1133" s="14" t="s">
        <v>1452</v>
      </c>
      <c r="D1133" s="3">
        <v>41</v>
      </c>
      <c r="E1133" s="3">
        <v>767</v>
      </c>
      <c r="F1133" s="3">
        <v>22</v>
      </c>
      <c r="G1133" s="6">
        <f t="shared" si="170"/>
        <v>34.863636363636367</v>
      </c>
      <c r="H1133" s="57">
        <f t="shared" si="171"/>
        <v>1151</v>
      </c>
      <c r="I1133" s="57">
        <f t="shared" si="172"/>
        <v>1151</v>
      </c>
      <c r="J1133" s="57">
        <f t="shared" si="173"/>
        <v>37</v>
      </c>
      <c r="K1133" s="57">
        <f t="shared" si="174"/>
        <v>73</v>
      </c>
      <c r="L1133" s="57">
        <f t="shared" si="167"/>
        <v>110</v>
      </c>
      <c r="M1133" s="107">
        <f t="shared" si="168"/>
        <v>85.033259423503324</v>
      </c>
      <c r="N1133" s="107">
        <f t="shared" si="169"/>
        <v>85.033259423503324</v>
      </c>
    </row>
    <row r="1134" spans="1:14" ht="18" customHeight="1" outlineLevel="2">
      <c r="A1134" s="28">
        <v>16</v>
      </c>
      <c r="B1134" s="29" t="s">
        <v>762</v>
      </c>
      <c r="C1134" s="20" t="s">
        <v>120</v>
      </c>
      <c r="D1134" s="3">
        <v>101</v>
      </c>
      <c r="E1134" s="3">
        <v>1486</v>
      </c>
      <c r="F1134" s="3">
        <v>22</v>
      </c>
      <c r="G1134" s="6">
        <f t="shared" si="170"/>
        <v>67.545454545454547</v>
      </c>
      <c r="H1134" s="57">
        <f t="shared" si="171"/>
        <v>2229</v>
      </c>
      <c r="I1134" s="57">
        <f t="shared" si="172"/>
        <v>2229</v>
      </c>
      <c r="J1134" s="57">
        <f t="shared" si="173"/>
        <v>74</v>
      </c>
      <c r="K1134" s="57">
        <f t="shared" si="174"/>
        <v>144</v>
      </c>
      <c r="L1134" s="57">
        <f t="shared" si="167"/>
        <v>218</v>
      </c>
      <c r="M1134" s="107">
        <f t="shared" si="168"/>
        <v>66.876687668766877</v>
      </c>
      <c r="N1134" s="107">
        <f t="shared" si="169"/>
        <v>66.876687668766877</v>
      </c>
    </row>
    <row r="1135" spans="1:14" ht="18" customHeight="1" outlineLevel="2">
      <c r="A1135" s="28">
        <v>17</v>
      </c>
      <c r="B1135" s="29" t="s">
        <v>762</v>
      </c>
      <c r="C1135" s="20" t="s">
        <v>1453</v>
      </c>
      <c r="D1135" s="3">
        <v>8</v>
      </c>
      <c r="E1135" s="3">
        <v>126</v>
      </c>
      <c r="F1135" s="3">
        <v>21</v>
      </c>
      <c r="G1135" s="6">
        <f t="shared" si="170"/>
        <v>6</v>
      </c>
      <c r="H1135" s="57">
        <f t="shared" si="171"/>
        <v>198</v>
      </c>
      <c r="I1135" s="57">
        <f t="shared" si="172"/>
        <v>198</v>
      </c>
      <c r="J1135" s="57">
        <f t="shared" si="173"/>
        <v>5</v>
      </c>
      <c r="K1135" s="57">
        <f t="shared" si="174"/>
        <v>10</v>
      </c>
      <c r="L1135" s="57">
        <f t="shared" si="167"/>
        <v>15</v>
      </c>
      <c r="M1135" s="107">
        <f t="shared" si="168"/>
        <v>75</v>
      </c>
      <c r="N1135" s="107">
        <f t="shared" si="169"/>
        <v>75</v>
      </c>
    </row>
    <row r="1136" spans="1:14" ht="18" customHeight="1" outlineLevel="2">
      <c r="A1136" s="28">
        <v>18</v>
      </c>
      <c r="B1136" s="29" t="s">
        <v>762</v>
      </c>
      <c r="C1136" s="2" t="s">
        <v>773</v>
      </c>
      <c r="D1136" s="3">
        <v>107</v>
      </c>
      <c r="E1136" s="3">
        <v>1195</v>
      </c>
      <c r="F1136" s="3">
        <v>21</v>
      </c>
      <c r="G1136" s="6">
        <f t="shared" si="170"/>
        <v>56.904761904761905</v>
      </c>
      <c r="H1136" s="57">
        <f t="shared" si="171"/>
        <v>1878</v>
      </c>
      <c r="I1136" s="57">
        <f t="shared" si="172"/>
        <v>1878</v>
      </c>
      <c r="J1136" s="57">
        <f t="shared" si="173"/>
        <v>62</v>
      </c>
      <c r="K1136" s="57">
        <f t="shared" si="174"/>
        <v>121</v>
      </c>
      <c r="L1136" s="57">
        <f t="shared" si="167"/>
        <v>183</v>
      </c>
      <c r="M1136" s="107">
        <f t="shared" si="168"/>
        <v>53.182020471740103</v>
      </c>
      <c r="N1136" s="107">
        <f t="shared" si="169"/>
        <v>53.182020471740103</v>
      </c>
    </row>
    <row r="1137" spans="1:14" ht="18" customHeight="1" outlineLevel="2">
      <c r="A1137" s="28">
        <v>19</v>
      </c>
      <c r="B1137" s="29" t="s">
        <v>762</v>
      </c>
      <c r="C1137" s="14" t="s">
        <v>181</v>
      </c>
      <c r="D1137" s="3">
        <v>142</v>
      </c>
      <c r="E1137" s="3">
        <v>992</v>
      </c>
      <c r="F1137" s="3">
        <v>19</v>
      </c>
      <c r="G1137" s="6">
        <f t="shared" si="170"/>
        <v>52.210526315789473</v>
      </c>
      <c r="H1137" s="57">
        <f t="shared" si="171"/>
        <v>1723</v>
      </c>
      <c r="I1137" s="57">
        <f t="shared" si="172"/>
        <v>1723</v>
      </c>
      <c r="J1137" s="57">
        <f t="shared" si="173"/>
        <v>57</v>
      </c>
      <c r="K1137" s="57">
        <f t="shared" si="174"/>
        <v>111</v>
      </c>
      <c r="L1137" s="57">
        <f t="shared" si="167"/>
        <v>168</v>
      </c>
      <c r="M1137" s="107">
        <f t="shared" si="168"/>
        <v>36.76797627872498</v>
      </c>
      <c r="N1137" s="107">
        <f t="shared" si="169"/>
        <v>36.76797627872498</v>
      </c>
    </row>
    <row r="1138" spans="1:14" ht="18" customHeight="1" outlineLevel="2">
      <c r="A1138" s="28">
        <v>20</v>
      </c>
      <c r="B1138" s="29" t="s">
        <v>762</v>
      </c>
      <c r="C1138" s="14" t="s">
        <v>774</v>
      </c>
      <c r="D1138" s="3">
        <v>210</v>
      </c>
      <c r="E1138" s="3">
        <v>2640</v>
      </c>
      <c r="F1138" s="3">
        <v>22</v>
      </c>
      <c r="G1138" s="6">
        <f t="shared" si="170"/>
        <v>120</v>
      </c>
      <c r="H1138" s="57">
        <f t="shared" si="171"/>
        <v>3960</v>
      </c>
      <c r="I1138" s="57">
        <f t="shared" si="172"/>
        <v>3960</v>
      </c>
      <c r="J1138" s="57">
        <f t="shared" si="173"/>
        <v>133</v>
      </c>
      <c r="K1138" s="57">
        <f t="shared" si="174"/>
        <v>258</v>
      </c>
      <c r="L1138" s="57">
        <f t="shared" si="167"/>
        <v>391</v>
      </c>
      <c r="M1138" s="107">
        <f t="shared" si="168"/>
        <v>57.142857142857146</v>
      </c>
      <c r="N1138" s="107">
        <f t="shared" si="169"/>
        <v>57.142857142857146</v>
      </c>
    </row>
    <row r="1139" spans="1:14" ht="18" customHeight="1" outlineLevel="2">
      <c r="A1139" s="28">
        <v>21</v>
      </c>
      <c r="B1139" s="29" t="s">
        <v>762</v>
      </c>
      <c r="C1139" s="14" t="s">
        <v>775</v>
      </c>
      <c r="D1139" s="3">
        <v>101</v>
      </c>
      <c r="E1139" s="3">
        <v>894</v>
      </c>
      <c r="F1139" s="3">
        <v>18</v>
      </c>
      <c r="G1139" s="6">
        <f t="shared" si="170"/>
        <v>49.666666666666664</v>
      </c>
      <c r="H1139" s="57">
        <f t="shared" si="171"/>
        <v>1639</v>
      </c>
      <c r="I1139" s="57">
        <f t="shared" si="172"/>
        <v>1639</v>
      </c>
      <c r="J1139" s="57">
        <f t="shared" si="173"/>
        <v>54</v>
      </c>
      <c r="K1139" s="57">
        <f t="shared" si="174"/>
        <v>105</v>
      </c>
      <c r="L1139" s="57">
        <f t="shared" si="167"/>
        <v>159</v>
      </c>
      <c r="M1139" s="107">
        <f t="shared" si="168"/>
        <v>49.17491749174917</v>
      </c>
      <c r="N1139" s="107">
        <f t="shared" si="169"/>
        <v>49.17491749174917</v>
      </c>
    </row>
    <row r="1140" spans="1:14" ht="18" customHeight="1" outlineLevel="2">
      <c r="A1140" s="28">
        <v>22</v>
      </c>
      <c r="B1140" s="29" t="s">
        <v>762</v>
      </c>
      <c r="C1140" s="14" t="s">
        <v>776</v>
      </c>
      <c r="D1140" s="3">
        <v>132</v>
      </c>
      <c r="E1140" s="3">
        <v>1429</v>
      </c>
      <c r="F1140" s="3">
        <v>19</v>
      </c>
      <c r="G1140" s="6">
        <f t="shared" si="170"/>
        <v>75.21052631578948</v>
      </c>
      <c r="H1140" s="57">
        <f t="shared" si="171"/>
        <v>2482</v>
      </c>
      <c r="I1140" s="57">
        <f t="shared" si="172"/>
        <v>2482</v>
      </c>
      <c r="J1140" s="57">
        <f t="shared" si="173"/>
        <v>82</v>
      </c>
      <c r="K1140" s="57">
        <f t="shared" si="174"/>
        <v>161</v>
      </c>
      <c r="L1140" s="57">
        <f t="shared" si="167"/>
        <v>243</v>
      </c>
      <c r="M1140" s="107">
        <f t="shared" si="168"/>
        <v>56.977671451355668</v>
      </c>
      <c r="N1140" s="107">
        <f t="shared" si="169"/>
        <v>56.977671451355668</v>
      </c>
    </row>
    <row r="1141" spans="1:14" ht="18" customHeight="1" outlineLevel="2">
      <c r="A1141" s="28">
        <v>23</v>
      </c>
      <c r="B1141" s="29" t="s">
        <v>762</v>
      </c>
      <c r="C1141" s="14" t="s">
        <v>777</v>
      </c>
      <c r="D1141" s="3">
        <v>79</v>
      </c>
      <c r="E1141" s="3">
        <v>818</v>
      </c>
      <c r="F1141" s="3">
        <v>22</v>
      </c>
      <c r="G1141" s="6">
        <f t="shared" si="170"/>
        <v>37.18181818181818</v>
      </c>
      <c r="H1141" s="57">
        <f t="shared" si="171"/>
        <v>1227</v>
      </c>
      <c r="I1141" s="57">
        <f t="shared" si="172"/>
        <v>1227</v>
      </c>
      <c r="J1141" s="57">
        <f t="shared" si="173"/>
        <v>40</v>
      </c>
      <c r="K1141" s="57">
        <f t="shared" si="174"/>
        <v>78</v>
      </c>
      <c r="L1141" s="57">
        <f t="shared" si="167"/>
        <v>118</v>
      </c>
      <c r="M1141" s="107">
        <f t="shared" si="168"/>
        <v>47.065592635212887</v>
      </c>
      <c r="N1141" s="107">
        <f t="shared" si="169"/>
        <v>47.065592635212887</v>
      </c>
    </row>
    <row r="1142" spans="1:14" ht="18" customHeight="1" outlineLevel="2">
      <c r="A1142" s="28">
        <v>24</v>
      </c>
      <c r="B1142" s="29" t="s">
        <v>762</v>
      </c>
      <c r="C1142" s="14" t="s">
        <v>778</v>
      </c>
      <c r="D1142" s="3">
        <v>106</v>
      </c>
      <c r="E1142" s="3">
        <v>668</v>
      </c>
      <c r="F1142" s="3">
        <v>22</v>
      </c>
      <c r="G1142" s="6">
        <f t="shared" si="170"/>
        <v>30.363636363636363</v>
      </c>
      <c r="H1142" s="57">
        <f t="shared" si="171"/>
        <v>1002</v>
      </c>
      <c r="I1142" s="57">
        <f t="shared" si="172"/>
        <v>1002</v>
      </c>
      <c r="J1142" s="57">
        <f t="shared" si="173"/>
        <v>32</v>
      </c>
      <c r="K1142" s="57">
        <f t="shared" si="174"/>
        <v>63</v>
      </c>
      <c r="L1142" s="57">
        <f t="shared" si="167"/>
        <v>95</v>
      </c>
      <c r="M1142" s="107">
        <f t="shared" si="168"/>
        <v>28.644939965694682</v>
      </c>
      <c r="N1142" s="107">
        <f t="shared" si="169"/>
        <v>28.644939965694682</v>
      </c>
    </row>
    <row r="1143" spans="1:14" ht="18" customHeight="1" outlineLevel="2">
      <c r="A1143" s="28">
        <v>25</v>
      </c>
      <c r="B1143" s="29" t="s">
        <v>762</v>
      </c>
      <c r="C1143" s="14" t="s">
        <v>779</v>
      </c>
      <c r="D1143" s="3">
        <v>237</v>
      </c>
      <c r="E1143" s="3">
        <v>2425</v>
      </c>
      <c r="F1143" s="3">
        <v>17</v>
      </c>
      <c r="G1143" s="6">
        <f t="shared" si="170"/>
        <v>142.64705882352942</v>
      </c>
      <c r="H1143" s="57">
        <f t="shared" si="171"/>
        <v>4707</v>
      </c>
      <c r="I1143" s="57">
        <f t="shared" si="172"/>
        <v>4707</v>
      </c>
      <c r="J1143" s="57">
        <f t="shared" si="173"/>
        <v>158</v>
      </c>
      <c r="K1143" s="57">
        <f t="shared" si="174"/>
        <v>308</v>
      </c>
      <c r="L1143" s="57">
        <f t="shared" si="167"/>
        <v>466</v>
      </c>
      <c r="M1143" s="107">
        <f t="shared" si="168"/>
        <v>60.188632414991318</v>
      </c>
      <c r="N1143" s="107">
        <f t="shared" si="169"/>
        <v>60.188632414991318</v>
      </c>
    </row>
    <row r="1144" spans="1:14" ht="18" customHeight="1" outlineLevel="2">
      <c r="A1144" s="28">
        <v>26</v>
      </c>
      <c r="B1144" s="29" t="s">
        <v>762</v>
      </c>
      <c r="C1144" s="14" t="s">
        <v>1454</v>
      </c>
      <c r="D1144" s="3">
        <v>32</v>
      </c>
      <c r="E1144" s="3">
        <v>16</v>
      </c>
      <c r="F1144" s="3">
        <v>1</v>
      </c>
      <c r="G1144" s="6">
        <f t="shared" si="170"/>
        <v>16</v>
      </c>
      <c r="H1144" s="57">
        <f t="shared" si="171"/>
        <v>528</v>
      </c>
      <c r="I1144" s="57">
        <f t="shared" si="172"/>
        <v>528</v>
      </c>
      <c r="J1144" s="57">
        <f t="shared" si="173"/>
        <v>16</v>
      </c>
      <c r="K1144" s="57">
        <f t="shared" si="174"/>
        <v>32</v>
      </c>
      <c r="L1144" s="57">
        <f t="shared" si="167"/>
        <v>48</v>
      </c>
      <c r="M1144" s="107">
        <f t="shared" si="168"/>
        <v>50</v>
      </c>
      <c r="N1144" s="107">
        <f t="shared" si="169"/>
        <v>50</v>
      </c>
    </row>
    <row r="1145" spans="1:14" ht="18" customHeight="1" outlineLevel="2">
      <c r="A1145" s="28">
        <v>27</v>
      </c>
      <c r="B1145" s="29" t="s">
        <v>762</v>
      </c>
      <c r="C1145" s="14" t="s">
        <v>287</v>
      </c>
      <c r="D1145" s="3">
        <v>138</v>
      </c>
      <c r="E1145" s="3">
        <v>1440</v>
      </c>
      <c r="F1145" s="3">
        <v>22</v>
      </c>
      <c r="G1145" s="6">
        <f t="shared" si="170"/>
        <v>65.454545454545453</v>
      </c>
      <c r="H1145" s="57">
        <f t="shared" si="171"/>
        <v>2160</v>
      </c>
      <c r="I1145" s="57">
        <f t="shared" si="172"/>
        <v>2160</v>
      </c>
      <c r="J1145" s="57">
        <f t="shared" si="173"/>
        <v>71</v>
      </c>
      <c r="K1145" s="57">
        <f t="shared" si="174"/>
        <v>140</v>
      </c>
      <c r="L1145" s="57">
        <f t="shared" si="167"/>
        <v>211</v>
      </c>
      <c r="M1145" s="107">
        <f t="shared" si="168"/>
        <v>47.430830039525688</v>
      </c>
      <c r="N1145" s="107">
        <f t="shared" si="169"/>
        <v>47.430830039525688</v>
      </c>
    </row>
    <row r="1146" spans="1:14" ht="18" customHeight="1" outlineLevel="2">
      <c r="A1146" s="28">
        <v>28</v>
      </c>
      <c r="B1146" s="29" t="s">
        <v>762</v>
      </c>
      <c r="C1146" s="14" t="s">
        <v>780</v>
      </c>
      <c r="D1146" s="3">
        <v>223</v>
      </c>
      <c r="E1146" s="3">
        <v>1500</v>
      </c>
      <c r="F1146" s="3">
        <v>20</v>
      </c>
      <c r="G1146" s="6">
        <f t="shared" si="170"/>
        <v>75</v>
      </c>
      <c r="H1146" s="57">
        <f t="shared" si="171"/>
        <v>2475</v>
      </c>
      <c r="I1146" s="57">
        <f t="shared" si="172"/>
        <v>2475</v>
      </c>
      <c r="J1146" s="57">
        <f t="shared" si="173"/>
        <v>82</v>
      </c>
      <c r="K1146" s="57">
        <f t="shared" si="174"/>
        <v>160</v>
      </c>
      <c r="L1146" s="57">
        <f t="shared" si="167"/>
        <v>242</v>
      </c>
      <c r="M1146" s="107">
        <f t="shared" si="168"/>
        <v>33.632286995515692</v>
      </c>
      <c r="N1146" s="107">
        <f t="shared" si="169"/>
        <v>33.632286995515692</v>
      </c>
    </row>
    <row r="1147" spans="1:14" ht="18" customHeight="1" outlineLevel="2">
      <c r="A1147" s="28">
        <v>29</v>
      </c>
      <c r="B1147" s="29" t="s">
        <v>762</v>
      </c>
      <c r="C1147" s="14" t="s">
        <v>781</v>
      </c>
      <c r="D1147" s="3">
        <v>73</v>
      </c>
      <c r="E1147" s="3">
        <v>365</v>
      </c>
      <c r="F1147" s="3">
        <v>15</v>
      </c>
      <c r="G1147" s="6">
        <f t="shared" si="170"/>
        <v>24.333333333333332</v>
      </c>
      <c r="H1147" s="57">
        <f t="shared" si="171"/>
        <v>803</v>
      </c>
      <c r="I1147" s="57">
        <f t="shared" si="172"/>
        <v>803</v>
      </c>
      <c r="J1147" s="57">
        <f t="shared" si="173"/>
        <v>25</v>
      </c>
      <c r="K1147" s="57">
        <f t="shared" si="174"/>
        <v>50</v>
      </c>
      <c r="L1147" s="57">
        <f t="shared" si="167"/>
        <v>75</v>
      </c>
      <c r="M1147" s="107">
        <f t="shared" si="168"/>
        <v>33.333333333333329</v>
      </c>
      <c r="N1147" s="107">
        <f t="shared" si="169"/>
        <v>33.333333333333329</v>
      </c>
    </row>
    <row r="1148" spans="1:14" ht="18" customHeight="1" outlineLevel="2">
      <c r="A1148" s="28">
        <v>30</v>
      </c>
      <c r="B1148" s="29" t="s">
        <v>762</v>
      </c>
      <c r="C1148" s="14" t="s">
        <v>782</v>
      </c>
      <c r="D1148" s="3">
        <v>177</v>
      </c>
      <c r="E1148" s="3">
        <v>2112</v>
      </c>
      <c r="F1148" s="3">
        <v>21</v>
      </c>
      <c r="G1148" s="6">
        <f t="shared" si="170"/>
        <v>100.57142857142857</v>
      </c>
      <c r="H1148" s="57">
        <f t="shared" si="171"/>
        <v>3319</v>
      </c>
      <c r="I1148" s="57">
        <f t="shared" si="172"/>
        <v>3319</v>
      </c>
      <c r="J1148" s="57">
        <f t="shared" si="173"/>
        <v>111</v>
      </c>
      <c r="K1148" s="57">
        <f t="shared" si="174"/>
        <v>216</v>
      </c>
      <c r="L1148" s="57">
        <f t="shared" ref="L1148:L1211" si="175">J1148+K1148</f>
        <v>327</v>
      </c>
      <c r="M1148" s="107">
        <f t="shared" ref="M1148:M1211" si="176">G1148*100/D1148</f>
        <v>56.820016142050036</v>
      </c>
      <c r="N1148" s="107">
        <f t="shared" si="169"/>
        <v>56.820016142050036</v>
      </c>
    </row>
    <row r="1149" spans="1:14" ht="18" customHeight="1" outlineLevel="2">
      <c r="A1149" s="28">
        <v>31</v>
      </c>
      <c r="B1149" s="29" t="s">
        <v>762</v>
      </c>
      <c r="C1149" s="14" t="s">
        <v>783</v>
      </c>
      <c r="D1149" s="3">
        <v>176</v>
      </c>
      <c r="E1149" s="3">
        <v>2685</v>
      </c>
      <c r="F1149" s="3">
        <v>21</v>
      </c>
      <c r="G1149" s="6">
        <f t="shared" si="170"/>
        <v>127.85714285714286</v>
      </c>
      <c r="H1149" s="57">
        <f t="shared" si="171"/>
        <v>4219</v>
      </c>
      <c r="I1149" s="57">
        <f t="shared" si="172"/>
        <v>4219</v>
      </c>
      <c r="J1149" s="57">
        <f t="shared" si="173"/>
        <v>141</v>
      </c>
      <c r="K1149" s="57">
        <f t="shared" si="174"/>
        <v>275</v>
      </c>
      <c r="L1149" s="57">
        <f t="shared" si="175"/>
        <v>416</v>
      </c>
      <c r="M1149" s="107">
        <f t="shared" si="176"/>
        <v>72.646103896103895</v>
      </c>
      <c r="N1149" s="107">
        <f t="shared" si="169"/>
        <v>72.646103896103895</v>
      </c>
    </row>
    <row r="1150" spans="1:14" ht="18" customHeight="1" outlineLevel="2">
      <c r="A1150" s="28">
        <v>32</v>
      </c>
      <c r="B1150" s="29" t="s">
        <v>762</v>
      </c>
      <c r="C1150" s="14" t="s">
        <v>784</v>
      </c>
      <c r="D1150" s="3">
        <v>121</v>
      </c>
      <c r="E1150" s="3">
        <v>939</v>
      </c>
      <c r="F1150" s="3">
        <v>21</v>
      </c>
      <c r="G1150" s="6">
        <f t="shared" si="170"/>
        <v>44.714285714285715</v>
      </c>
      <c r="H1150" s="57">
        <f t="shared" si="171"/>
        <v>1476</v>
      </c>
      <c r="I1150" s="57">
        <f t="shared" si="172"/>
        <v>1476</v>
      </c>
      <c r="J1150" s="57">
        <f t="shared" si="173"/>
        <v>48</v>
      </c>
      <c r="K1150" s="57">
        <f t="shared" si="174"/>
        <v>94</v>
      </c>
      <c r="L1150" s="57">
        <f t="shared" si="175"/>
        <v>142</v>
      </c>
      <c r="M1150" s="107">
        <f t="shared" si="176"/>
        <v>36.95395513577332</v>
      </c>
      <c r="N1150" s="107">
        <f t="shared" ref="N1150:N1213" si="177">G1150*100/D1150</f>
        <v>36.95395513577332</v>
      </c>
    </row>
    <row r="1151" spans="1:14" ht="18" customHeight="1" outlineLevel="2">
      <c r="A1151" s="28">
        <v>33</v>
      </c>
      <c r="B1151" s="29" t="s">
        <v>762</v>
      </c>
      <c r="C1151" s="14" t="s">
        <v>785</v>
      </c>
      <c r="D1151" s="3">
        <v>113</v>
      </c>
      <c r="E1151" s="3">
        <v>1530</v>
      </c>
      <c r="F1151" s="3">
        <v>20</v>
      </c>
      <c r="G1151" s="6">
        <f t="shared" si="170"/>
        <v>76.5</v>
      </c>
      <c r="H1151" s="57">
        <f t="shared" si="171"/>
        <v>2525</v>
      </c>
      <c r="I1151" s="57">
        <f t="shared" si="172"/>
        <v>2525</v>
      </c>
      <c r="J1151" s="57">
        <f t="shared" si="173"/>
        <v>84</v>
      </c>
      <c r="K1151" s="57">
        <f t="shared" si="174"/>
        <v>164</v>
      </c>
      <c r="L1151" s="57">
        <f t="shared" si="175"/>
        <v>248</v>
      </c>
      <c r="M1151" s="107">
        <f t="shared" si="176"/>
        <v>67.69911504424779</v>
      </c>
      <c r="N1151" s="107">
        <f t="shared" si="177"/>
        <v>67.69911504424779</v>
      </c>
    </row>
    <row r="1152" spans="1:14" ht="18" customHeight="1" outlineLevel="2">
      <c r="A1152" s="28">
        <v>34</v>
      </c>
      <c r="B1152" s="29" t="s">
        <v>762</v>
      </c>
      <c r="C1152" s="14" t="s">
        <v>786</v>
      </c>
      <c r="D1152" s="3">
        <v>216</v>
      </c>
      <c r="E1152" s="3">
        <v>3515</v>
      </c>
      <c r="F1152" s="3">
        <v>22</v>
      </c>
      <c r="G1152" s="6">
        <f t="shared" si="170"/>
        <v>159.77272727272728</v>
      </c>
      <c r="H1152" s="57">
        <f t="shared" si="171"/>
        <v>5273</v>
      </c>
      <c r="I1152" s="57">
        <f t="shared" si="172"/>
        <v>5273</v>
      </c>
      <c r="J1152" s="57">
        <f t="shared" si="173"/>
        <v>177</v>
      </c>
      <c r="K1152" s="57">
        <f t="shared" si="174"/>
        <v>345</v>
      </c>
      <c r="L1152" s="57">
        <f t="shared" si="175"/>
        <v>522</v>
      </c>
      <c r="M1152" s="107">
        <f t="shared" si="176"/>
        <v>73.968855218855225</v>
      </c>
      <c r="N1152" s="107">
        <f t="shared" si="177"/>
        <v>73.968855218855225</v>
      </c>
    </row>
    <row r="1153" spans="1:14" ht="18" customHeight="1" outlineLevel="2">
      <c r="A1153" s="28">
        <v>35</v>
      </c>
      <c r="B1153" s="29" t="s">
        <v>762</v>
      </c>
      <c r="C1153" s="14" t="s">
        <v>787</v>
      </c>
      <c r="D1153" s="3">
        <v>204</v>
      </c>
      <c r="E1153" s="3">
        <v>2354</v>
      </c>
      <c r="F1153" s="3">
        <v>22</v>
      </c>
      <c r="G1153" s="6">
        <f t="shared" si="170"/>
        <v>107</v>
      </c>
      <c r="H1153" s="57">
        <f t="shared" si="171"/>
        <v>3531</v>
      </c>
      <c r="I1153" s="57">
        <f t="shared" si="172"/>
        <v>3531</v>
      </c>
      <c r="J1153" s="57">
        <f t="shared" si="173"/>
        <v>118</v>
      </c>
      <c r="K1153" s="57">
        <f t="shared" si="174"/>
        <v>230</v>
      </c>
      <c r="L1153" s="57">
        <f t="shared" si="175"/>
        <v>348</v>
      </c>
      <c r="M1153" s="107">
        <f t="shared" si="176"/>
        <v>52.450980392156865</v>
      </c>
      <c r="N1153" s="107">
        <f t="shared" si="177"/>
        <v>52.450980392156865</v>
      </c>
    </row>
    <row r="1154" spans="1:14" ht="18" customHeight="1" outlineLevel="2">
      <c r="A1154" s="28">
        <v>36</v>
      </c>
      <c r="B1154" s="29" t="s">
        <v>762</v>
      </c>
      <c r="C1154" s="14" t="s">
        <v>788</v>
      </c>
      <c r="D1154" s="3">
        <v>121</v>
      </c>
      <c r="E1154" s="3">
        <v>1012</v>
      </c>
      <c r="F1154" s="3">
        <v>20</v>
      </c>
      <c r="G1154" s="6">
        <f t="shared" si="170"/>
        <v>50.6</v>
      </c>
      <c r="H1154" s="57">
        <f t="shared" si="171"/>
        <v>1670</v>
      </c>
      <c r="I1154" s="57">
        <f t="shared" si="172"/>
        <v>1670</v>
      </c>
      <c r="J1154" s="57">
        <f t="shared" si="173"/>
        <v>55</v>
      </c>
      <c r="K1154" s="57">
        <f t="shared" si="174"/>
        <v>107</v>
      </c>
      <c r="L1154" s="57">
        <f t="shared" si="175"/>
        <v>162</v>
      </c>
      <c r="M1154" s="107">
        <f t="shared" si="176"/>
        <v>41.81818181818182</v>
      </c>
      <c r="N1154" s="107">
        <f t="shared" si="177"/>
        <v>41.81818181818182</v>
      </c>
    </row>
    <row r="1155" spans="1:14" ht="18" customHeight="1" outlineLevel="2">
      <c r="A1155" s="28">
        <v>37</v>
      </c>
      <c r="B1155" s="29" t="s">
        <v>762</v>
      </c>
      <c r="C1155" s="14" t="s">
        <v>789</v>
      </c>
      <c r="D1155" s="3">
        <v>283</v>
      </c>
      <c r="E1155" s="3">
        <v>3626</v>
      </c>
      <c r="F1155" s="3">
        <v>21</v>
      </c>
      <c r="G1155" s="6">
        <f t="shared" si="170"/>
        <v>172.66666666666666</v>
      </c>
      <c r="H1155" s="57">
        <f t="shared" si="171"/>
        <v>5698</v>
      </c>
      <c r="I1155" s="57">
        <f t="shared" si="172"/>
        <v>5698</v>
      </c>
      <c r="J1155" s="57">
        <f t="shared" si="173"/>
        <v>192</v>
      </c>
      <c r="K1155" s="57">
        <f t="shared" si="174"/>
        <v>373</v>
      </c>
      <c r="L1155" s="57">
        <f t="shared" si="175"/>
        <v>565</v>
      </c>
      <c r="M1155" s="107">
        <f t="shared" si="176"/>
        <v>61.012956419316836</v>
      </c>
      <c r="N1155" s="107">
        <f t="shared" si="177"/>
        <v>61.012956419316836</v>
      </c>
    </row>
    <row r="1156" spans="1:14" ht="18" customHeight="1" outlineLevel="2">
      <c r="A1156" s="28">
        <v>38</v>
      </c>
      <c r="B1156" s="29" t="s">
        <v>762</v>
      </c>
      <c r="C1156" s="14" t="s">
        <v>300</v>
      </c>
      <c r="D1156" s="3">
        <v>132</v>
      </c>
      <c r="E1156" s="3">
        <v>1733</v>
      </c>
      <c r="F1156" s="3">
        <v>21</v>
      </c>
      <c r="G1156" s="6">
        <f t="shared" si="170"/>
        <v>82.523809523809518</v>
      </c>
      <c r="H1156" s="57">
        <f t="shared" si="171"/>
        <v>2723</v>
      </c>
      <c r="I1156" s="57">
        <f t="shared" si="172"/>
        <v>2723</v>
      </c>
      <c r="J1156" s="57">
        <f t="shared" si="173"/>
        <v>91</v>
      </c>
      <c r="K1156" s="57">
        <f t="shared" si="174"/>
        <v>177</v>
      </c>
      <c r="L1156" s="57">
        <f t="shared" si="175"/>
        <v>268</v>
      </c>
      <c r="M1156" s="107">
        <f t="shared" si="176"/>
        <v>62.518037518037517</v>
      </c>
      <c r="N1156" s="107">
        <f t="shared" si="177"/>
        <v>62.518037518037517</v>
      </c>
    </row>
    <row r="1157" spans="1:14" ht="18" customHeight="1" outlineLevel="2">
      <c r="A1157" s="28">
        <v>39</v>
      </c>
      <c r="B1157" s="29" t="s">
        <v>762</v>
      </c>
      <c r="C1157" s="14" t="s">
        <v>1455</v>
      </c>
      <c r="D1157" s="3">
        <v>127</v>
      </c>
      <c r="E1157" s="3">
        <v>1466</v>
      </c>
      <c r="F1157" s="3">
        <v>22</v>
      </c>
      <c r="G1157" s="6">
        <f t="shared" si="170"/>
        <v>66.63636363636364</v>
      </c>
      <c r="H1157" s="57">
        <f t="shared" si="171"/>
        <v>2199</v>
      </c>
      <c r="I1157" s="57">
        <f t="shared" si="172"/>
        <v>2199</v>
      </c>
      <c r="J1157" s="57">
        <f t="shared" si="173"/>
        <v>73</v>
      </c>
      <c r="K1157" s="57">
        <f t="shared" si="174"/>
        <v>142</v>
      </c>
      <c r="L1157" s="57">
        <f t="shared" si="175"/>
        <v>215</v>
      </c>
      <c r="M1157" s="107">
        <f t="shared" si="176"/>
        <v>52.469577666428066</v>
      </c>
      <c r="N1157" s="107">
        <f t="shared" si="177"/>
        <v>52.469577666428066</v>
      </c>
    </row>
    <row r="1158" spans="1:14" ht="18" customHeight="1" outlineLevel="2">
      <c r="A1158" s="28">
        <v>40</v>
      </c>
      <c r="B1158" s="29" t="s">
        <v>762</v>
      </c>
      <c r="C1158" s="14" t="s">
        <v>790</v>
      </c>
      <c r="D1158" s="3">
        <v>141</v>
      </c>
      <c r="E1158" s="3">
        <v>1101</v>
      </c>
      <c r="F1158" s="3">
        <v>22</v>
      </c>
      <c r="G1158" s="6">
        <f t="shared" si="170"/>
        <v>50.045454545454547</v>
      </c>
      <c r="H1158" s="57">
        <f t="shared" si="171"/>
        <v>1652</v>
      </c>
      <c r="I1158" s="57">
        <f t="shared" si="172"/>
        <v>1652</v>
      </c>
      <c r="J1158" s="57">
        <f t="shared" si="173"/>
        <v>54</v>
      </c>
      <c r="K1158" s="57">
        <f t="shared" si="174"/>
        <v>106</v>
      </c>
      <c r="L1158" s="57">
        <f t="shared" si="175"/>
        <v>160</v>
      </c>
      <c r="M1158" s="107">
        <f t="shared" si="176"/>
        <v>35.493230174081241</v>
      </c>
      <c r="N1158" s="107">
        <f t="shared" si="177"/>
        <v>35.493230174081241</v>
      </c>
    </row>
    <row r="1159" spans="1:14" ht="18" customHeight="1" outlineLevel="2">
      <c r="A1159" s="28">
        <v>41</v>
      </c>
      <c r="B1159" s="29" t="s">
        <v>762</v>
      </c>
      <c r="C1159" s="14" t="s">
        <v>1207</v>
      </c>
      <c r="D1159" s="3">
        <v>248</v>
      </c>
      <c r="E1159" s="3">
        <v>2248</v>
      </c>
      <c r="F1159" s="3">
        <v>22</v>
      </c>
      <c r="G1159" s="6">
        <f t="shared" si="170"/>
        <v>102.18181818181819</v>
      </c>
      <c r="H1159" s="57">
        <f t="shared" si="171"/>
        <v>3372</v>
      </c>
      <c r="I1159" s="57">
        <f t="shared" si="172"/>
        <v>3372</v>
      </c>
      <c r="J1159" s="57">
        <f t="shared" si="173"/>
        <v>113</v>
      </c>
      <c r="K1159" s="57">
        <f t="shared" si="174"/>
        <v>220</v>
      </c>
      <c r="L1159" s="57">
        <f t="shared" si="175"/>
        <v>333</v>
      </c>
      <c r="M1159" s="107">
        <f t="shared" si="176"/>
        <v>41.202346041055719</v>
      </c>
      <c r="N1159" s="107">
        <f t="shared" si="177"/>
        <v>41.202346041055719</v>
      </c>
    </row>
    <row r="1160" spans="1:14" ht="18" customHeight="1" outlineLevel="2">
      <c r="A1160" s="28">
        <v>42</v>
      </c>
      <c r="B1160" s="29" t="s">
        <v>762</v>
      </c>
      <c r="C1160" s="14" t="s">
        <v>1456</v>
      </c>
      <c r="D1160" s="3">
        <v>170</v>
      </c>
      <c r="E1160" s="3">
        <v>2161</v>
      </c>
      <c r="F1160" s="3">
        <v>22</v>
      </c>
      <c r="G1160" s="6">
        <f t="shared" si="170"/>
        <v>98.227272727272734</v>
      </c>
      <c r="H1160" s="57">
        <f t="shared" si="171"/>
        <v>3242</v>
      </c>
      <c r="I1160" s="57">
        <f t="shared" si="172"/>
        <v>3242</v>
      </c>
      <c r="J1160" s="57">
        <f t="shared" si="173"/>
        <v>108</v>
      </c>
      <c r="K1160" s="57">
        <f t="shared" si="174"/>
        <v>211</v>
      </c>
      <c r="L1160" s="57">
        <f t="shared" si="175"/>
        <v>319</v>
      </c>
      <c r="M1160" s="107">
        <f t="shared" si="176"/>
        <v>57.780748663101612</v>
      </c>
      <c r="N1160" s="107">
        <f t="shared" si="177"/>
        <v>57.780748663101612</v>
      </c>
    </row>
    <row r="1161" spans="1:14" ht="18" customHeight="1" outlineLevel="2">
      <c r="A1161" s="28">
        <v>43</v>
      </c>
      <c r="B1161" s="29" t="s">
        <v>762</v>
      </c>
      <c r="C1161" s="14" t="s">
        <v>792</v>
      </c>
      <c r="D1161" s="3">
        <v>195</v>
      </c>
      <c r="E1161" s="3">
        <v>963</v>
      </c>
      <c r="F1161" s="3">
        <v>15</v>
      </c>
      <c r="G1161" s="6">
        <f t="shared" si="170"/>
        <v>64.2</v>
      </c>
      <c r="H1161" s="57">
        <f t="shared" si="171"/>
        <v>2119</v>
      </c>
      <c r="I1161" s="57">
        <f t="shared" si="172"/>
        <v>2119</v>
      </c>
      <c r="J1161" s="57">
        <f t="shared" si="173"/>
        <v>70</v>
      </c>
      <c r="K1161" s="57">
        <f t="shared" si="174"/>
        <v>137</v>
      </c>
      <c r="L1161" s="57">
        <f t="shared" si="175"/>
        <v>207</v>
      </c>
      <c r="M1161" s="107">
        <f t="shared" si="176"/>
        <v>32.92307692307692</v>
      </c>
      <c r="N1161" s="107">
        <f t="shared" si="177"/>
        <v>32.92307692307692</v>
      </c>
    </row>
    <row r="1162" spans="1:14" ht="18" customHeight="1" outlineLevel="2">
      <c r="A1162" s="28">
        <v>44</v>
      </c>
      <c r="B1162" s="29" t="s">
        <v>762</v>
      </c>
      <c r="C1162" s="14" t="s">
        <v>793</v>
      </c>
      <c r="D1162" s="3">
        <v>85</v>
      </c>
      <c r="E1162" s="3">
        <v>1232</v>
      </c>
      <c r="F1162" s="3">
        <v>22</v>
      </c>
      <c r="G1162" s="6">
        <f t="shared" si="170"/>
        <v>56</v>
      </c>
      <c r="H1162" s="57">
        <f t="shared" si="171"/>
        <v>1848</v>
      </c>
      <c r="I1162" s="57">
        <f t="shared" si="172"/>
        <v>1848</v>
      </c>
      <c r="J1162" s="57">
        <f t="shared" ref="J1162:J1220" si="178">ROUND(H1162*0.034-1,0)</f>
        <v>62</v>
      </c>
      <c r="K1162" s="57">
        <f t="shared" si="174"/>
        <v>119</v>
      </c>
      <c r="L1162" s="57">
        <f t="shared" si="175"/>
        <v>181</v>
      </c>
      <c r="M1162" s="107">
        <f t="shared" si="176"/>
        <v>65.882352941176464</v>
      </c>
      <c r="N1162" s="107">
        <f t="shared" si="177"/>
        <v>65.882352941176464</v>
      </c>
    </row>
    <row r="1163" spans="1:14" ht="18" customHeight="1" outlineLevel="2">
      <c r="A1163" s="28">
        <v>45</v>
      </c>
      <c r="B1163" s="29" t="s">
        <v>762</v>
      </c>
      <c r="C1163" s="14" t="s">
        <v>1457</v>
      </c>
      <c r="D1163" s="3">
        <v>82</v>
      </c>
      <c r="E1163" s="3">
        <v>883</v>
      </c>
      <c r="F1163" s="3">
        <v>21</v>
      </c>
      <c r="G1163" s="6">
        <f t="shared" si="170"/>
        <v>42.047619047619051</v>
      </c>
      <c r="H1163" s="57">
        <f t="shared" si="171"/>
        <v>1388</v>
      </c>
      <c r="I1163" s="57">
        <f t="shared" si="172"/>
        <v>1388</v>
      </c>
      <c r="J1163" s="57">
        <f t="shared" si="178"/>
        <v>46</v>
      </c>
      <c r="K1163" s="57">
        <f t="shared" si="174"/>
        <v>89</v>
      </c>
      <c r="L1163" s="57">
        <f t="shared" si="175"/>
        <v>135</v>
      </c>
      <c r="M1163" s="107">
        <f t="shared" si="176"/>
        <v>51.277584204413479</v>
      </c>
      <c r="N1163" s="107">
        <f t="shared" si="177"/>
        <v>51.277584204413479</v>
      </c>
    </row>
    <row r="1164" spans="1:14" ht="18" customHeight="1" outlineLevel="2">
      <c r="A1164" s="28">
        <v>46</v>
      </c>
      <c r="B1164" s="29" t="s">
        <v>762</v>
      </c>
      <c r="C1164" s="14" t="s">
        <v>794</v>
      </c>
      <c r="D1164" s="3">
        <v>137</v>
      </c>
      <c r="E1164" s="3">
        <v>1102</v>
      </c>
      <c r="F1164" s="3">
        <v>22</v>
      </c>
      <c r="G1164" s="6">
        <f t="shared" si="170"/>
        <v>50.090909090909093</v>
      </c>
      <c r="H1164" s="57">
        <f t="shared" si="171"/>
        <v>1653</v>
      </c>
      <c r="I1164" s="57">
        <f t="shared" si="172"/>
        <v>1653</v>
      </c>
      <c r="J1164" s="57">
        <f t="shared" si="178"/>
        <v>55</v>
      </c>
      <c r="K1164" s="57">
        <f t="shared" si="174"/>
        <v>106</v>
      </c>
      <c r="L1164" s="57">
        <f t="shared" si="175"/>
        <v>161</v>
      </c>
      <c r="M1164" s="107">
        <f t="shared" si="176"/>
        <v>36.56270736562707</v>
      </c>
      <c r="N1164" s="107">
        <f t="shared" si="177"/>
        <v>36.56270736562707</v>
      </c>
    </row>
    <row r="1165" spans="1:14" ht="18" customHeight="1" outlineLevel="2">
      <c r="A1165" s="28">
        <v>47</v>
      </c>
      <c r="B1165" s="29" t="s">
        <v>762</v>
      </c>
      <c r="C1165" s="14" t="s">
        <v>795</v>
      </c>
      <c r="D1165" s="3">
        <v>135</v>
      </c>
      <c r="E1165" s="3">
        <v>1038</v>
      </c>
      <c r="F1165" s="3">
        <v>22</v>
      </c>
      <c r="G1165" s="6">
        <f t="shared" si="170"/>
        <v>47.18181818181818</v>
      </c>
      <c r="H1165" s="57">
        <f t="shared" si="171"/>
        <v>1557</v>
      </c>
      <c r="I1165" s="57">
        <f t="shared" si="172"/>
        <v>1557</v>
      </c>
      <c r="J1165" s="57">
        <f t="shared" si="178"/>
        <v>52</v>
      </c>
      <c r="K1165" s="57">
        <f t="shared" si="174"/>
        <v>100</v>
      </c>
      <c r="L1165" s="57">
        <f t="shared" si="175"/>
        <v>152</v>
      </c>
      <c r="M1165" s="107">
        <f t="shared" si="176"/>
        <v>34.949494949494948</v>
      </c>
      <c r="N1165" s="107">
        <f t="shared" si="177"/>
        <v>34.949494949494948</v>
      </c>
    </row>
    <row r="1166" spans="1:14" ht="18" customHeight="1" outlineLevel="2">
      <c r="A1166" s="28">
        <v>48</v>
      </c>
      <c r="B1166" s="29" t="s">
        <v>762</v>
      </c>
      <c r="C1166" s="14" t="s">
        <v>1458</v>
      </c>
      <c r="D1166" s="3">
        <v>114</v>
      </c>
      <c r="E1166" s="3">
        <v>1491</v>
      </c>
      <c r="F1166" s="3">
        <v>20</v>
      </c>
      <c r="G1166" s="6">
        <f t="shared" si="170"/>
        <v>74.55</v>
      </c>
      <c r="H1166" s="57">
        <f t="shared" si="171"/>
        <v>2460</v>
      </c>
      <c r="I1166" s="57">
        <f t="shared" si="172"/>
        <v>2460</v>
      </c>
      <c r="J1166" s="57">
        <f t="shared" si="178"/>
        <v>83</v>
      </c>
      <c r="K1166" s="57">
        <f t="shared" si="174"/>
        <v>159</v>
      </c>
      <c r="L1166" s="57">
        <f t="shared" si="175"/>
        <v>242</v>
      </c>
      <c r="M1166" s="107">
        <f t="shared" si="176"/>
        <v>65.39473684210526</v>
      </c>
      <c r="N1166" s="107">
        <f t="shared" si="177"/>
        <v>65.39473684210526</v>
      </c>
    </row>
    <row r="1167" spans="1:14" ht="18" customHeight="1" outlineLevel="2">
      <c r="A1167" s="28">
        <v>49</v>
      </c>
      <c r="B1167" s="29" t="s">
        <v>762</v>
      </c>
      <c r="C1167" s="14" t="s">
        <v>1459</v>
      </c>
      <c r="D1167" s="3">
        <v>58</v>
      </c>
      <c r="E1167" s="3">
        <v>553</v>
      </c>
      <c r="F1167" s="3">
        <v>22</v>
      </c>
      <c r="G1167" s="6">
        <f t="shared" si="170"/>
        <v>25.136363636363637</v>
      </c>
      <c r="H1167" s="57">
        <f t="shared" si="171"/>
        <v>830</v>
      </c>
      <c r="I1167" s="57">
        <f t="shared" si="172"/>
        <v>830</v>
      </c>
      <c r="J1167" s="57">
        <f t="shared" si="178"/>
        <v>27</v>
      </c>
      <c r="K1167" s="57">
        <f t="shared" si="174"/>
        <v>52</v>
      </c>
      <c r="L1167" s="57">
        <f t="shared" si="175"/>
        <v>79</v>
      </c>
      <c r="M1167" s="107">
        <f t="shared" si="176"/>
        <v>43.338557993730404</v>
      </c>
      <c r="N1167" s="107">
        <f t="shared" si="177"/>
        <v>43.338557993730404</v>
      </c>
    </row>
    <row r="1168" spans="1:14" ht="18" customHeight="1" outlineLevel="2">
      <c r="A1168" s="28">
        <v>50</v>
      </c>
      <c r="B1168" s="29" t="s">
        <v>762</v>
      </c>
      <c r="C1168" s="14" t="s">
        <v>637</v>
      </c>
      <c r="D1168" s="3">
        <v>169</v>
      </c>
      <c r="E1168" s="3">
        <v>1811</v>
      </c>
      <c r="F1168" s="3">
        <v>21</v>
      </c>
      <c r="G1168" s="6">
        <f t="shared" si="170"/>
        <v>86.238095238095241</v>
      </c>
      <c r="H1168" s="57">
        <f t="shared" si="171"/>
        <v>2846</v>
      </c>
      <c r="I1168" s="57">
        <f t="shared" si="172"/>
        <v>2846</v>
      </c>
      <c r="J1168" s="57">
        <f t="shared" si="178"/>
        <v>96</v>
      </c>
      <c r="K1168" s="57">
        <f t="shared" si="174"/>
        <v>185</v>
      </c>
      <c r="L1168" s="57">
        <f t="shared" si="175"/>
        <v>281</v>
      </c>
      <c r="M1168" s="107">
        <f t="shared" si="176"/>
        <v>51.028458720766416</v>
      </c>
      <c r="N1168" s="107">
        <f t="shared" si="177"/>
        <v>51.028458720766416</v>
      </c>
    </row>
    <row r="1169" spans="1:14" ht="18" customHeight="1" outlineLevel="2">
      <c r="A1169" s="28">
        <v>51</v>
      </c>
      <c r="B1169" s="29" t="s">
        <v>762</v>
      </c>
      <c r="C1169" s="14" t="s">
        <v>796</v>
      </c>
      <c r="D1169" s="3">
        <v>164</v>
      </c>
      <c r="E1169" s="3">
        <v>1885</v>
      </c>
      <c r="F1169" s="3">
        <v>22</v>
      </c>
      <c r="G1169" s="6">
        <f t="shared" si="170"/>
        <v>85.681818181818187</v>
      </c>
      <c r="H1169" s="57">
        <f t="shared" si="171"/>
        <v>2828</v>
      </c>
      <c r="I1169" s="57">
        <f t="shared" si="172"/>
        <v>2828</v>
      </c>
      <c r="J1169" s="57">
        <f t="shared" si="178"/>
        <v>95</v>
      </c>
      <c r="K1169" s="57">
        <f t="shared" si="174"/>
        <v>184</v>
      </c>
      <c r="L1169" s="57">
        <f t="shared" si="175"/>
        <v>279</v>
      </c>
      <c r="M1169" s="107">
        <f t="shared" si="176"/>
        <v>52.245011086474499</v>
      </c>
      <c r="N1169" s="107">
        <f t="shared" si="177"/>
        <v>52.245011086474499</v>
      </c>
    </row>
    <row r="1170" spans="1:14" ht="18" customHeight="1" outlineLevel="2">
      <c r="A1170" s="28">
        <v>52</v>
      </c>
      <c r="B1170" s="29" t="s">
        <v>762</v>
      </c>
      <c r="C1170" s="14" t="s">
        <v>797</v>
      </c>
      <c r="D1170" s="3">
        <v>129</v>
      </c>
      <c r="E1170" s="3">
        <v>1229</v>
      </c>
      <c r="F1170" s="3">
        <v>22</v>
      </c>
      <c r="G1170" s="6">
        <f t="shared" si="170"/>
        <v>55.863636363636367</v>
      </c>
      <c r="H1170" s="57">
        <f t="shared" si="171"/>
        <v>1844</v>
      </c>
      <c r="I1170" s="57">
        <f t="shared" si="172"/>
        <v>1844</v>
      </c>
      <c r="J1170" s="57">
        <f t="shared" si="178"/>
        <v>62</v>
      </c>
      <c r="K1170" s="57">
        <f t="shared" si="174"/>
        <v>119</v>
      </c>
      <c r="L1170" s="57">
        <f t="shared" si="175"/>
        <v>181</v>
      </c>
      <c r="M1170" s="107">
        <f t="shared" si="176"/>
        <v>43.305144467935172</v>
      </c>
      <c r="N1170" s="107">
        <f t="shared" si="177"/>
        <v>43.305144467935172</v>
      </c>
    </row>
    <row r="1171" spans="1:14" ht="18" customHeight="1" outlineLevel="2">
      <c r="A1171" s="28">
        <v>53</v>
      </c>
      <c r="B1171" s="29" t="s">
        <v>762</v>
      </c>
      <c r="C1171" s="14" t="s">
        <v>291</v>
      </c>
      <c r="D1171" s="3">
        <v>105</v>
      </c>
      <c r="E1171" s="3">
        <v>898</v>
      </c>
      <c r="F1171" s="3">
        <v>21</v>
      </c>
      <c r="G1171" s="6">
        <f t="shared" si="170"/>
        <v>42.761904761904759</v>
      </c>
      <c r="H1171" s="57">
        <f t="shared" si="171"/>
        <v>1411</v>
      </c>
      <c r="I1171" s="57">
        <f t="shared" si="172"/>
        <v>1411</v>
      </c>
      <c r="J1171" s="57">
        <f t="shared" si="178"/>
        <v>47</v>
      </c>
      <c r="K1171" s="57">
        <f t="shared" si="174"/>
        <v>90</v>
      </c>
      <c r="L1171" s="57">
        <f t="shared" si="175"/>
        <v>137</v>
      </c>
      <c r="M1171" s="107">
        <f t="shared" si="176"/>
        <v>40.725623582766438</v>
      </c>
      <c r="N1171" s="107">
        <f t="shared" si="177"/>
        <v>40.725623582766438</v>
      </c>
    </row>
    <row r="1172" spans="1:14" ht="18" customHeight="1" outlineLevel="2">
      <c r="A1172" s="28">
        <v>54</v>
      </c>
      <c r="B1172" s="29" t="s">
        <v>762</v>
      </c>
      <c r="C1172" s="2" t="s">
        <v>1208</v>
      </c>
      <c r="D1172" s="3">
        <v>119</v>
      </c>
      <c r="E1172" s="3">
        <v>1338</v>
      </c>
      <c r="F1172" s="3">
        <v>22</v>
      </c>
      <c r="G1172" s="6">
        <f t="shared" si="170"/>
        <v>60.81818181818182</v>
      </c>
      <c r="H1172" s="57">
        <f t="shared" si="171"/>
        <v>2007</v>
      </c>
      <c r="I1172" s="57">
        <f t="shared" si="172"/>
        <v>2007</v>
      </c>
      <c r="J1172" s="57">
        <f t="shared" si="178"/>
        <v>67</v>
      </c>
      <c r="K1172" s="57">
        <f t="shared" si="174"/>
        <v>129</v>
      </c>
      <c r="L1172" s="57">
        <f t="shared" si="175"/>
        <v>196</v>
      </c>
      <c r="M1172" s="107">
        <f t="shared" si="176"/>
        <v>51.107715813598169</v>
      </c>
      <c r="N1172" s="107">
        <f t="shared" si="177"/>
        <v>51.107715813598169</v>
      </c>
    </row>
    <row r="1173" spans="1:14" ht="18" customHeight="1" outlineLevel="2">
      <c r="A1173" s="28">
        <v>55</v>
      </c>
      <c r="B1173" s="29" t="s">
        <v>762</v>
      </c>
      <c r="C1173" s="14" t="s">
        <v>1460</v>
      </c>
      <c r="D1173" s="3">
        <v>120</v>
      </c>
      <c r="E1173" s="3">
        <v>1634</v>
      </c>
      <c r="F1173" s="3">
        <v>22</v>
      </c>
      <c r="G1173" s="6">
        <f t="shared" si="170"/>
        <v>74.272727272727266</v>
      </c>
      <c r="H1173" s="57">
        <f t="shared" si="171"/>
        <v>2451</v>
      </c>
      <c r="I1173" s="57">
        <f t="shared" si="172"/>
        <v>2451</v>
      </c>
      <c r="J1173" s="57">
        <f t="shared" si="178"/>
        <v>82</v>
      </c>
      <c r="K1173" s="57">
        <f t="shared" si="174"/>
        <v>159</v>
      </c>
      <c r="L1173" s="57">
        <f t="shared" si="175"/>
        <v>241</v>
      </c>
      <c r="M1173" s="107">
        <f t="shared" si="176"/>
        <v>61.893939393939391</v>
      </c>
      <c r="N1173" s="107">
        <f t="shared" si="177"/>
        <v>61.893939393939391</v>
      </c>
    </row>
    <row r="1174" spans="1:14" ht="18" customHeight="1" outlineLevel="2">
      <c r="A1174" s="28">
        <v>56</v>
      </c>
      <c r="B1174" s="29" t="s">
        <v>762</v>
      </c>
      <c r="C1174" s="14" t="s">
        <v>798</v>
      </c>
      <c r="D1174" s="3">
        <v>182</v>
      </c>
      <c r="E1174" s="3">
        <v>1474</v>
      </c>
      <c r="F1174" s="3">
        <v>21</v>
      </c>
      <c r="G1174" s="6">
        <f t="shared" ref="G1174:G1238" si="179">E1174/F1174</f>
        <v>70.19047619047619</v>
      </c>
      <c r="H1174" s="57">
        <f t="shared" si="171"/>
        <v>2316</v>
      </c>
      <c r="I1174" s="57">
        <f t="shared" si="172"/>
        <v>2316</v>
      </c>
      <c r="J1174" s="57">
        <f t="shared" si="178"/>
        <v>78</v>
      </c>
      <c r="K1174" s="57">
        <f t="shared" si="174"/>
        <v>150</v>
      </c>
      <c r="L1174" s="57">
        <f t="shared" si="175"/>
        <v>228</v>
      </c>
      <c r="M1174" s="107">
        <f t="shared" si="176"/>
        <v>38.566195709052856</v>
      </c>
      <c r="N1174" s="107">
        <f t="shared" si="177"/>
        <v>38.566195709052856</v>
      </c>
    </row>
    <row r="1175" spans="1:14" ht="18" customHeight="1" outlineLevel="2">
      <c r="A1175" s="28">
        <v>57</v>
      </c>
      <c r="B1175" s="29" t="s">
        <v>762</v>
      </c>
      <c r="C1175" s="14" t="s">
        <v>799</v>
      </c>
      <c r="D1175" s="3">
        <v>145</v>
      </c>
      <c r="E1175" s="3">
        <v>1542</v>
      </c>
      <c r="F1175" s="3">
        <v>21</v>
      </c>
      <c r="G1175" s="6">
        <f t="shared" si="179"/>
        <v>73.428571428571431</v>
      </c>
      <c r="H1175" s="57">
        <f t="shared" si="171"/>
        <v>2423</v>
      </c>
      <c r="I1175" s="57">
        <f t="shared" si="172"/>
        <v>2423</v>
      </c>
      <c r="J1175" s="57">
        <f t="shared" si="178"/>
        <v>81</v>
      </c>
      <c r="K1175" s="57">
        <f t="shared" si="174"/>
        <v>157</v>
      </c>
      <c r="L1175" s="57">
        <f t="shared" si="175"/>
        <v>238</v>
      </c>
      <c r="M1175" s="107">
        <f t="shared" si="176"/>
        <v>50.64039408866995</v>
      </c>
      <c r="N1175" s="107">
        <f t="shared" si="177"/>
        <v>50.64039408866995</v>
      </c>
    </row>
    <row r="1176" spans="1:14" ht="18" customHeight="1" outlineLevel="2">
      <c r="A1176" s="28">
        <v>58</v>
      </c>
      <c r="B1176" s="29" t="s">
        <v>762</v>
      </c>
      <c r="C1176" s="14" t="s">
        <v>800</v>
      </c>
      <c r="D1176" s="3">
        <v>274</v>
      </c>
      <c r="E1176" s="3">
        <v>2336</v>
      </c>
      <c r="F1176" s="3">
        <v>21</v>
      </c>
      <c r="G1176" s="6">
        <f t="shared" si="179"/>
        <v>111.23809523809524</v>
      </c>
      <c r="H1176" s="57">
        <f t="shared" si="171"/>
        <v>3671</v>
      </c>
      <c r="I1176" s="57">
        <f t="shared" si="172"/>
        <v>3671</v>
      </c>
      <c r="J1176" s="57">
        <f t="shared" si="178"/>
        <v>124</v>
      </c>
      <c r="K1176" s="57">
        <f t="shared" si="174"/>
        <v>239</v>
      </c>
      <c r="L1176" s="57">
        <f t="shared" si="175"/>
        <v>363</v>
      </c>
      <c r="M1176" s="107">
        <f t="shared" si="176"/>
        <v>40.597844977407021</v>
      </c>
      <c r="N1176" s="107">
        <f t="shared" si="177"/>
        <v>40.597844977407021</v>
      </c>
    </row>
    <row r="1177" spans="1:14" ht="18" customHeight="1" outlineLevel="2">
      <c r="A1177" s="28">
        <v>59</v>
      </c>
      <c r="B1177" s="29" t="s">
        <v>762</v>
      </c>
      <c r="C1177" s="14" t="s">
        <v>801</v>
      </c>
      <c r="D1177" s="3">
        <v>360</v>
      </c>
      <c r="E1177" s="3">
        <v>2505</v>
      </c>
      <c r="F1177" s="3">
        <v>21</v>
      </c>
      <c r="G1177" s="6">
        <f t="shared" si="179"/>
        <v>119.28571428571429</v>
      </c>
      <c r="H1177" s="57">
        <f t="shared" si="171"/>
        <v>3936</v>
      </c>
      <c r="I1177" s="57">
        <f t="shared" si="172"/>
        <v>3936</v>
      </c>
      <c r="J1177" s="57">
        <f t="shared" si="178"/>
        <v>133</v>
      </c>
      <c r="K1177" s="57">
        <f t="shared" si="174"/>
        <v>257</v>
      </c>
      <c r="L1177" s="57">
        <f t="shared" si="175"/>
        <v>390</v>
      </c>
      <c r="M1177" s="107">
        <f t="shared" si="176"/>
        <v>33.13492063492064</v>
      </c>
      <c r="N1177" s="107">
        <f t="shared" si="177"/>
        <v>33.13492063492064</v>
      </c>
    </row>
    <row r="1178" spans="1:14" ht="18" customHeight="1" outlineLevel="2">
      <c r="A1178" s="28">
        <v>60</v>
      </c>
      <c r="B1178" s="29" t="s">
        <v>762</v>
      </c>
      <c r="C1178" s="14" t="s">
        <v>802</v>
      </c>
      <c r="D1178" s="3">
        <v>115</v>
      </c>
      <c r="E1178" s="3">
        <v>1382</v>
      </c>
      <c r="F1178" s="3">
        <v>21</v>
      </c>
      <c r="G1178" s="6">
        <f t="shared" si="179"/>
        <v>65.80952380952381</v>
      </c>
      <c r="H1178" s="57">
        <f t="shared" si="171"/>
        <v>2172</v>
      </c>
      <c r="I1178" s="57">
        <f t="shared" si="172"/>
        <v>2172</v>
      </c>
      <c r="J1178" s="57">
        <f t="shared" si="178"/>
        <v>73</v>
      </c>
      <c r="K1178" s="57">
        <f t="shared" si="174"/>
        <v>140</v>
      </c>
      <c r="L1178" s="57">
        <f t="shared" si="175"/>
        <v>213</v>
      </c>
      <c r="M1178" s="107">
        <f t="shared" si="176"/>
        <v>57.22567287784679</v>
      </c>
      <c r="N1178" s="107">
        <f t="shared" si="177"/>
        <v>57.22567287784679</v>
      </c>
    </row>
    <row r="1179" spans="1:14" ht="18" customHeight="1" outlineLevel="2">
      <c r="A1179" s="28">
        <v>61</v>
      </c>
      <c r="B1179" s="29" t="s">
        <v>762</v>
      </c>
      <c r="C1179" s="14" t="s">
        <v>1461</v>
      </c>
      <c r="D1179" s="3">
        <v>67</v>
      </c>
      <c r="E1179" s="3">
        <v>765</v>
      </c>
      <c r="F1179" s="3">
        <v>22</v>
      </c>
      <c r="G1179" s="6">
        <f t="shared" si="179"/>
        <v>34.772727272727273</v>
      </c>
      <c r="H1179" s="57">
        <f t="shared" si="171"/>
        <v>1148</v>
      </c>
      <c r="I1179" s="57">
        <f t="shared" si="172"/>
        <v>1148</v>
      </c>
      <c r="J1179" s="57">
        <f t="shared" si="178"/>
        <v>38</v>
      </c>
      <c r="K1179" s="57">
        <f t="shared" si="174"/>
        <v>73</v>
      </c>
      <c r="L1179" s="57">
        <f t="shared" si="175"/>
        <v>111</v>
      </c>
      <c r="M1179" s="107">
        <f t="shared" si="176"/>
        <v>51.899592944369068</v>
      </c>
      <c r="N1179" s="107">
        <f t="shared" si="177"/>
        <v>51.899592944369068</v>
      </c>
    </row>
    <row r="1180" spans="1:14" ht="18" customHeight="1" outlineLevel="2">
      <c r="A1180" s="28">
        <v>62</v>
      </c>
      <c r="B1180" s="29" t="s">
        <v>762</v>
      </c>
      <c r="C1180" s="14" t="s">
        <v>803</v>
      </c>
      <c r="D1180" s="3">
        <v>223</v>
      </c>
      <c r="E1180" s="3">
        <v>2529</v>
      </c>
      <c r="F1180" s="3">
        <v>22</v>
      </c>
      <c r="G1180" s="6">
        <f t="shared" si="179"/>
        <v>114.95454545454545</v>
      </c>
      <c r="H1180" s="57">
        <f t="shared" si="171"/>
        <v>3794</v>
      </c>
      <c r="I1180" s="57">
        <f t="shared" si="172"/>
        <v>3794</v>
      </c>
      <c r="J1180" s="57">
        <f t="shared" si="178"/>
        <v>128</v>
      </c>
      <c r="K1180" s="57">
        <f t="shared" si="174"/>
        <v>247</v>
      </c>
      <c r="L1180" s="57">
        <f t="shared" si="175"/>
        <v>375</v>
      </c>
      <c r="M1180" s="107">
        <f t="shared" si="176"/>
        <v>51.549123522217698</v>
      </c>
      <c r="N1180" s="107">
        <f t="shared" si="177"/>
        <v>51.549123522217698</v>
      </c>
    </row>
    <row r="1181" spans="1:14" ht="18" customHeight="1" outlineLevel="2">
      <c r="A1181" s="28">
        <v>63</v>
      </c>
      <c r="B1181" s="29" t="s">
        <v>762</v>
      </c>
      <c r="C1181" s="14" t="s">
        <v>804</v>
      </c>
      <c r="D1181" s="3">
        <v>125</v>
      </c>
      <c r="E1181" s="3">
        <v>2070</v>
      </c>
      <c r="F1181" s="3">
        <v>22</v>
      </c>
      <c r="G1181" s="6">
        <f t="shared" si="179"/>
        <v>94.090909090909093</v>
      </c>
      <c r="H1181" s="57">
        <f t="shared" si="171"/>
        <v>3105</v>
      </c>
      <c r="I1181" s="57">
        <f t="shared" si="172"/>
        <v>3105</v>
      </c>
      <c r="J1181" s="57">
        <f t="shared" si="178"/>
        <v>105</v>
      </c>
      <c r="K1181" s="57">
        <f t="shared" si="174"/>
        <v>202</v>
      </c>
      <c r="L1181" s="57">
        <f t="shared" si="175"/>
        <v>307</v>
      </c>
      <c r="M1181" s="107">
        <f t="shared" si="176"/>
        <v>75.27272727272728</v>
      </c>
      <c r="N1181" s="107">
        <f t="shared" si="177"/>
        <v>75.27272727272728</v>
      </c>
    </row>
    <row r="1182" spans="1:14" ht="18" customHeight="1" outlineLevel="2">
      <c r="A1182" s="28">
        <v>64</v>
      </c>
      <c r="B1182" s="29" t="s">
        <v>762</v>
      </c>
      <c r="C1182" s="14" t="s">
        <v>805</v>
      </c>
      <c r="D1182" s="3">
        <v>152</v>
      </c>
      <c r="E1182" s="3">
        <v>2260</v>
      </c>
      <c r="F1182" s="3">
        <v>21</v>
      </c>
      <c r="G1182" s="6">
        <f t="shared" si="179"/>
        <v>107.61904761904762</v>
      </c>
      <c r="H1182" s="57">
        <f t="shared" si="171"/>
        <v>3551</v>
      </c>
      <c r="I1182" s="57">
        <f t="shared" si="172"/>
        <v>3551</v>
      </c>
      <c r="J1182" s="57">
        <f t="shared" si="178"/>
        <v>120</v>
      </c>
      <c r="K1182" s="57">
        <f t="shared" si="174"/>
        <v>231</v>
      </c>
      <c r="L1182" s="57">
        <f t="shared" si="175"/>
        <v>351</v>
      </c>
      <c r="M1182" s="107">
        <f t="shared" si="176"/>
        <v>70.802005012531325</v>
      </c>
      <c r="N1182" s="107">
        <f t="shared" si="177"/>
        <v>70.802005012531325</v>
      </c>
    </row>
    <row r="1183" spans="1:14" ht="18" customHeight="1" outlineLevel="2">
      <c r="A1183" s="28">
        <v>65</v>
      </c>
      <c r="B1183" s="29" t="s">
        <v>762</v>
      </c>
      <c r="C1183" s="2" t="s">
        <v>1209</v>
      </c>
      <c r="D1183" s="3">
        <v>137</v>
      </c>
      <c r="E1183" s="3">
        <v>1835</v>
      </c>
      <c r="F1183" s="3">
        <v>20</v>
      </c>
      <c r="G1183" s="6">
        <f t="shared" si="179"/>
        <v>91.75</v>
      </c>
      <c r="H1183" s="57">
        <f t="shared" si="171"/>
        <v>3028</v>
      </c>
      <c r="I1183" s="57">
        <f t="shared" si="172"/>
        <v>3028</v>
      </c>
      <c r="J1183" s="57">
        <f t="shared" si="178"/>
        <v>102</v>
      </c>
      <c r="K1183" s="57">
        <f t="shared" si="174"/>
        <v>197</v>
      </c>
      <c r="L1183" s="57">
        <f t="shared" si="175"/>
        <v>299</v>
      </c>
      <c r="M1183" s="107">
        <f t="shared" si="176"/>
        <v>66.970802919708035</v>
      </c>
      <c r="N1183" s="107">
        <f t="shared" si="177"/>
        <v>66.970802919708035</v>
      </c>
    </row>
    <row r="1184" spans="1:14" ht="18" customHeight="1" outlineLevel="2">
      <c r="A1184" s="28">
        <v>66</v>
      </c>
      <c r="B1184" s="29" t="s">
        <v>762</v>
      </c>
      <c r="C1184" s="14" t="s">
        <v>806</v>
      </c>
      <c r="D1184" s="3">
        <v>119</v>
      </c>
      <c r="E1184" s="3">
        <v>1587</v>
      </c>
      <c r="F1184" s="3">
        <v>22</v>
      </c>
      <c r="G1184" s="6">
        <f t="shared" si="179"/>
        <v>72.13636363636364</v>
      </c>
      <c r="H1184" s="57">
        <f t="shared" ref="H1184:H1220" si="180">ROUND(G1184*33,0)</f>
        <v>2381</v>
      </c>
      <c r="I1184" s="57">
        <f t="shared" ref="I1184:I1220" si="181">ROUND(G1184*33,0)</f>
        <v>2381</v>
      </c>
      <c r="J1184" s="57">
        <f t="shared" si="178"/>
        <v>80</v>
      </c>
      <c r="K1184" s="57">
        <f t="shared" ref="K1184:K1193" si="182">ROUND(I1184*0.066-3,0)</f>
        <v>154</v>
      </c>
      <c r="L1184" s="57">
        <f t="shared" si="175"/>
        <v>234</v>
      </c>
      <c r="M1184" s="107">
        <f t="shared" si="176"/>
        <v>60.618792971734152</v>
      </c>
      <c r="N1184" s="107">
        <f t="shared" si="177"/>
        <v>60.618792971734152</v>
      </c>
    </row>
    <row r="1185" spans="1:14" ht="18" customHeight="1" outlineLevel="2">
      <c r="A1185" s="28">
        <v>67</v>
      </c>
      <c r="B1185" s="29" t="s">
        <v>762</v>
      </c>
      <c r="C1185" s="14" t="s">
        <v>807</v>
      </c>
      <c r="D1185" s="3">
        <v>103</v>
      </c>
      <c r="E1185" s="3">
        <v>1254</v>
      </c>
      <c r="F1185" s="3">
        <v>19</v>
      </c>
      <c r="G1185" s="6">
        <f t="shared" si="179"/>
        <v>66</v>
      </c>
      <c r="H1185" s="57">
        <f t="shared" si="180"/>
        <v>2178</v>
      </c>
      <c r="I1185" s="57">
        <f t="shared" si="181"/>
        <v>2178</v>
      </c>
      <c r="J1185" s="57">
        <f t="shared" si="178"/>
        <v>73</v>
      </c>
      <c r="K1185" s="57">
        <f t="shared" si="182"/>
        <v>141</v>
      </c>
      <c r="L1185" s="57">
        <f t="shared" si="175"/>
        <v>214</v>
      </c>
      <c r="M1185" s="107">
        <f t="shared" si="176"/>
        <v>64.077669902912618</v>
      </c>
      <c r="N1185" s="107">
        <f t="shared" si="177"/>
        <v>64.077669902912618</v>
      </c>
    </row>
    <row r="1186" spans="1:14" ht="18" customHeight="1" outlineLevel="2">
      <c r="A1186" s="28">
        <v>68</v>
      </c>
      <c r="B1186" s="29" t="s">
        <v>762</v>
      </c>
      <c r="C1186" s="14" t="s">
        <v>808</v>
      </c>
      <c r="D1186" s="3">
        <v>80</v>
      </c>
      <c r="E1186" s="3">
        <v>912</v>
      </c>
      <c r="F1186" s="3">
        <v>21</v>
      </c>
      <c r="G1186" s="6">
        <f t="shared" si="179"/>
        <v>43.428571428571431</v>
      </c>
      <c r="H1186" s="57">
        <f t="shared" si="180"/>
        <v>1433</v>
      </c>
      <c r="I1186" s="57">
        <f t="shared" si="181"/>
        <v>1433</v>
      </c>
      <c r="J1186" s="57">
        <f t="shared" si="178"/>
        <v>48</v>
      </c>
      <c r="K1186" s="57">
        <f t="shared" si="182"/>
        <v>92</v>
      </c>
      <c r="L1186" s="57">
        <f t="shared" si="175"/>
        <v>140</v>
      </c>
      <c r="M1186" s="107">
        <f t="shared" si="176"/>
        <v>54.285714285714292</v>
      </c>
      <c r="N1186" s="107">
        <f t="shared" si="177"/>
        <v>54.285714285714292</v>
      </c>
    </row>
    <row r="1187" spans="1:14" ht="18" customHeight="1" outlineLevel="2">
      <c r="A1187" s="28">
        <v>69</v>
      </c>
      <c r="B1187" s="29" t="s">
        <v>762</v>
      </c>
      <c r="C1187" s="14" t="s">
        <v>809</v>
      </c>
      <c r="D1187" s="3">
        <v>205</v>
      </c>
      <c r="E1187" s="3">
        <v>2149</v>
      </c>
      <c r="F1187" s="3">
        <v>21</v>
      </c>
      <c r="G1187" s="6">
        <f t="shared" si="179"/>
        <v>102.33333333333333</v>
      </c>
      <c r="H1187" s="57">
        <f t="shared" si="180"/>
        <v>3377</v>
      </c>
      <c r="I1187" s="57">
        <f t="shared" si="181"/>
        <v>3377</v>
      </c>
      <c r="J1187" s="57">
        <f t="shared" si="178"/>
        <v>114</v>
      </c>
      <c r="K1187" s="57">
        <f t="shared" si="182"/>
        <v>220</v>
      </c>
      <c r="L1187" s="57">
        <f t="shared" si="175"/>
        <v>334</v>
      </c>
      <c r="M1187" s="107">
        <f t="shared" si="176"/>
        <v>49.918699186991866</v>
      </c>
      <c r="N1187" s="107">
        <f t="shared" si="177"/>
        <v>49.918699186991866</v>
      </c>
    </row>
    <row r="1188" spans="1:14" ht="18" customHeight="1" outlineLevel="2">
      <c r="A1188" s="28">
        <v>70</v>
      </c>
      <c r="B1188" s="29" t="s">
        <v>762</v>
      </c>
      <c r="C1188" s="14" t="s">
        <v>810</v>
      </c>
      <c r="D1188" s="3">
        <v>155</v>
      </c>
      <c r="E1188" s="3">
        <v>1292</v>
      </c>
      <c r="F1188" s="3">
        <v>21</v>
      </c>
      <c r="G1188" s="6">
        <f t="shared" si="179"/>
        <v>61.523809523809526</v>
      </c>
      <c r="H1188" s="57">
        <f t="shared" si="180"/>
        <v>2030</v>
      </c>
      <c r="I1188" s="57">
        <f t="shared" si="181"/>
        <v>2030</v>
      </c>
      <c r="J1188" s="57">
        <f t="shared" si="178"/>
        <v>68</v>
      </c>
      <c r="K1188" s="57">
        <f t="shared" si="182"/>
        <v>131</v>
      </c>
      <c r="L1188" s="57">
        <f t="shared" si="175"/>
        <v>199</v>
      </c>
      <c r="M1188" s="107">
        <f t="shared" si="176"/>
        <v>39.692780337941628</v>
      </c>
      <c r="N1188" s="107">
        <f t="shared" si="177"/>
        <v>39.692780337941628</v>
      </c>
    </row>
    <row r="1189" spans="1:14" ht="18" customHeight="1" outlineLevel="2">
      <c r="A1189" s="28">
        <v>71</v>
      </c>
      <c r="B1189" s="29" t="s">
        <v>762</v>
      </c>
      <c r="C1189" s="14" t="s">
        <v>811</v>
      </c>
      <c r="D1189" s="3">
        <v>232</v>
      </c>
      <c r="E1189" s="3">
        <v>1912</v>
      </c>
      <c r="F1189" s="3">
        <v>23</v>
      </c>
      <c r="G1189" s="6">
        <f t="shared" si="179"/>
        <v>83.130434782608702</v>
      </c>
      <c r="H1189" s="57">
        <f t="shared" si="180"/>
        <v>2743</v>
      </c>
      <c r="I1189" s="57">
        <f t="shared" si="181"/>
        <v>2743</v>
      </c>
      <c r="J1189" s="57">
        <f t="shared" si="178"/>
        <v>92</v>
      </c>
      <c r="K1189" s="57">
        <f t="shared" si="182"/>
        <v>178</v>
      </c>
      <c r="L1189" s="57">
        <f t="shared" si="175"/>
        <v>270</v>
      </c>
      <c r="M1189" s="107">
        <f t="shared" si="176"/>
        <v>35.832083958020988</v>
      </c>
      <c r="N1189" s="107">
        <f t="shared" si="177"/>
        <v>35.832083958020988</v>
      </c>
    </row>
    <row r="1190" spans="1:14" ht="18" customHeight="1" outlineLevel="2">
      <c r="A1190" s="28">
        <v>72</v>
      </c>
      <c r="B1190" s="29" t="s">
        <v>762</v>
      </c>
      <c r="C1190" s="14" t="s">
        <v>1462</v>
      </c>
      <c r="D1190" s="3">
        <v>68</v>
      </c>
      <c r="E1190" s="3">
        <v>825</v>
      </c>
      <c r="F1190" s="3">
        <v>19</v>
      </c>
      <c r="G1190" s="6">
        <f t="shared" si="179"/>
        <v>43.421052631578945</v>
      </c>
      <c r="H1190" s="57">
        <f t="shared" si="180"/>
        <v>1433</v>
      </c>
      <c r="I1190" s="57">
        <f t="shared" si="181"/>
        <v>1433</v>
      </c>
      <c r="J1190" s="57">
        <f t="shared" si="178"/>
        <v>48</v>
      </c>
      <c r="K1190" s="57">
        <f t="shared" si="182"/>
        <v>92</v>
      </c>
      <c r="L1190" s="57">
        <f t="shared" si="175"/>
        <v>140</v>
      </c>
      <c r="M1190" s="107">
        <f t="shared" si="176"/>
        <v>63.854489164086679</v>
      </c>
      <c r="N1190" s="107">
        <f t="shared" si="177"/>
        <v>63.854489164086679</v>
      </c>
    </row>
    <row r="1191" spans="1:14" ht="18" customHeight="1" outlineLevel="2">
      <c r="A1191" s="28">
        <v>73</v>
      </c>
      <c r="B1191" s="29" t="s">
        <v>762</v>
      </c>
      <c r="C1191" s="14" t="s">
        <v>812</v>
      </c>
      <c r="D1191" s="3">
        <v>111</v>
      </c>
      <c r="E1191" s="3">
        <v>1055</v>
      </c>
      <c r="F1191" s="3">
        <v>20</v>
      </c>
      <c r="G1191" s="6">
        <f t="shared" si="179"/>
        <v>52.75</v>
      </c>
      <c r="H1191" s="57">
        <f t="shared" si="180"/>
        <v>1741</v>
      </c>
      <c r="I1191" s="57">
        <f t="shared" si="181"/>
        <v>1741</v>
      </c>
      <c r="J1191" s="57">
        <f t="shared" si="178"/>
        <v>58</v>
      </c>
      <c r="K1191" s="57">
        <f t="shared" si="182"/>
        <v>112</v>
      </c>
      <c r="L1191" s="57">
        <f t="shared" si="175"/>
        <v>170</v>
      </c>
      <c r="M1191" s="107">
        <f t="shared" si="176"/>
        <v>47.522522522522522</v>
      </c>
      <c r="N1191" s="107">
        <f t="shared" si="177"/>
        <v>47.522522522522522</v>
      </c>
    </row>
    <row r="1192" spans="1:14" ht="18" customHeight="1" outlineLevel="2">
      <c r="A1192" s="28">
        <v>74</v>
      </c>
      <c r="B1192" s="29" t="s">
        <v>762</v>
      </c>
      <c r="C1192" s="14" t="s">
        <v>813</v>
      </c>
      <c r="D1192" s="3">
        <v>196</v>
      </c>
      <c r="E1192" s="3">
        <v>1370</v>
      </c>
      <c r="F1192" s="3">
        <v>22</v>
      </c>
      <c r="G1192" s="6">
        <f t="shared" si="179"/>
        <v>62.272727272727273</v>
      </c>
      <c r="H1192" s="57">
        <f t="shared" si="180"/>
        <v>2055</v>
      </c>
      <c r="I1192" s="57">
        <f t="shared" si="181"/>
        <v>2055</v>
      </c>
      <c r="J1192" s="57">
        <f t="shared" si="178"/>
        <v>69</v>
      </c>
      <c r="K1192" s="57">
        <f t="shared" si="182"/>
        <v>133</v>
      </c>
      <c r="L1192" s="57">
        <f t="shared" si="175"/>
        <v>202</v>
      </c>
      <c r="M1192" s="107">
        <f t="shared" si="176"/>
        <v>31.771799628942485</v>
      </c>
      <c r="N1192" s="107">
        <f t="shared" si="177"/>
        <v>31.771799628942485</v>
      </c>
    </row>
    <row r="1193" spans="1:14" ht="18" customHeight="1" outlineLevel="2">
      <c r="A1193" s="28">
        <v>75</v>
      </c>
      <c r="B1193" s="29" t="s">
        <v>762</v>
      </c>
      <c r="C1193" s="2" t="s">
        <v>439</v>
      </c>
      <c r="D1193" s="3">
        <v>82</v>
      </c>
      <c r="E1193" s="3">
        <v>713</v>
      </c>
      <c r="F1193" s="3">
        <v>20</v>
      </c>
      <c r="G1193" s="6">
        <f t="shared" si="179"/>
        <v>35.65</v>
      </c>
      <c r="H1193" s="57">
        <f t="shared" si="180"/>
        <v>1176</v>
      </c>
      <c r="I1193" s="57">
        <f t="shared" si="181"/>
        <v>1176</v>
      </c>
      <c r="J1193" s="57">
        <f t="shared" si="178"/>
        <v>39</v>
      </c>
      <c r="K1193" s="57">
        <f t="shared" si="182"/>
        <v>75</v>
      </c>
      <c r="L1193" s="57">
        <f t="shared" si="175"/>
        <v>114</v>
      </c>
      <c r="M1193" s="107">
        <f t="shared" si="176"/>
        <v>43.475609756097562</v>
      </c>
      <c r="N1193" s="107">
        <f t="shared" si="177"/>
        <v>43.475609756097562</v>
      </c>
    </row>
    <row r="1194" spans="1:14" ht="18" customHeight="1" outlineLevel="2">
      <c r="A1194" s="28">
        <v>76</v>
      </c>
      <c r="B1194" s="29" t="s">
        <v>762</v>
      </c>
      <c r="C1194" s="14" t="s">
        <v>814</v>
      </c>
      <c r="D1194" s="3">
        <v>168</v>
      </c>
      <c r="E1194" s="3">
        <v>1812</v>
      </c>
      <c r="F1194" s="3">
        <v>22</v>
      </c>
      <c r="G1194" s="6">
        <f t="shared" si="179"/>
        <v>82.36363636363636</v>
      </c>
      <c r="H1194" s="57">
        <f t="shared" si="180"/>
        <v>2718</v>
      </c>
      <c r="I1194" s="57">
        <f t="shared" si="181"/>
        <v>2718</v>
      </c>
      <c r="J1194" s="57">
        <f t="shared" si="178"/>
        <v>91</v>
      </c>
      <c r="K1194" s="57">
        <f t="shared" ref="K1194:K1220" si="183">ROUND(I1194*0.066-2,0)</f>
        <v>177</v>
      </c>
      <c r="L1194" s="57">
        <f t="shared" si="175"/>
        <v>268</v>
      </c>
      <c r="M1194" s="107">
        <f t="shared" si="176"/>
        <v>49.025974025974023</v>
      </c>
      <c r="N1194" s="107">
        <f t="shared" si="177"/>
        <v>49.025974025974023</v>
      </c>
    </row>
    <row r="1195" spans="1:14" ht="18" customHeight="1" outlineLevel="2">
      <c r="A1195" s="28">
        <v>77</v>
      </c>
      <c r="B1195" s="29" t="s">
        <v>762</v>
      </c>
      <c r="C1195" s="14" t="s">
        <v>1463</v>
      </c>
      <c r="D1195" s="3">
        <v>80</v>
      </c>
      <c r="E1195" s="3">
        <v>998</v>
      </c>
      <c r="F1195" s="3">
        <v>21</v>
      </c>
      <c r="G1195" s="6">
        <f t="shared" si="179"/>
        <v>47.523809523809526</v>
      </c>
      <c r="H1195" s="57">
        <f t="shared" si="180"/>
        <v>1568</v>
      </c>
      <c r="I1195" s="57">
        <f t="shared" si="181"/>
        <v>1568</v>
      </c>
      <c r="J1195" s="57">
        <f t="shared" si="178"/>
        <v>52</v>
      </c>
      <c r="K1195" s="57">
        <f t="shared" si="183"/>
        <v>101</v>
      </c>
      <c r="L1195" s="57">
        <f t="shared" si="175"/>
        <v>153</v>
      </c>
      <c r="M1195" s="107">
        <f t="shared" si="176"/>
        <v>59.404761904761905</v>
      </c>
      <c r="N1195" s="107">
        <f t="shared" si="177"/>
        <v>59.404761904761905</v>
      </c>
    </row>
    <row r="1196" spans="1:14" ht="18" customHeight="1" outlineLevel="2">
      <c r="A1196" s="28">
        <v>78</v>
      </c>
      <c r="B1196" s="29" t="s">
        <v>762</v>
      </c>
      <c r="C1196" s="14" t="s">
        <v>1464</v>
      </c>
      <c r="D1196" s="3">
        <v>108</v>
      </c>
      <c r="E1196" s="3">
        <v>640</v>
      </c>
      <c r="F1196" s="3">
        <v>21</v>
      </c>
      <c r="G1196" s="6">
        <f t="shared" si="179"/>
        <v>30.476190476190474</v>
      </c>
      <c r="H1196" s="57">
        <f t="shared" si="180"/>
        <v>1006</v>
      </c>
      <c r="I1196" s="57">
        <f t="shared" si="181"/>
        <v>1006</v>
      </c>
      <c r="J1196" s="57">
        <f t="shared" si="178"/>
        <v>33</v>
      </c>
      <c r="K1196" s="57">
        <f t="shared" si="183"/>
        <v>64</v>
      </c>
      <c r="L1196" s="57">
        <f t="shared" si="175"/>
        <v>97</v>
      </c>
      <c r="M1196" s="107">
        <f t="shared" si="176"/>
        <v>28.218694885361547</v>
      </c>
      <c r="N1196" s="107">
        <f t="shared" si="177"/>
        <v>28.218694885361547</v>
      </c>
    </row>
    <row r="1197" spans="1:14" ht="18" customHeight="1" outlineLevel="2">
      <c r="A1197" s="28">
        <v>79</v>
      </c>
      <c r="B1197" s="29" t="s">
        <v>762</v>
      </c>
      <c r="C1197" s="14" t="s">
        <v>815</v>
      </c>
      <c r="D1197" s="3">
        <v>68</v>
      </c>
      <c r="E1197" s="3">
        <v>1011</v>
      </c>
      <c r="F1197" s="3">
        <v>22</v>
      </c>
      <c r="G1197" s="6">
        <f t="shared" si="179"/>
        <v>45.954545454545453</v>
      </c>
      <c r="H1197" s="57">
        <f t="shared" si="180"/>
        <v>1517</v>
      </c>
      <c r="I1197" s="57">
        <f t="shared" si="181"/>
        <v>1517</v>
      </c>
      <c r="J1197" s="57">
        <f t="shared" si="178"/>
        <v>51</v>
      </c>
      <c r="K1197" s="57">
        <f t="shared" si="183"/>
        <v>98</v>
      </c>
      <c r="L1197" s="57">
        <f t="shared" si="175"/>
        <v>149</v>
      </c>
      <c r="M1197" s="107">
        <f t="shared" si="176"/>
        <v>67.580213903743314</v>
      </c>
      <c r="N1197" s="107">
        <f t="shared" si="177"/>
        <v>67.580213903743314</v>
      </c>
    </row>
    <row r="1198" spans="1:14" ht="18" customHeight="1" outlineLevel="2">
      <c r="A1198" s="28">
        <v>80</v>
      </c>
      <c r="B1198" s="29" t="s">
        <v>762</v>
      </c>
      <c r="C1198" s="14" t="s">
        <v>816</v>
      </c>
      <c r="D1198" s="3">
        <v>92</v>
      </c>
      <c r="E1198" s="3">
        <v>1105</v>
      </c>
      <c r="F1198" s="3">
        <v>22</v>
      </c>
      <c r="G1198" s="6">
        <f t="shared" si="179"/>
        <v>50.227272727272727</v>
      </c>
      <c r="H1198" s="57">
        <f t="shared" si="180"/>
        <v>1658</v>
      </c>
      <c r="I1198" s="57">
        <f t="shared" si="181"/>
        <v>1658</v>
      </c>
      <c r="J1198" s="57">
        <f t="shared" si="178"/>
        <v>55</v>
      </c>
      <c r="K1198" s="57">
        <f t="shared" si="183"/>
        <v>107</v>
      </c>
      <c r="L1198" s="57">
        <f t="shared" si="175"/>
        <v>162</v>
      </c>
      <c r="M1198" s="107">
        <f t="shared" si="176"/>
        <v>54.594861660079054</v>
      </c>
      <c r="N1198" s="107">
        <f t="shared" si="177"/>
        <v>54.594861660079054</v>
      </c>
    </row>
    <row r="1199" spans="1:14" ht="18" customHeight="1" outlineLevel="2">
      <c r="A1199" s="28">
        <v>81</v>
      </c>
      <c r="B1199" s="29" t="s">
        <v>762</v>
      </c>
      <c r="C1199" s="14" t="s">
        <v>1465</v>
      </c>
      <c r="D1199" s="3">
        <v>82</v>
      </c>
      <c r="E1199" s="3">
        <v>977</v>
      </c>
      <c r="F1199" s="3">
        <v>22</v>
      </c>
      <c r="G1199" s="6">
        <f t="shared" si="179"/>
        <v>44.409090909090907</v>
      </c>
      <c r="H1199" s="57">
        <f t="shared" si="180"/>
        <v>1466</v>
      </c>
      <c r="I1199" s="57">
        <f t="shared" si="181"/>
        <v>1466</v>
      </c>
      <c r="J1199" s="57">
        <f t="shared" si="178"/>
        <v>49</v>
      </c>
      <c r="K1199" s="57">
        <f t="shared" si="183"/>
        <v>95</v>
      </c>
      <c r="L1199" s="57">
        <f t="shared" si="175"/>
        <v>144</v>
      </c>
      <c r="M1199" s="107">
        <f t="shared" si="176"/>
        <v>54.157427937915742</v>
      </c>
      <c r="N1199" s="107">
        <f t="shared" si="177"/>
        <v>54.157427937915742</v>
      </c>
    </row>
    <row r="1200" spans="1:14" ht="18" customHeight="1" outlineLevel="2">
      <c r="A1200" s="28">
        <v>82</v>
      </c>
      <c r="B1200" s="29" t="s">
        <v>762</v>
      </c>
      <c r="C1200" s="14" t="s">
        <v>817</v>
      </c>
      <c r="D1200" s="3">
        <v>162</v>
      </c>
      <c r="E1200" s="3">
        <v>1684</v>
      </c>
      <c r="F1200" s="3">
        <v>21</v>
      </c>
      <c r="G1200" s="6">
        <f t="shared" si="179"/>
        <v>80.19047619047619</v>
      </c>
      <c r="H1200" s="57">
        <f t="shared" si="180"/>
        <v>2646</v>
      </c>
      <c r="I1200" s="57">
        <f t="shared" si="181"/>
        <v>2646</v>
      </c>
      <c r="J1200" s="57">
        <f t="shared" si="178"/>
        <v>89</v>
      </c>
      <c r="K1200" s="57">
        <f t="shared" si="183"/>
        <v>173</v>
      </c>
      <c r="L1200" s="57">
        <f t="shared" si="175"/>
        <v>262</v>
      </c>
      <c r="M1200" s="107">
        <f t="shared" si="176"/>
        <v>49.500293944738388</v>
      </c>
      <c r="N1200" s="107">
        <f t="shared" si="177"/>
        <v>49.500293944738388</v>
      </c>
    </row>
    <row r="1201" spans="1:14" ht="18" customHeight="1" outlineLevel="2">
      <c r="A1201" s="28">
        <v>83</v>
      </c>
      <c r="B1201" s="29" t="s">
        <v>762</v>
      </c>
      <c r="C1201" s="14" t="s">
        <v>818</v>
      </c>
      <c r="D1201" s="3">
        <v>122</v>
      </c>
      <c r="E1201" s="3">
        <v>1000</v>
      </c>
      <c r="F1201" s="3">
        <v>22</v>
      </c>
      <c r="G1201" s="6">
        <f t="shared" si="179"/>
        <v>45.454545454545453</v>
      </c>
      <c r="H1201" s="57">
        <f t="shared" si="180"/>
        <v>1500</v>
      </c>
      <c r="I1201" s="57">
        <f t="shared" si="181"/>
        <v>1500</v>
      </c>
      <c r="J1201" s="57">
        <f t="shared" si="178"/>
        <v>50</v>
      </c>
      <c r="K1201" s="57">
        <f t="shared" si="183"/>
        <v>97</v>
      </c>
      <c r="L1201" s="57">
        <f t="shared" si="175"/>
        <v>147</v>
      </c>
      <c r="M1201" s="107">
        <f t="shared" si="176"/>
        <v>37.257824143070039</v>
      </c>
      <c r="N1201" s="107">
        <f t="shared" si="177"/>
        <v>37.257824143070039</v>
      </c>
    </row>
    <row r="1202" spans="1:14" ht="18" customHeight="1" outlineLevel="2">
      <c r="A1202" s="28">
        <v>84</v>
      </c>
      <c r="B1202" s="29" t="s">
        <v>762</v>
      </c>
      <c r="C1202" s="14" t="s">
        <v>819</v>
      </c>
      <c r="D1202" s="3">
        <v>334</v>
      </c>
      <c r="E1202" s="3">
        <v>4145</v>
      </c>
      <c r="F1202" s="3">
        <v>22</v>
      </c>
      <c r="G1202" s="6">
        <f t="shared" si="179"/>
        <v>188.40909090909091</v>
      </c>
      <c r="H1202" s="57">
        <f t="shared" si="180"/>
        <v>6218</v>
      </c>
      <c r="I1202" s="57">
        <f t="shared" si="181"/>
        <v>6218</v>
      </c>
      <c r="J1202" s="57">
        <f t="shared" si="178"/>
        <v>210</v>
      </c>
      <c r="K1202" s="57">
        <f t="shared" si="183"/>
        <v>408</v>
      </c>
      <c r="L1202" s="57">
        <f t="shared" si="175"/>
        <v>618</v>
      </c>
      <c r="M1202" s="107">
        <f t="shared" si="176"/>
        <v>56.409907457811656</v>
      </c>
      <c r="N1202" s="107">
        <f t="shared" si="177"/>
        <v>56.409907457811656</v>
      </c>
    </row>
    <row r="1203" spans="1:14" ht="18" customHeight="1" outlineLevel="2">
      <c r="A1203" s="28">
        <v>85</v>
      </c>
      <c r="B1203" s="29" t="s">
        <v>762</v>
      </c>
      <c r="C1203" s="14" t="s">
        <v>1167</v>
      </c>
      <c r="D1203" s="3">
        <v>142</v>
      </c>
      <c r="E1203" s="3">
        <v>1512</v>
      </c>
      <c r="F1203" s="3">
        <v>22</v>
      </c>
      <c r="G1203" s="6">
        <f t="shared" si="179"/>
        <v>68.727272727272734</v>
      </c>
      <c r="H1203" s="57">
        <f t="shared" si="180"/>
        <v>2268</v>
      </c>
      <c r="I1203" s="57">
        <f t="shared" si="181"/>
        <v>2268</v>
      </c>
      <c r="J1203" s="57">
        <f t="shared" si="178"/>
        <v>76</v>
      </c>
      <c r="K1203" s="57">
        <f t="shared" si="183"/>
        <v>148</v>
      </c>
      <c r="L1203" s="57">
        <f t="shared" si="175"/>
        <v>224</v>
      </c>
      <c r="M1203" s="107">
        <f t="shared" si="176"/>
        <v>48.399487836107554</v>
      </c>
      <c r="N1203" s="107">
        <f t="shared" si="177"/>
        <v>48.399487836107554</v>
      </c>
    </row>
    <row r="1204" spans="1:14" ht="18" customHeight="1" outlineLevel="2">
      <c r="A1204" s="28">
        <v>86</v>
      </c>
      <c r="B1204" s="29" t="s">
        <v>762</v>
      </c>
      <c r="C1204" s="14" t="s">
        <v>820</v>
      </c>
      <c r="D1204" s="3">
        <v>235</v>
      </c>
      <c r="E1204" s="3">
        <v>2166</v>
      </c>
      <c r="F1204" s="3">
        <v>21</v>
      </c>
      <c r="G1204" s="6">
        <f t="shared" si="179"/>
        <v>103.14285714285714</v>
      </c>
      <c r="H1204" s="57">
        <f t="shared" si="180"/>
        <v>3404</v>
      </c>
      <c r="I1204" s="57">
        <f t="shared" si="181"/>
        <v>3404</v>
      </c>
      <c r="J1204" s="57">
        <f t="shared" si="178"/>
        <v>115</v>
      </c>
      <c r="K1204" s="57">
        <f t="shared" si="183"/>
        <v>223</v>
      </c>
      <c r="L1204" s="57">
        <f t="shared" si="175"/>
        <v>338</v>
      </c>
      <c r="M1204" s="107">
        <f t="shared" si="176"/>
        <v>43.890577507598785</v>
      </c>
      <c r="N1204" s="107">
        <f t="shared" si="177"/>
        <v>43.890577507598785</v>
      </c>
    </row>
    <row r="1205" spans="1:14" ht="18" customHeight="1" outlineLevel="2">
      <c r="A1205" s="28">
        <v>87</v>
      </c>
      <c r="B1205" s="29" t="s">
        <v>762</v>
      </c>
      <c r="C1205" s="14" t="s">
        <v>821</v>
      </c>
      <c r="D1205" s="3">
        <v>217</v>
      </c>
      <c r="E1205" s="3">
        <v>3223</v>
      </c>
      <c r="F1205" s="3">
        <v>22</v>
      </c>
      <c r="G1205" s="6">
        <f t="shared" si="179"/>
        <v>146.5</v>
      </c>
      <c r="H1205" s="57">
        <f t="shared" si="180"/>
        <v>4835</v>
      </c>
      <c r="I1205" s="57">
        <f t="shared" si="181"/>
        <v>4835</v>
      </c>
      <c r="J1205" s="57">
        <f t="shared" si="178"/>
        <v>163</v>
      </c>
      <c r="K1205" s="57">
        <f t="shared" si="183"/>
        <v>317</v>
      </c>
      <c r="L1205" s="57">
        <f t="shared" si="175"/>
        <v>480</v>
      </c>
      <c r="M1205" s="107">
        <f t="shared" si="176"/>
        <v>67.511520737327189</v>
      </c>
      <c r="N1205" s="107">
        <f t="shared" si="177"/>
        <v>67.511520737327189</v>
      </c>
    </row>
    <row r="1206" spans="1:14" ht="18" customHeight="1" outlineLevel="2">
      <c r="A1206" s="28">
        <v>88</v>
      </c>
      <c r="B1206" s="29" t="s">
        <v>762</v>
      </c>
      <c r="C1206" s="14" t="s">
        <v>822</v>
      </c>
      <c r="D1206" s="3">
        <v>122</v>
      </c>
      <c r="E1206" s="3">
        <v>1482</v>
      </c>
      <c r="F1206" s="3">
        <v>22</v>
      </c>
      <c r="G1206" s="6">
        <f t="shared" si="179"/>
        <v>67.36363636363636</v>
      </c>
      <c r="H1206" s="57">
        <f t="shared" si="180"/>
        <v>2223</v>
      </c>
      <c r="I1206" s="57">
        <f t="shared" si="181"/>
        <v>2223</v>
      </c>
      <c r="J1206" s="57">
        <f t="shared" si="178"/>
        <v>75</v>
      </c>
      <c r="K1206" s="57">
        <f t="shared" si="183"/>
        <v>145</v>
      </c>
      <c r="L1206" s="57">
        <f t="shared" si="175"/>
        <v>220</v>
      </c>
      <c r="M1206" s="107">
        <f t="shared" si="176"/>
        <v>55.216095380029806</v>
      </c>
      <c r="N1206" s="107">
        <f t="shared" si="177"/>
        <v>55.216095380029806</v>
      </c>
    </row>
    <row r="1207" spans="1:14" ht="18" customHeight="1" outlineLevel="2">
      <c r="A1207" s="28">
        <v>89</v>
      </c>
      <c r="B1207" s="29" t="s">
        <v>762</v>
      </c>
      <c r="C1207" s="14" t="s">
        <v>1466</v>
      </c>
      <c r="D1207" s="3">
        <v>81</v>
      </c>
      <c r="E1207" s="3">
        <v>760</v>
      </c>
      <c r="F1207" s="3">
        <v>21</v>
      </c>
      <c r="G1207" s="6">
        <f t="shared" si="179"/>
        <v>36.19047619047619</v>
      </c>
      <c r="H1207" s="57">
        <f t="shared" si="180"/>
        <v>1194</v>
      </c>
      <c r="I1207" s="57">
        <f t="shared" si="181"/>
        <v>1194</v>
      </c>
      <c r="J1207" s="57">
        <f t="shared" si="178"/>
        <v>40</v>
      </c>
      <c r="K1207" s="57">
        <f t="shared" si="183"/>
        <v>77</v>
      </c>
      <c r="L1207" s="57">
        <f t="shared" si="175"/>
        <v>117</v>
      </c>
      <c r="M1207" s="107">
        <f t="shared" si="176"/>
        <v>44.679600235155789</v>
      </c>
      <c r="N1207" s="107">
        <f t="shared" si="177"/>
        <v>44.679600235155789</v>
      </c>
    </row>
    <row r="1208" spans="1:14" ht="18" customHeight="1" outlineLevel="2">
      <c r="A1208" s="28">
        <v>90</v>
      </c>
      <c r="B1208" s="29" t="s">
        <v>762</v>
      </c>
      <c r="C1208" s="14" t="s">
        <v>823</v>
      </c>
      <c r="D1208" s="3">
        <v>260</v>
      </c>
      <c r="E1208" s="3">
        <v>3024</v>
      </c>
      <c r="F1208" s="3">
        <v>20</v>
      </c>
      <c r="G1208" s="6">
        <f t="shared" si="179"/>
        <v>151.19999999999999</v>
      </c>
      <c r="H1208" s="57">
        <f t="shared" si="180"/>
        <v>4990</v>
      </c>
      <c r="I1208" s="57">
        <f t="shared" si="181"/>
        <v>4990</v>
      </c>
      <c r="J1208" s="57">
        <f t="shared" si="178"/>
        <v>169</v>
      </c>
      <c r="K1208" s="57">
        <f t="shared" si="183"/>
        <v>327</v>
      </c>
      <c r="L1208" s="57">
        <f t="shared" si="175"/>
        <v>496</v>
      </c>
      <c r="M1208" s="107">
        <f t="shared" si="176"/>
        <v>58.153846153846146</v>
      </c>
      <c r="N1208" s="107">
        <f t="shared" si="177"/>
        <v>58.153846153846146</v>
      </c>
    </row>
    <row r="1209" spans="1:14" ht="18" customHeight="1" outlineLevel="2">
      <c r="A1209" s="28">
        <v>91</v>
      </c>
      <c r="B1209" s="29" t="s">
        <v>762</v>
      </c>
      <c r="C1209" s="14" t="s">
        <v>824</v>
      </c>
      <c r="D1209" s="3">
        <v>160</v>
      </c>
      <c r="E1209" s="3">
        <v>1675</v>
      </c>
      <c r="F1209" s="3">
        <v>20</v>
      </c>
      <c r="G1209" s="6">
        <f t="shared" si="179"/>
        <v>83.75</v>
      </c>
      <c r="H1209" s="57">
        <f t="shared" si="180"/>
        <v>2764</v>
      </c>
      <c r="I1209" s="57">
        <f t="shared" si="181"/>
        <v>2764</v>
      </c>
      <c r="J1209" s="57">
        <f t="shared" si="178"/>
        <v>93</v>
      </c>
      <c r="K1209" s="57">
        <f t="shared" si="183"/>
        <v>180</v>
      </c>
      <c r="L1209" s="57">
        <f t="shared" si="175"/>
        <v>273</v>
      </c>
      <c r="M1209" s="107">
        <f t="shared" si="176"/>
        <v>52.34375</v>
      </c>
      <c r="N1209" s="107">
        <f t="shared" si="177"/>
        <v>52.34375</v>
      </c>
    </row>
    <row r="1210" spans="1:14" ht="18" customHeight="1" outlineLevel="2">
      <c r="A1210" s="28">
        <v>92</v>
      </c>
      <c r="B1210" s="29" t="s">
        <v>762</v>
      </c>
      <c r="C1210" s="14" t="s">
        <v>825</v>
      </c>
      <c r="D1210" s="3">
        <v>161</v>
      </c>
      <c r="E1210" s="3">
        <v>640</v>
      </c>
      <c r="F1210" s="3">
        <v>11</v>
      </c>
      <c r="G1210" s="6">
        <f t="shared" si="179"/>
        <v>58.18181818181818</v>
      </c>
      <c r="H1210" s="57">
        <f t="shared" si="180"/>
        <v>1920</v>
      </c>
      <c r="I1210" s="57">
        <f t="shared" si="181"/>
        <v>1920</v>
      </c>
      <c r="J1210" s="57">
        <f t="shared" si="178"/>
        <v>64</v>
      </c>
      <c r="K1210" s="57">
        <f t="shared" si="183"/>
        <v>125</v>
      </c>
      <c r="L1210" s="57">
        <f t="shared" si="175"/>
        <v>189</v>
      </c>
      <c r="M1210" s="107">
        <f t="shared" si="176"/>
        <v>36.137775268210049</v>
      </c>
      <c r="N1210" s="107">
        <f t="shared" si="177"/>
        <v>36.137775268210049</v>
      </c>
    </row>
    <row r="1211" spans="1:14" ht="18" customHeight="1" outlineLevel="2">
      <c r="A1211" s="28">
        <v>93</v>
      </c>
      <c r="B1211" s="29" t="s">
        <v>762</v>
      </c>
      <c r="C1211" s="14" t="s">
        <v>390</v>
      </c>
      <c r="D1211" s="3">
        <v>104</v>
      </c>
      <c r="E1211" s="3">
        <v>1452</v>
      </c>
      <c r="F1211" s="3">
        <v>22</v>
      </c>
      <c r="G1211" s="6">
        <f t="shared" si="179"/>
        <v>66</v>
      </c>
      <c r="H1211" s="57">
        <f t="shared" si="180"/>
        <v>2178</v>
      </c>
      <c r="I1211" s="57">
        <f t="shared" si="181"/>
        <v>2178</v>
      </c>
      <c r="J1211" s="57">
        <f t="shared" si="178"/>
        <v>73</v>
      </c>
      <c r="K1211" s="57">
        <f t="shared" si="183"/>
        <v>142</v>
      </c>
      <c r="L1211" s="57">
        <f t="shared" si="175"/>
        <v>215</v>
      </c>
      <c r="M1211" s="107">
        <f t="shared" si="176"/>
        <v>63.46153846153846</v>
      </c>
      <c r="N1211" s="107">
        <f t="shared" si="177"/>
        <v>63.46153846153846</v>
      </c>
    </row>
    <row r="1212" spans="1:14" ht="18" customHeight="1" outlineLevel="2">
      <c r="A1212" s="28">
        <v>94</v>
      </c>
      <c r="B1212" s="29" t="s">
        <v>762</v>
      </c>
      <c r="C1212" s="14" t="s">
        <v>1467</v>
      </c>
      <c r="D1212" s="3">
        <v>155</v>
      </c>
      <c r="E1212" s="3">
        <v>2000</v>
      </c>
      <c r="F1212" s="3">
        <v>22</v>
      </c>
      <c r="G1212" s="6">
        <f t="shared" si="179"/>
        <v>90.909090909090907</v>
      </c>
      <c r="H1212" s="57">
        <f t="shared" si="180"/>
        <v>3000</v>
      </c>
      <c r="I1212" s="57">
        <f t="shared" si="181"/>
        <v>3000</v>
      </c>
      <c r="J1212" s="57">
        <f t="shared" si="178"/>
        <v>101</v>
      </c>
      <c r="K1212" s="57">
        <f t="shared" si="183"/>
        <v>196</v>
      </c>
      <c r="L1212" s="57">
        <f t="shared" ref="L1212:L1276" si="184">J1212+K1212</f>
        <v>297</v>
      </c>
      <c r="M1212" s="107">
        <f t="shared" ref="M1212:M1276" si="185">G1212*100/D1212</f>
        <v>58.651026392961874</v>
      </c>
      <c r="N1212" s="107">
        <f t="shared" si="177"/>
        <v>58.651026392961874</v>
      </c>
    </row>
    <row r="1213" spans="1:14" ht="18" customHeight="1" outlineLevel="2">
      <c r="A1213" s="28">
        <v>95</v>
      </c>
      <c r="B1213" s="29" t="s">
        <v>762</v>
      </c>
      <c r="C1213" s="14" t="s">
        <v>827</v>
      </c>
      <c r="D1213" s="3">
        <v>213</v>
      </c>
      <c r="E1213" s="3">
        <v>3062</v>
      </c>
      <c r="F1213" s="3">
        <v>22</v>
      </c>
      <c r="G1213" s="6">
        <f t="shared" si="179"/>
        <v>139.18181818181819</v>
      </c>
      <c r="H1213" s="57">
        <f t="shared" si="180"/>
        <v>4593</v>
      </c>
      <c r="I1213" s="57">
        <f t="shared" si="181"/>
        <v>4593</v>
      </c>
      <c r="J1213" s="57">
        <f t="shared" si="178"/>
        <v>155</v>
      </c>
      <c r="K1213" s="57">
        <f t="shared" si="183"/>
        <v>301</v>
      </c>
      <c r="L1213" s="57">
        <f t="shared" si="184"/>
        <v>456</v>
      </c>
      <c r="M1213" s="107">
        <f t="shared" si="185"/>
        <v>65.343576611182243</v>
      </c>
      <c r="N1213" s="107">
        <f t="shared" si="177"/>
        <v>65.343576611182243</v>
      </c>
    </row>
    <row r="1214" spans="1:14" ht="18" customHeight="1" outlineLevel="2">
      <c r="A1214" s="28">
        <v>96</v>
      </c>
      <c r="B1214" s="29" t="s">
        <v>762</v>
      </c>
      <c r="C1214" s="14" t="s">
        <v>1468</v>
      </c>
      <c r="D1214" s="3">
        <v>135</v>
      </c>
      <c r="E1214" s="3">
        <v>1050</v>
      </c>
      <c r="F1214" s="3">
        <v>22</v>
      </c>
      <c r="G1214" s="6">
        <f t="shared" si="179"/>
        <v>47.727272727272727</v>
      </c>
      <c r="H1214" s="57">
        <f t="shared" si="180"/>
        <v>1575</v>
      </c>
      <c r="I1214" s="57">
        <f t="shared" si="181"/>
        <v>1575</v>
      </c>
      <c r="J1214" s="57">
        <f t="shared" si="178"/>
        <v>53</v>
      </c>
      <c r="K1214" s="57">
        <f t="shared" si="183"/>
        <v>102</v>
      </c>
      <c r="L1214" s="57">
        <f t="shared" si="184"/>
        <v>155</v>
      </c>
      <c r="M1214" s="107">
        <f t="shared" si="185"/>
        <v>35.353535353535356</v>
      </c>
      <c r="N1214" s="107">
        <f t="shared" ref="N1214:N1276" si="186">G1214*100/D1214</f>
        <v>35.353535353535356</v>
      </c>
    </row>
    <row r="1215" spans="1:14" ht="18" customHeight="1" outlineLevel="2">
      <c r="A1215" s="28">
        <v>97</v>
      </c>
      <c r="B1215" s="29" t="s">
        <v>762</v>
      </c>
      <c r="C1215" s="14" t="s">
        <v>828</v>
      </c>
      <c r="D1215" s="3">
        <v>104</v>
      </c>
      <c r="E1215" s="3">
        <v>1146</v>
      </c>
      <c r="F1215" s="3">
        <v>22</v>
      </c>
      <c r="G1215" s="6">
        <f t="shared" si="179"/>
        <v>52.090909090909093</v>
      </c>
      <c r="H1215" s="57">
        <f t="shared" si="180"/>
        <v>1719</v>
      </c>
      <c r="I1215" s="57">
        <f t="shared" si="181"/>
        <v>1719</v>
      </c>
      <c r="J1215" s="57">
        <f t="shared" si="178"/>
        <v>57</v>
      </c>
      <c r="K1215" s="57">
        <f t="shared" si="183"/>
        <v>111</v>
      </c>
      <c r="L1215" s="57">
        <f t="shared" si="184"/>
        <v>168</v>
      </c>
      <c r="M1215" s="107">
        <f t="shared" si="185"/>
        <v>50.087412587412587</v>
      </c>
      <c r="N1215" s="107">
        <f t="shared" si="186"/>
        <v>50.087412587412587</v>
      </c>
    </row>
    <row r="1216" spans="1:14" ht="18" customHeight="1" outlineLevel="2">
      <c r="A1216" s="28">
        <v>98</v>
      </c>
      <c r="B1216" s="29" t="s">
        <v>762</v>
      </c>
      <c r="C1216" s="14" t="s">
        <v>829</v>
      </c>
      <c r="D1216" s="3">
        <v>111</v>
      </c>
      <c r="E1216" s="3">
        <v>1091</v>
      </c>
      <c r="F1216" s="3">
        <v>21</v>
      </c>
      <c r="G1216" s="6">
        <f t="shared" si="179"/>
        <v>51.952380952380949</v>
      </c>
      <c r="H1216" s="57">
        <f t="shared" si="180"/>
        <v>1714</v>
      </c>
      <c r="I1216" s="57">
        <f t="shared" si="181"/>
        <v>1714</v>
      </c>
      <c r="J1216" s="57">
        <f t="shared" si="178"/>
        <v>57</v>
      </c>
      <c r="K1216" s="57">
        <f t="shared" si="183"/>
        <v>111</v>
      </c>
      <c r="L1216" s="57">
        <f t="shared" si="184"/>
        <v>168</v>
      </c>
      <c r="M1216" s="107">
        <f t="shared" si="185"/>
        <v>46.803946803946801</v>
      </c>
      <c r="N1216" s="107">
        <f t="shared" si="186"/>
        <v>46.803946803946801</v>
      </c>
    </row>
    <row r="1217" spans="1:14" ht="18" customHeight="1" outlineLevel="2">
      <c r="A1217" s="28">
        <v>99</v>
      </c>
      <c r="B1217" s="29" t="s">
        <v>762</v>
      </c>
      <c r="C1217" s="14" t="s">
        <v>1469</v>
      </c>
      <c r="D1217" s="3">
        <v>118</v>
      </c>
      <c r="E1217" s="3">
        <v>905</v>
      </c>
      <c r="F1217" s="3">
        <v>21</v>
      </c>
      <c r="G1217" s="6">
        <f t="shared" si="179"/>
        <v>43.095238095238095</v>
      </c>
      <c r="H1217" s="57">
        <f t="shared" si="180"/>
        <v>1422</v>
      </c>
      <c r="I1217" s="57">
        <f t="shared" si="181"/>
        <v>1422</v>
      </c>
      <c r="J1217" s="57">
        <f t="shared" si="178"/>
        <v>47</v>
      </c>
      <c r="K1217" s="57">
        <f t="shared" si="183"/>
        <v>92</v>
      </c>
      <c r="L1217" s="57">
        <f t="shared" si="184"/>
        <v>139</v>
      </c>
      <c r="M1217" s="107">
        <f t="shared" si="185"/>
        <v>36.521388216303471</v>
      </c>
      <c r="N1217" s="107">
        <f t="shared" si="186"/>
        <v>36.521388216303471</v>
      </c>
    </row>
    <row r="1218" spans="1:14" ht="18" customHeight="1" outlineLevel="2">
      <c r="A1218" s="28">
        <v>100</v>
      </c>
      <c r="B1218" s="29" t="s">
        <v>762</v>
      </c>
      <c r="C1218" s="14" t="s">
        <v>830</v>
      </c>
      <c r="D1218" s="3">
        <v>65</v>
      </c>
      <c r="E1218" s="3">
        <v>462</v>
      </c>
      <c r="F1218" s="3">
        <v>18</v>
      </c>
      <c r="G1218" s="6">
        <f t="shared" si="179"/>
        <v>25.666666666666668</v>
      </c>
      <c r="H1218" s="57">
        <f t="shared" si="180"/>
        <v>847</v>
      </c>
      <c r="I1218" s="57">
        <f t="shared" si="181"/>
        <v>847</v>
      </c>
      <c r="J1218" s="57">
        <f t="shared" si="178"/>
        <v>28</v>
      </c>
      <c r="K1218" s="57">
        <f t="shared" si="183"/>
        <v>54</v>
      </c>
      <c r="L1218" s="57">
        <f t="shared" si="184"/>
        <v>82</v>
      </c>
      <c r="M1218" s="107">
        <f t="shared" si="185"/>
        <v>39.487179487179489</v>
      </c>
      <c r="N1218" s="107">
        <f t="shared" si="186"/>
        <v>39.487179487179489</v>
      </c>
    </row>
    <row r="1219" spans="1:14" ht="18" customHeight="1" outlineLevel="2">
      <c r="A1219" s="28">
        <v>101</v>
      </c>
      <c r="B1219" s="29" t="s">
        <v>762</v>
      </c>
      <c r="C1219" s="14" t="s">
        <v>831</v>
      </c>
      <c r="D1219" s="3">
        <v>140</v>
      </c>
      <c r="E1219" s="3">
        <v>1335</v>
      </c>
      <c r="F1219" s="3">
        <v>15</v>
      </c>
      <c r="G1219" s="6">
        <f t="shared" si="179"/>
        <v>89</v>
      </c>
      <c r="H1219" s="57">
        <f t="shared" si="180"/>
        <v>2937</v>
      </c>
      <c r="I1219" s="57">
        <f t="shared" si="181"/>
        <v>2937</v>
      </c>
      <c r="J1219" s="57">
        <f t="shared" si="178"/>
        <v>99</v>
      </c>
      <c r="K1219" s="57">
        <f t="shared" si="183"/>
        <v>192</v>
      </c>
      <c r="L1219" s="57">
        <f t="shared" si="184"/>
        <v>291</v>
      </c>
      <c r="M1219" s="107">
        <f t="shared" si="185"/>
        <v>63.571428571428569</v>
      </c>
      <c r="N1219" s="107">
        <f t="shared" si="186"/>
        <v>63.571428571428569</v>
      </c>
    </row>
    <row r="1220" spans="1:14" ht="18" customHeight="1" outlineLevel="2">
      <c r="A1220" s="28">
        <v>102</v>
      </c>
      <c r="B1220" s="29" t="s">
        <v>762</v>
      </c>
      <c r="C1220" s="14" t="s">
        <v>832</v>
      </c>
      <c r="D1220" s="3">
        <v>143</v>
      </c>
      <c r="E1220" s="3">
        <v>549</v>
      </c>
      <c r="F1220" s="3">
        <v>18</v>
      </c>
      <c r="G1220" s="6">
        <f t="shared" si="179"/>
        <v>30.5</v>
      </c>
      <c r="H1220" s="57">
        <f t="shared" si="180"/>
        <v>1007</v>
      </c>
      <c r="I1220" s="57">
        <f t="shared" si="181"/>
        <v>1007</v>
      </c>
      <c r="J1220" s="57">
        <f t="shared" si="178"/>
        <v>33</v>
      </c>
      <c r="K1220" s="57">
        <f t="shared" si="183"/>
        <v>64</v>
      </c>
      <c r="L1220" s="57">
        <f t="shared" si="184"/>
        <v>97</v>
      </c>
      <c r="M1220" s="107">
        <f t="shared" si="185"/>
        <v>21.32867132867133</v>
      </c>
      <c r="N1220" s="107">
        <f t="shared" si="186"/>
        <v>21.32867132867133</v>
      </c>
    </row>
    <row r="1221" spans="1:14" ht="18" customHeight="1" outlineLevel="1">
      <c r="A1221" s="28"/>
      <c r="B1221" s="49" t="s">
        <v>833</v>
      </c>
      <c r="C1221" s="14"/>
      <c r="D1221" s="3"/>
      <c r="E1221" s="3"/>
      <c r="F1221" s="3"/>
      <c r="G1221" s="6">
        <f>SUBTOTAL(9,G1119:G1220)</f>
        <v>7242.5596421593373</v>
      </c>
      <c r="H1221" s="57"/>
      <c r="I1221" s="57"/>
      <c r="J1221" s="57">
        <f>SUBTOTAL(9,J1119:J1220)</f>
        <v>7984</v>
      </c>
      <c r="K1221" s="57">
        <f>SUBTOTAL(9,K1119:K1220)</f>
        <v>15497</v>
      </c>
      <c r="L1221" s="57">
        <f>SUBTOTAL(9,L1119:L1220)</f>
        <v>23481</v>
      </c>
      <c r="M1221" s="107"/>
      <c r="N1221" s="107"/>
    </row>
    <row r="1222" spans="1:14" ht="18" customHeight="1" outlineLevel="2">
      <c r="A1222" s="28">
        <v>1</v>
      </c>
      <c r="B1222" s="29" t="s">
        <v>912</v>
      </c>
      <c r="C1222" s="14" t="s">
        <v>913</v>
      </c>
      <c r="D1222" s="3">
        <v>161</v>
      </c>
      <c r="E1222" s="3">
        <v>2253</v>
      </c>
      <c r="F1222" s="3">
        <v>20</v>
      </c>
      <c r="G1222" s="6">
        <f t="shared" si="179"/>
        <v>112.65</v>
      </c>
      <c r="H1222" s="57">
        <f>ROUND(G1222*30,0)</f>
        <v>3380</v>
      </c>
      <c r="I1222" s="57">
        <f>ROUND(G1222*30,0)</f>
        <v>3380</v>
      </c>
      <c r="J1222" s="57">
        <f>ROUND(H1222*0.034+1,0)</f>
        <v>116</v>
      </c>
      <c r="K1222" s="57">
        <f>ROUND(I1222*0.066+2,0)</f>
        <v>225</v>
      </c>
      <c r="L1222" s="57">
        <f t="shared" si="184"/>
        <v>341</v>
      </c>
      <c r="M1222" s="107">
        <f t="shared" si="185"/>
        <v>69.968944099378888</v>
      </c>
      <c r="N1222" s="107">
        <f t="shared" si="186"/>
        <v>69.968944099378888</v>
      </c>
    </row>
    <row r="1223" spans="1:14" ht="18" customHeight="1" outlineLevel="2">
      <c r="A1223" s="28">
        <v>2</v>
      </c>
      <c r="B1223" s="29" t="s">
        <v>912</v>
      </c>
      <c r="C1223" s="14" t="s">
        <v>914</v>
      </c>
      <c r="D1223" s="3">
        <v>44</v>
      </c>
      <c r="E1223" s="3">
        <v>892</v>
      </c>
      <c r="F1223" s="3">
        <v>22</v>
      </c>
      <c r="G1223" s="6">
        <f t="shared" si="179"/>
        <v>40.545454545454547</v>
      </c>
      <c r="H1223" s="57">
        <f t="shared" ref="H1223:H1286" si="187">ROUND(G1223*30,0)</f>
        <v>1216</v>
      </c>
      <c r="I1223" s="57">
        <f t="shared" ref="I1223:I1286" si="188">ROUND(G1223*30,0)</f>
        <v>1216</v>
      </c>
      <c r="J1223" s="57">
        <f t="shared" ref="J1223:J1286" si="189">ROUND(H1223*0.034+1,0)</f>
        <v>42</v>
      </c>
      <c r="K1223" s="57">
        <f t="shared" ref="K1223:K1257" si="190">ROUND(I1223*0.066+2,0)</f>
        <v>82</v>
      </c>
      <c r="L1223" s="57">
        <f t="shared" si="184"/>
        <v>124</v>
      </c>
      <c r="M1223" s="107">
        <f t="shared" si="185"/>
        <v>92.148760330578511</v>
      </c>
      <c r="N1223" s="107">
        <f t="shared" si="186"/>
        <v>92.148760330578511</v>
      </c>
    </row>
    <row r="1224" spans="1:14" ht="18" customHeight="1" outlineLevel="2">
      <c r="A1224" s="28">
        <v>3</v>
      </c>
      <c r="B1224" s="29" t="s">
        <v>912</v>
      </c>
      <c r="C1224" s="14" t="s">
        <v>915</v>
      </c>
      <c r="D1224" s="3">
        <v>126</v>
      </c>
      <c r="E1224" s="3">
        <v>1138</v>
      </c>
      <c r="F1224" s="3">
        <v>21</v>
      </c>
      <c r="G1224" s="6">
        <f t="shared" si="179"/>
        <v>54.19047619047619</v>
      </c>
      <c r="H1224" s="57">
        <f t="shared" si="187"/>
        <v>1626</v>
      </c>
      <c r="I1224" s="57">
        <f t="shared" si="188"/>
        <v>1626</v>
      </c>
      <c r="J1224" s="57">
        <f t="shared" si="189"/>
        <v>56</v>
      </c>
      <c r="K1224" s="57">
        <f t="shared" si="190"/>
        <v>109</v>
      </c>
      <c r="L1224" s="57">
        <f t="shared" si="184"/>
        <v>165</v>
      </c>
      <c r="M1224" s="107">
        <f t="shared" si="185"/>
        <v>43.008314436885868</v>
      </c>
      <c r="N1224" s="107">
        <f t="shared" si="186"/>
        <v>43.008314436885868</v>
      </c>
    </row>
    <row r="1225" spans="1:14" ht="18" customHeight="1" outlineLevel="2">
      <c r="A1225" s="28">
        <v>4</v>
      </c>
      <c r="B1225" s="29" t="s">
        <v>912</v>
      </c>
      <c r="C1225" s="14" t="s">
        <v>916</v>
      </c>
      <c r="D1225" s="3">
        <v>71</v>
      </c>
      <c r="E1225" s="3">
        <v>905</v>
      </c>
      <c r="F1225" s="3">
        <v>18</v>
      </c>
      <c r="G1225" s="6">
        <f t="shared" si="179"/>
        <v>50.277777777777779</v>
      </c>
      <c r="H1225" s="57">
        <f t="shared" si="187"/>
        <v>1508</v>
      </c>
      <c r="I1225" s="57">
        <f t="shared" si="188"/>
        <v>1508</v>
      </c>
      <c r="J1225" s="57">
        <f t="shared" si="189"/>
        <v>52</v>
      </c>
      <c r="K1225" s="57">
        <f t="shared" si="190"/>
        <v>102</v>
      </c>
      <c r="L1225" s="57">
        <f t="shared" si="184"/>
        <v>154</v>
      </c>
      <c r="M1225" s="107">
        <f t="shared" si="185"/>
        <v>70.813771517996884</v>
      </c>
      <c r="N1225" s="107">
        <f t="shared" si="186"/>
        <v>70.813771517996884</v>
      </c>
    </row>
    <row r="1226" spans="1:14" ht="18" customHeight="1" outlineLevel="2">
      <c r="A1226" s="28">
        <v>5</v>
      </c>
      <c r="B1226" s="29" t="s">
        <v>912</v>
      </c>
      <c r="C1226" s="14" t="s">
        <v>917</v>
      </c>
      <c r="D1226" s="3">
        <v>183</v>
      </c>
      <c r="E1226" s="3">
        <v>1727</v>
      </c>
      <c r="F1226" s="3">
        <v>19</v>
      </c>
      <c r="G1226" s="6">
        <f t="shared" si="179"/>
        <v>90.89473684210526</v>
      </c>
      <c r="H1226" s="57">
        <f t="shared" si="187"/>
        <v>2727</v>
      </c>
      <c r="I1226" s="57">
        <f t="shared" si="188"/>
        <v>2727</v>
      </c>
      <c r="J1226" s="57">
        <f t="shared" si="189"/>
        <v>94</v>
      </c>
      <c r="K1226" s="57">
        <f t="shared" si="190"/>
        <v>182</v>
      </c>
      <c r="L1226" s="57">
        <f t="shared" si="184"/>
        <v>276</v>
      </c>
      <c r="M1226" s="107">
        <f t="shared" si="185"/>
        <v>49.669255104975555</v>
      </c>
      <c r="N1226" s="107">
        <f t="shared" si="186"/>
        <v>49.669255104975555</v>
      </c>
    </row>
    <row r="1227" spans="1:14" ht="18" customHeight="1" outlineLevel="2">
      <c r="A1227" s="28">
        <v>6</v>
      </c>
      <c r="B1227" s="29" t="s">
        <v>912</v>
      </c>
      <c r="C1227" s="14" t="s">
        <v>918</v>
      </c>
      <c r="D1227" s="3">
        <v>165</v>
      </c>
      <c r="E1227" s="3">
        <v>1290</v>
      </c>
      <c r="F1227" s="3">
        <v>16</v>
      </c>
      <c r="G1227" s="6">
        <f t="shared" si="179"/>
        <v>80.625</v>
      </c>
      <c r="H1227" s="57">
        <f t="shared" si="187"/>
        <v>2419</v>
      </c>
      <c r="I1227" s="57">
        <f t="shared" si="188"/>
        <v>2419</v>
      </c>
      <c r="J1227" s="57">
        <f t="shared" si="189"/>
        <v>83</v>
      </c>
      <c r="K1227" s="57">
        <f t="shared" si="190"/>
        <v>162</v>
      </c>
      <c r="L1227" s="57">
        <f t="shared" si="184"/>
        <v>245</v>
      </c>
      <c r="M1227" s="107">
        <f t="shared" si="185"/>
        <v>48.863636363636367</v>
      </c>
      <c r="N1227" s="107">
        <f t="shared" si="186"/>
        <v>48.863636363636367</v>
      </c>
    </row>
    <row r="1228" spans="1:14" ht="18" customHeight="1" outlineLevel="2">
      <c r="A1228" s="28">
        <v>7</v>
      </c>
      <c r="B1228" s="29" t="s">
        <v>912</v>
      </c>
      <c r="C1228" s="39" t="s">
        <v>919</v>
      </c>
      <c r="D1228" s="3">
        <v>154</v>
      </c>
      <c r="E1228" s="3">
        <v>1479</v>
      </c>
      <c r="F1228" s="3">
        <v>16</v>
      </c>
      <c r="G1228" s="6">
        <f t="shared" si="179"/>
        <v>92.4375</v>
      </c>
      <c r="H1228" s="57">
        <f t="shared" si="187"/>
        <v>2773</v>
      </c>
      <c r="I1228" s="57">
        <f t="shared" si="188"/>
        <v>2773</v>
      </c>
      <c r="J1228" s="57">
        <f t="shared" si="189"/>
        <v>95</v>
      </c>
      <c r="K1228" s="57">
        <f t="shared" si="190"/>
        <v>185</v>
      </c>
      <c r="L1228" s="57">
        <f t="shared" si="184"/>
        <v>280</v>
      </c>
      <c r="M1228" s="107">
        <f t="shared" si="185"/>
        <v>60.024350649350652</v>
      </c>
      <c r="N1228" s="107">
        <f t="shared" si="186"/>
        <v>60.024350649350652</v>
      </c>
    </row>
    <row r="1229" spans="1:14" ht="18" customHeight="1" outlineLevel="2">
      <c r="A1229" s="28">
        <v>8</v>
      </c>
      <c r="B1229" s="29" t="s">
        <v>912</v>
      </c>
      <c r="C1229" s="14" t="s">
        <v>771</v>
      </c>
      <c r="D1229" s="3">
        <v>143</v>
      </c>
      <c r="E1229" s="3">
        <v>1685</v>
      </c>
      <c r="F1229" s="3">
        <v>15</v>
      </c>
      <c r="G1229" s="6">
        <f t="shared" si="179"/>
        <v>112.33333333333333</v>
      </c>
      <c r="H1229" s="57">
        <f t="shared" si="187"/>
        <v>3370</v>
      </c>
      <c r="I1229" s="57">
        <f t="shared" si="188"/>
        <v>3370</v>
      </c>
      <c r="J1229" s="57">
        <f t="shared" si="189"/>
        <v>116</v>
      </c>
      <c r="K1229" s="57">
        <f t="shared" si="190"/>
        <v>224</v>
      </c>
      <c r="L1229" s="57">
        <f t="shared" si="184"/>
        <v>340</v>
      </c>
      <c r="M1229" s="107">
        <f t="shared" si="185"/>
        <v>78.554778554778551</v>
      </c>
      <c r="N1229" s="107">
        <f t="shared" si="186"/>
        <v>78.554778554778551</v>
      </c>
    </row>
    <row r="1230" spans="1:14" ht="18" customHeight="1" outlineLevel="2">
      <c r="A1230" s="28">
        <v>9</v>
      </c>
      <c r="B1230" s="29" t="s">
        <v>912</v>
      </c>
      <c r="C1230" s="18" t="s">
        <v>1470</v>
      </c>
      <c r="D1230" s="3">
        <v>82</v>
      </c>
      <c r="E1230" s="3">
        <v>35</v>
      </c>
      <c r="F1230" s="3">
        <v>1</v>
      </c>
      <c r="G1230" s="6">
        <f t="shared" si="179"/>
        <v>35</v>
      </c>
      <c r="H1230" s="57">
        <f t="shared" si="187"/>
        <v>1050</v>
      </c>
      <c r="I1230" s="57">
        <f t="shared" si="188"/>
        <v>1050</v>
      </c>
      <c r="J1230" s="57">
        <f t="shared" si="189"/>
        <v>37</v>
      </c>
      <c r="K1230" s="57">
        <f t="shared" si="190"/>
        <v>71</v>
      </c>
      <c r="L1230" s="57">
        <f t="shared" si="184"/>
        <v>108</v>
      </c>
      <c r="M1230" s="107">
        <f t="shared" si="185"/>
        <v>42.68292682926829</v>
      </c>
      <c r="N1230" s="107">
        <f t="shared" si="186"/>
        <v>42.68292682926829</v>
      </c>
    </row>
    <row r="1231" spans="1:14" ht="18" customHeight="1" outlineLevel="2">
      <c r="A1231" s="28">
        <v>10</v>
      </c>
      <c r="B1231" s="29" t="s">
        <v>912</v>
      </c>
      <c r="C1231" s="18" t="s">
        <v>1471</v>
      </c>
      <c r="D1231" s="3">
        <v>56</v>
      </c>
      <c r="E1231" s="3">
        <v>909</v>
      </c>
      <c r="F1231" s="3">
        <v>21</v>
      </c>
      <c r="G1231" s="6">
        <f t="shared" si="179"/>
        <v>43.285714285714285</v>
      </c>
      <c r="H1231" s="57">
        <f t="shared" si="187"/>
        <v>1299</v>
      </c>
      <c r="I1231" s="57">
        <f t="shared" si="188"/>
        <v>1299</v>
      </c>
      <c r="J1231" s="57">
        <f t="shared" si="189"/>
        <v>45</v>
      </c>
      <c r="K1231" s="57">
        <f t="shared" si="190"/>
        <v>88</v>
      </c>
      <c r="L1231" s="57">
        <f>J1231+K1231</f>
        <v>133</v>
      </c>
      <c r="M1231" s="107">
        <f>G1231*100/D1231</f>
        <v>77.295918367346943</v>
      </c>
      <c r="N1231" s="107">
        <f>G1231*100/D1231</f>
        <v>77.295918367346943</v>
      </c>
    </row>
    <row r="1232" spans="1:14" ht="18" customHeight="1" outlineLevel="2">
      <c r="A1232" s="28">
        <v>11</v>
      </c>
      <c r="B1232" s="29" t="s">
        <v>912</v>
      </c>
      <c r="C1232" s="14" t="s">
        <v>921</v>
      </c>
      <c r="D1232" s="3">
        <v>67</v>
      </c>
      <c r="E1232" s="3">
        <v>25</v>
      </c>
      <c r="F1232" s="3">
        <v>1</v>
      </c>
      <c r="G1232" s="6">
        <f t="shared" si="179"/>
        <v>25</v>
      </c>
      <c r="H1232" s="57">
        <f t="shared" si="187"/>
        <v>750</v>
      </c>
      <c r="I1232" s="57">
        <f t="shared" si="188"/>
        <v>750</v>
      </c>
      <c r="J1232" s="57">
        <f t="shared" si="189"/>
        <v>27</v>
      </c>
      <c r="K1232" s="57">
        <f t="shared" si="190"/>
        <v>52</v>
      </c>
      <c r="L1232" s="57">
        <f>J1232+K1232</f>
        <v>79</v>
      </c>
      <c r="M1232" s="107">
        <f>G1232*100/D1232</f>
        <v>37.313432835820898</v>
      </c>
      <c r="N1232" s="107">
        <f>G1232*100/D1232</f>
        <v>37.313432835820898</v>
      </c>
    </row>
    <row r="1233" spans="1:14" ht="18" customHeight="1" outlineLevel="2">
      <c r="A1233" s="28">
        <v>12</v>
      </c>
      <c r="B1233" s="29" t="s">
        <v>912</v>
      </c>
      <c r="C1233" s="39" t="s">
        <v>920</v>
      </c>
      <c r="D1233" s="3">
        <v>132</v>
      </c>
      <c r="E1233" s="3">
        <v>1715</v>
      </c>
      <c r="F1233" s="3">
        <v>22</v>
      </c>
      <c r="G1233" s="6">
        <f t="shared" si="179"/>
        <v>77.954545454545453</v>
      </c>
      <c r="H1233" s="57">
        <f t="shared" si="187"/>
        <v>2339</v>
      </c>
      <c r="I1233" s="57">
        <f t="shared" si="188"/>
        <v>2339</v>
      </c>
      <c r="J1233" s="57">
        <f t="shared" si="189"/>
        <v>81</v>
      </c>
      <c r="K1233" s="57">
        <f t="shared" si="190"/>
        <v>156</v>
      </c>
      <c r="L1233" s="57">
        <f t="shared" si="184"/>
        <v>237</v>
      </c>
      <c r="M1233" s="107">
        <f t="shared" si="185"/>
        <v>59.056473829201096</v>
      </c>
      <c r="N1233" s="107">
        <f t="shared" si="186"/>
        <v>59.056473829201096</v>
      </c>
    </row>
    <row r="1234" spans="1:14" ht="18" customHeight="1" outlineLevel="2">
      <c r="A1234" s="28">
        <v>13</v>
      </c>
      <c r="B1234" s="29" t="s">
        <v>912</v>
      </c>
      <c r="C1234" s="39" t="s">
        <v>388</v>
      </c>
      <c r="D1234" s="3">
        <v>166</v>
      </c>
      <c r="E1234" s="3">
        <v>1679</v>
      </c>
      <c r="F1234" s="3">
        <v>20</v>
      </c>
      <c r="G1234" s="6">
        <f t="shared" si="179"/>
        <v>83.95</v>
      </c>
      <c r="H1234" s="57">
        <f t="shared" si="187"/>
        <v>2519</v>
      </c>
      <c r="I1234" s="57">
        <f t="shared" si="188"/>
        <v>2519</v>
      </c>
      <c r="J1234" s="57">
        <f t="shared" si="189"/>
        <v>87</v>
      </c>
      <c r="K1234" s="57">
        <f t="shared" si="190"/>
        <v>168</v>
      </c>
      <c r="L1234" s="57">
        <f t="shared" si="184"/>
        <v>255</v>
      </c>
      <c r="M1234" s="107">
        <f t="shared" si="185"/>
        <v>50.572289156626503</v>
      </c>
      <c r="N1234" s="107">
        <f t="shared" si="186"/>
        <v>50.572289156626503</v>
      </c>
    </row>
    <row r="1235" spans="1:14" ht="18" customHeight="1" outlineLevel="2">
      <c r="A1235" s="28">
        <v>14</v>
      </c>
      <c r="B1235" s="29" t="s">
        <v>912</v>
      </c>
      <c r="C1235" s="39" t="s">
        <v>922</v>
      </c>
      <c r="D1235" s="3">
        <v>111</v>
      </c>
      <c r="E1235" s="3">
        <v>914</v>
      </c>
      <c r="F1235" s="3">
        <v>21</v>
      </c>
      <c r="G1235" s="6">
        <f t="shared" si="179"/>
        <v>43.523809523809526</v>
      </c>
      <c r="H1235" s="57">
        <f t="shared" si="187"/>
        <v>1306</v>
      </c>
      <c r="I1235" s="57">
        <f t="shared" si="188"/>
        <v>1306</v>
      </c>
      <c r="J1235" s="57">
        <f t="shared" si="189"/>
        <v>45</v>
      </c>
      <c r="K1235" s="57">
        <f t="shared" si="190"/>
        <v>88</v>
      </c>
      <c r="L1235" s="57">
        <f t="shared" si="184"/>
        <v>133</v>
      </c>
      <c r="M1235" s="107">
        <f t="shared" si="185"/>
        <v>39.210639210639208</v>
      </c>
      <c r="N1235" s="107">
        <f t="shared" si="186"/>
        <v>39.210639210639208</v>
      </c>
    </row>
    <row r="1236" spans="1:14" ht="18" customHeight="1" outlineLevel="2">
      <c r="A1236" s="28">
        <v>15</v>
      </c>
      <c r="B1236" s="29" t="s">
        <v>912</v>
      </c>
      <c r="C1236" s="14" t="s">
        <v>923</v>
      </c>
      <c r="D1236" s="3">
        <v>70</v>
      </c>
      <c r="E1236" s="3">
        <v>950</v>
      </c>
      <c r="F1236" s="3">
        <v>22</v>
      </c>
      <c r="G1236" s="6">
        <f t="shared" si="179"/>
        <v>43.18181818181818</v>
      </c>
      <c r="H1236" s="57">
        <f t="shared" si="187"/>
        <v>1295</v>
      </c>
      <c r="I1236" s="57">
        <f t="shared" si="188"/>
        <v>1295</v>
      </c>
      <c r="J1236" s="57">
        <f t="shared" si="189"/>
        <v>45</v>
      </c>
      <c r="K1236" s="57">
        <f t="shared" si="190"/>
        <v>87</v>
      </c>
      <c r="L1236" s="57">
        <f t="shared" si="184"/>
        <v>132</v>
      </c>
      <c r="M1236" s="107">
        <f t="shared" si="185"/>
        <v>61.688311688311686</v>
      </c>
      <c r="N1236" s="107">
        <f t="shared" si="186"/>
        <v>61.688311688311686</v>
      </c>
    </row>
    <row r="1237" spans="1:14" ht="18" customHeight="1" outlineLevel="2">
      <c r="A1237" s="28">
        <v>16</v>
      </c>
      <c r="B1237" s="29" t="s">
        <v>912</v>
      </c>
      <c r="C1237" s="26" t="s">
        <v>1254</v>
      </c>
      <c r="D1237" s="3">
        <v>26</v>
      </c>
      <c r="E1237" s="3">
        <v>324</v>
      </c>
      <c r="F1237" s="3">
        <v>22</v>
      </c>
      <c r="G1237" s="6">
        <f t="shared" si="179"/>
        <v>14.727272727272727</v>
      </c>
      <c r="H1237" s="57">
        <f t="shared" si="187"/>
        <v>442</v>
      </c>
      <c r="I1237" s="57">
        <f t="shared" si="188"/>
        <v>442</v>
      </c>
      <c r="J1237" s="57">
        <f t="shared" si="189"/>
        <v>16</v>
      </c>
      <c r="K1237" s="57">
        <f t="shared" si="190"/>
        <v>31</v>
      </c>
      <c r="L1237" s="57">
        <f>J1237+K1237</f>
        <v>47</v>
      </c>
      <c r="M1237" s="107">
        <f>G1237*100/D1237</f>
        <v>56.643356643356647</v>
      </c>
      <c r="N1237" s="107">
        <f>G1237*100/D1237</f>
        <v>56.643356643356647</v>
      </c>
    </row>
    <row r="1238" spans="1:14" ht="18" customHeight="1" outlineLevel="2">
      <c r="A1238" s="28">
        <v>17</v>
      </c>
      <c r="B1238" s="29" t="s">
        <v>912</v>
      </c>
      <c r="C1238" s="14" t="s">
        <v>924</v>
      </c>
      <c r="D1238" s="3">
        <v>156</v>
      </c>
      <c r="E1238" s="3">
        <v>2100</v>
      </c>
      <c r="F1238" s="3">
        <v>22</v>
      </c>
      <c r="G1238" s="6">
        <f t="shared" si="179"/>
        <v>95.454545454545453</v>
      </c>
      <c r="H1238" s="57">
        <f t="shared" si="187"/>
        <v>2864</v>
      </c>
      <c r="I1238" s="57">
        <f t="shared" si="188"/>
        <v>2864</v>
      </c>
      <c r="J1238" s="57">
        <f t="shared" si="189"/>
        <v>98</v>
      </c>
      <c r="K1238" s="57">
        <f t="shared" si="190"/>
        <v>191</v>
      </c>
      <c r="L1238" s="57">
        <f t="shared" si="184"/>
        <v>289</v>
      </c>
      <c r="M1238" s="107">
        <f t="shared" si="185"/>
        <v>61.188811188811194</v>
      </c>
      <c r="N1238" s="107">
        <f t="shared" si="186"/>
        <v>61.188811188811194</v>
      </c>
    </row>
    <row r="1239" spans="1:14" ht="18" customHeight="1" outlineLevel="2">
      <c r="A1239" s="28">
        <v>18</v>
      </c>
      <c r="B1239" s="29" t="s">
        <v>912</v>
      </c>
      <c r="C1239" s="39" t="s">
        <v>925</v>
      </c>
      <c r="D1239" s="3">
        <v>96</v>
      </c>
      <c r="E1239" s="3">
        <v>1691</v>
      </c>
      <c r="F1239" s="3">
        <v>21</v>
      </c>
      <c r="G1239" s="6">
        <f t="shared" ref="G1239:G1302" si="191">E1239/F1239</f>
        <v>80.523809523809518</v>
      </c>
      <c r="H1239" s="57">
        <f t="shared" si="187"/>
        <v>2416</v>
      </c>
      <c r="I1239" s="57">
        <f t="shared" si="188"/>
        <v>2416</v>
      </c>
      <c r="J1239" s="57">
        <f t="shared" si="189"/>
        <v>83</v>
      </c>
      <c r="K1239" s="57">
        <f t="shared" si="190"/>
        <v>161</v>
      </c>
      <c r="L1239" s="57">
        <f t="shared" si="184"/>
        <v>244</v>
      </c>
      <c r="M1239" s="107">
        <f t="shared" si="185"/>
        <v>83.878968253968253</v>
      </c>
      <c r="N1239" s="107">
        <f t="shared" si="186"/>
        <v>83.878968253968253</v>
      </c>
    </row>
    <row r="1240" spans="1:14" ht="18" customHeight="1" outlineLevel="2">
      <c r="A1240" s="28">
        <v>19</v>
      </c>
      <c r="B1240" s="29" t="s">
        <v>912</v>
      </c>
      <c r="C1240" s="39" t="s">
        <v>1245</v>
      </c>
      <c r="D1240" s="3">
        <v>101</v>
      </c>
      <c r="E1240" s="3">
        <v>1634</v>
      </c>
      <c r="F1240" s="3">
        <v>22</v>
      </c>
      <c r="G1240" s="6">
        <f t="shared" si="191"/>
        <v>74.272727272727266</v>
      </c>
      <c r="H1240" s="57">
        <f t="shared" si="187"/>
        <v>2228</v>
      </c>
      <c r="I1240" s="57">
        <f t="shared" si="188"/>
        <v>2228</v>
      </c>
      <c r="J1240" s="57">
        <f t="shared" si="189"/>
        <v>77</v>
      </c>
      <c r="K1240" s="57">
        <f t="shared" si="190"/>
        <v>149</v>
      </c>
      <c r="L1240" s="57">
        <f t="shared" si="184"/>
        <v>226</v>
      </c>
      <c r="M1240" s="107">
        <f t="shared" si="185"/>
        <v>73.537353735373529</v>
      </c>
      <c r="N1240" s="107">
        <f t="shared" si="186"/>
        <v>73.537353735373529</v>
      </c>
    </row>
    <row r="1241" spans="1:14" ht="18" customHeight="1" outlineLevel="2">
      <c r="A1241" s="28">
        <v>20</v>
      </c>
      <c r="B1241" s="29" t="s">
        <v>912</v>
      </c>
      <c r="C1241" s="39" t="s">
        <v>926</v>
      </c>
      <c r="D1241" s="3">
        <v>149</v>
      </c>
      <c r="E1241" s="3">
        <v>1611</v>
      </c>
      <c r="F1241" s="3">
        <v>22</v>
      </c>
      <c r="G1241" s="6">
        <f t="shared" si="191"/>
        <v>73.227272727272734</v>
      </c>
      <c r="H1241" s="57">
        <f t="shared" si="187"/>
        <v>2197</v>
      </c>
      <c r="I1241" s="57">
        <f t="shared" si="188"/>
        <v>2197</v>
      </c>
      <c r="J1241" s="57">
        <f t="shared" si="189"/>
        <v>76</v>
      </c>
      <c r="K1241" s="57">
        <f t="shared" si="190"/>
        <v>147</v>
      </c>
      <c r="L1241" s="57">
        <f t="shared" si="184"/>
        <v>223</v>
      </c>
      <c r="M1241" s="107">
        <f t="shared" si="185"/>
        <v>49.145820622330689</v>
      </c>
      <c r="N1241" s="107">
        <f t="shared" si="186"/>
        <v>49.145820622330689</v>
      </c>
    </row>
    <row r="1242" spans="1:14" ht="18" customHeight="1" outlineLevel="2">
      <c r="A1242" s="28">
        <v>21</v>
      </c>
      <c r="B1242" s="29" t="s">
        <v>912</v>
      </c>
      <c r="C1242" s="39" t="s">
        <v>1472</v>
      </c>
      <c r="D1242" s="3">
        <v>86</v>
      </c>
      <c r="E1242" s="3">
        <v>613</v>
      </c>
      <c r="F1242" s="3">
        <v>18</v>
      </c>
      <c r="G1242" s="6">
        <f t="shared" si="191"/>
        <v>34.055555555555557</v>
      </c>
      <c r="H1242" s="57">
        <f t="shared" si="187"/>
        <v>1022</v>
      </c>
      <c r="I1242" s="57">
        <f t="shared" si="188"/>
        <v>1022</v>
      </c>
      <c r="J1242" s="57">
        <f t="shared" si="189"/>
        <v>36</v>
      </c>
      <c r="K1242" s="57">
        <f t="shared" si="190"/>
        <v>69</v>
      </c>
      <c r="L1242" s="57">
        <f t="shared" si="184"/>
        <v>105</v>
      </c>
      <c r="M1242" s="107">
        <f t="shared" si="185"/>
        <v>39.599483204134366</v>
      </c>
      <c r="N1242" s="107">
        <f t="shared" si="186"/>
        <v>39.599483204134366</v>
      </c>
    </row>
    <row r="1243" spans="1:14" ht="18" customHeight="1" outlineLevel="2">
      <c r="A1243" s="28">
        <v>22</v>
      </c>
      <c r="B1243" s="29" t="s">
        <v>912</v>
      </c>
      <c r="C1243" s="39" t="s">
        <v>927</v>
      </c>
      <c r="D1243" s="3">
        <v>69</v>
      </c>
      <c r="E1243" s="3">
        <v>596</v>
      </c>
      <c r="F1243" s="3">
        <v>20</v>
      </c>
      <c r="G1243" s="6">
        <f t="shared" si="191"/>
        <v>29.8</v>
      </c>
      <c r="H1243" s="57">
        <f t="shared" si="187"/>
        <v>894</v>
      </c>
      <c r="I1243" s="57">
        <f t="shared" si="188"/>
        <v>894</v>
      </c>
      <c r="J1243" s="57">
        <f t="shared" si="189"/>
        <v>31</v>
      </c>
      <c r="K1243" s="57">
        <f t="shared" si="190"/>
        <v>61</v>
      </c>
      <c r="L1243" s="57">
        <f>J1243+K1243</f>
        <v>92</v>
      </c>
      <c r="M1243" s="107">
        <f>G1243*100/D1243</f>
        <v>43.188405797101453</v>
      </c>
      <c r="N1243" s="107">
        <f>G1243*100/D1243</f>
        <v>43.188405797101453</v>
      </c>
    </row>
    <row r="1244" spans="1:14" ht="18" customHeight="1" outlineLevel="2">
      <c r="A1244" s="28">
        <v>23</v>
      </c>
      <c r="B1244" s="29" t="s">
        <v>912</v>
      </c>
      <c r="C1244" s="10" t="s">
        <v>1200</v>
      </c>
      <c r="D1244" s="3">
        <v>128</v>
      </c>
      <c r="E1244" s="3">
        <v>1444</v>
      </c>
      <c r="F1244" s="3">
        <v>22</v>
      </c>
      <c r="G1244" s="6">
        <f t="shared" si="191"/>
        <v>65.63636363636364</v>
      </c>
      <c r="H1244" s="57">
        <f t="shared" si="187"/>
        <v>1969</v>
      </c>
      <c r="I1244" s="57">
        <f t="shared" si="188"/>
        <v>1969</v>
      </c>
      <c r="J1244" s="57">
        <f t="shared" si="189"/>
        <v>68</v>
      </c>
      <c r="K1244" s="57">
        <f t="shared" si="190"/>
        <v>132</v>
      </c>
      <c r="L1244" s="57">
        <f t="shared" si="184"/>
        <v>200</v>
      </c>
      <c r="M1244" s="107">
        <f t="shared" si="185"/>
        <v>51.278409090909093</v>
      </c>
      <c r="N1244" s="107">
        <f t="shared" si="186"/>
        <v>51.278409090909093</v>
      </c>
    </row>
    <row r="1245" spans="1:14" ht="18" customHeight="1" outlineLevel="2">
      <c r="A1245" s="28">
        <v>24</v>
      </c>
      <c r="B1245" s="29" t="s">
        <v>912</v>
      </c>
      <c r="C1245" s="14" t="s">
        <v>928</v>
      </c>
      <c r="D1245" s="3">
        <v>79</v>
      </c>
      <c r="E1245" s="3">
        <v>1138</v>
      </c>
      <c r="F1245" s="3">
        <v>22</v>
      </c>
      <c r="G1245" s="6">
        <f t="shared" si="191"/>
        <v>51.727272727272727</v>
      </c>
      <c r="H1245" s="57">
        <f t="shared" si="187"/>
        <v>1552</v>
      </c>
      <c r="I1245" s="57">
        <f t="shared" si="188"/>
        <v>1552</v>
      </c>
      <c r="J1245" s="57">
        <f t="shared" si="189"/>
        <v>54</v>
      </c>
      <c r="K1245" s="57">
        <f t="shared" si="190"/>
        <v>104</v>
      </c>
      <c r="L1245" s="57">
        <f t="shared" si="184"/>
        <v>158</v>
      </c>
      <c r="M1245" s="107">
        <f t="shared" si="185"/>
        <v>65.477560414269277</v>
      </c>
      <c r="N1245" s="107">
        <f t="shared" si="186"/>
        <v>65.477560414269277</v>
      </c>
    </row>
    <row r="1246" spans="1:14" ht="18" customHeight="1" outlineLevel="2">
      <c r="A1246" s="28">
        <v>25</v>
      </c>
      <c r="B1246" s="29" t="s">
        <v>912</v>
      </c>
      <c r="C1246" s="14" t="s">
        <v>929</v>
      </c>
      <c r="D1246" s="3">
        <v>86</v>
      </c>
      <c r="E1246" s="3">
        <v>1243</v>
      </c>
      <c r="F1246" s="3">
        <v>22</v>
      </c>
      <c r="G1246" s="6">
        <f t="shared" si="191"/>
        <v>56.5</v>
      </c>
      <c r="H1246" s="57">
        <f t="shared" si="187"/>
        <v>1695</v>
      </c>
      <c r="I1246" s="57">
        <f t="shared" si="188"/>
        <v>1695</v>
      </c>
      <c r="J1246" s="57">
        <f t="shared" si="189"/>
        <v>59</v>
      </c>
      <c r="K1246" s="57">
        <f t="shared" si="190"/>
        <v>114</v>
      </c>
      <c r="L1246" s="57">
        <f t="shared" si="184"/>
        <v>173</v>
      </c>
      <c r="M1246" s="107">
        <f t="shared" si="185"/>
        <v>65.697674418604649</v>
      </c>
      <c r="N1246" s="107">
        <f t="shared" si="186"/>
        <v>65.697674418604649</v>
      </c>
    </row>
    <row r="1247" spans="1:14" ht="18" customHeight="1" outlineLevel="2">
      <c r="A1247" s="28">
        <v>26</v>
      </c>
      <c r="B1247" s="29" t="s">
        <v>912</v>
      </c>
      <c r="C1247" s="14" t="s">
        <v>930</v>
      </c>
      <c r="D1247" s="3">
        <v>108</v>
      </c>
      <c r="E1247" s="3">
        <v>40</v>
      </c>
      <c r="F1247" s="3">
        <v>1</v>
      </c>
      <c r="G1247" s="6">
        <f t="shared" si="191"/>
        <v>40</v>
      </c>
      <c r="H1247" s="57">
        <f t="shared" si="187"/>
        <v>1200</v>
      </c>
      <c r="I1247" s="57">
        <f t="shared" si="188"/>
        <v>1200</v>
      </c>
      <c r="J1247" s="57">
        <f t="shared" si="189"/>
        <v>42</v>
      </c>
      <c r="K1247" s="57">
        <f t="shared" si="190"/>
        <v>81</v>
      </c>
      <c r="L1247" s="57">
        <f t="shared" si="184"/>
        <v>123</v>
      </c>
      <c r="M1247" s="107">
        <f t="shared" si="185"/>
        <v>37.037037037037038</v>
      </c>
      <c r="N1247" s="107">
        <f t="shared" si="186"/>
        <v>37.037037037037038</v>
      </c>
    </row>
    <row r="1248" spans="1:14" ht="18" customHeight="1" outlineLevel="2">
      <c r="A1248" s="28">
        <v>27</v>
      </c>
      <c r="B1248" s="29" t="s">
        <v>912</v>
      </c>
      <c r="C1248" s="14" t="s">
        <v>931</v>
      </c>
      <c r="D1248" s="3">
        <v>81</v>
      </c>
      <c r="E1248" s="3">
        <v>630</v>
      </c>
      <c r="F1248" s="3">
        <v>19</v>
      </c>
      <c r="G1248" s="6">
        <f t="shared" si="191"/>
        <v>33.157894736842103</v>
      </c>
      <c r="H1248" s="57">
        <f t="shared" si="187"/>
        <v>995</v>
      </c>
      <c r="I1248" s="57">
        <f t="shared" si="188"/>
        <v>995</v>
      </c>
      <c r="J1248" s="57">
        <f t="shared" si="189"/>
        <v>35</v>
      </c>
      <c r="K1248" s="57">
        <f t="shared" si="190"/>
        <v>68</v>
      </c>
      <c r="L1248" s="57">
        <f t="shared" si="184"/>
        <v>103</v>
      </c>
      <c r="M1248" s="107">
        <f t="shared" si="185"/>
        <v>40.935672514619881</v>
      </c>
      <c r="N1248" s="107">
        <f t="shared" si="186"/>
        <v>40.935672514619881</v>
      </c>
    </row>
    <row r="1249" spans="1:14" ht="18" customHeight="1" outlineLevel="2">
      <c r="A1249" s="28">
        <v>28</v>
      </c>
      <c r="B1249" s="29" t="s">
        <v>912</v>
      </c>
      <c r="C1249" s="18" t="s">
        <v>707</v>
      </c>
      <c r="D1249" s="3">
        <v>172</v>
      </c>
      <c r="E1249" s="3">
        <v>1282</v>
      </c>
      <c r="F1249" s="3">
        <v>22</v>
      </c>
      <c r="G1249" s="6">
        <f t="shared" si="191"/>
        <v>58.272727272727273</v>
      </c>
      <c r="H1249" s="57">
        <f t="shared" si="187"/>
        <v>1748</v>
      </c>
      <c r="I1249" s="57">
        <f t="shared" si="188"/>
        <v>1748</v>
      </c>
      <c r="J1249" s="57">
        <f t="shared" si="189"/>
        <v>60</v>
      </c>
      <c r="K1249" s="57">
        <f t="shared" si="190"/>
        <v>117</v>
      </c>
      <c r="L1249" s="57">
        <f t="shared" si="184"/>
        <v>177</v>
      </c>
      <c r="M1249" s="107">
        <f t="shared" si="185"/>
        <v>33.879492600422829</v>
      </c>
      <c r="N1249" s="107">
        <f t="shared" si="186"/>
        <v>33.879492600422829</v>
      </c>
    </row>
    <row r="1250" spans="1:14" ht="18" customHeight="1" outlineLevel="2">
      <c r="A1250" s="28">
        <v>29</v>
      </c>
      <c r="B1250" s="29" t="s">
        <v>912</v>
      </c>
      <c r="C1250" s="14" t="s">
        <v>932</v>
      </c>
      <c r="D1250" s="3">
        <v>140</v>
      </c>
      <c r="E1250" s="3">
        <v>1865</v>
      </c>
      <c r="F1250" s="3">
        <v>25</v>
      </c>
      <c r="G1250" s="6">
        <f t="shared" si="191"/>
        <v>74.599999999999994</v>
      </c>
      <c r="H1250" s="57">
        <f t="shared" si="187"/>
        <v>2238</v>
      </c>
      <c r="I1250" s="57">
        <f t="shared" si="188"/>
        <v>2238</v>
      </c>
      <c r="J1250" s="57">
        <f t="shared" si="189"/>
        <v>77</v>
      </c>
      <c r="K1250" s="57">
        <f t="shared" si="190"/>
        <v>150</v>
      </c>
      <c r="L1250" s="57">
        <f t="shared" si="184"/>
        <v>227</v>
      </c>
      <c r="M1250" s="107">
        <f t="shared" si="185"/>
        <v>53.285714285714278</v>
      </c>
      <c r="N1250" s="107">
        <f t="shared" si="186"/>
        <v>53.285714285714278</v>
      </c>
    </row>
    <row r="1251" spans="1:14" ht="18" customHeight="1" outlineLevel="2">
      <c r="A1251" s="28">
        <v>30</v>
      </c>
      <c r="B1251" s="29" t="s">
        <v>912</v>
      </c>
      <c r="C1251" s="14" t="s">
        <v>933</v>
      </c>
      <c r="D1251" s="3">
        <v>201</v>
      </c>
      <c r="E1251" s="3">
        <v>1374</v>
      </c>
      <c r="F1251" s="3">
        <v>16</v>
      </c>
      <c r="G1251" s="6">
        <f t="shared" si="191"/>
        <v>85.875</v>
      </c>
      <c r="H1251" s="57">
        <f t="shared" si="187"/>
        <v>2576</v>
      </c>
      <c r="I1251" s="57">
        <f t="shared" si="188"/>
        <v>2576</v>
      </c>
      <c r="J1251" s="57">
        <f t="shared" si="189"/>
        <v>89</v>
      </c>
      <c r="K1251" s="57">
        <f t="shared" si="190"/>
        <v>172</v>
      </c>
      <c r="L1251" s="57">
        <f t="shared" si="184"/>
        <v>261</v>
      </c>
      <c r="M1251" s="107">
        <f t="shared" si="185"/>
        <v>42.723880597014926</v>
      </c>
      <c r="N1251" s="107">
        <f t="shared" si="186"/>
        <v>42.723880597014926</v>
      </c>
    </row>
    <row r="1252" spans="1:14" ht="18" customHeight="1" outlineLevel="2">
      <c r="A1252" s="28">
        <v>31</v>
      </c>
      <c r="B1252" s="29" t="s">
        <v>912</v>
      </c>
      <c r="C1252" s="26" t="s">
        <v>1473</v>
      </c>
      <c r="D1252" s="3">
        <v>49</v>
      </c>
      <c r="E1252" s="3">
        <v>524</v>
      </c>
      <c r="F1252" s="3">
        <v>22</v>
      </c>
      <c r="G1252" s="6">
        <f t="shared" si="191"/>
        <v>23.818181818181817</v>
      </c>
      <c r="H1252" s="57">
        <f t="shared" si="187"/>
        <v>715</v>
      </c>
      <c r="I1252" s="57">
        <f t="shared" si="188"/>
        <v>715</v>
      </c>
      <c r="J1252" s="57">
        <f t="shared" si="189"/>
        <v>25</v>
      </c>
      <c r="K1252" s="57">
        <f t="shared" si="190"/>
        <v>49</v>
      </c>
      <c r="L1252" s="57">
        <f t="shared" si="184"/>
        <v>74</v>
      </c>
      <c r="M1252" s="107">
        <f t="shared" si="185"/>
        <v>48.608534322820034</v>
      </c>
      <c r="N1252" s="107">
        <f t="shared" si="186"/>
        <v>48.608534322820034</v>
      </c>
    </row>
    <row r="1253" spans="1:14" ht="18" customHeight="1" outlineLevel="2">
      <c r="A1253" s="28">
        <v>32</v>
      </c>
      <c r="B1253" s="29" t="s">
        <v>912</v>
      </c>
      <c r="C1253" s="14" t="s">
        <v>934</v>
      </c>
      <c r="D1253" s="3">
        <v>165</v>
      </c>
      <c r="E1253" s="3">
        <v>1559</v>
      </c>
      <c r="F1253" s="3">
        <v>17</v>
      </c>
      <c r="G1253" s="6">
        <f t="shared" si="191"/>
        <v>91.705882352941174</v>
      </c>
      <c r="H1253" s="57">
        <f t="shared" si="187"/>
        <v>2751</v>
      </c>
      <c r="I1253" s="57">
        <f t="shared" si="188"/>
        <v>2751</v>
      </c>
      <c r="J1253" s="57">
        <f t="shared" si="189"/>
        <v>95</v>
      </c>
      <c r="K1253" s="57">
        <f t="shared" si="190"/>
        <v>184</v>
      </c>
      <c r="L1253" s="57">
        <f t="shared" si="184"/>
        <v>279</v>
      </c>
      <c r="M1253" s="107">
        <f t="shared" si="185"/>
        <v>55.579322638146166</v>
      </c>
      <c r="N1253" s="107">
        <f t="shared" si="186"/>
        <v>55.579322638146166</v>
      </c>
    </row>
    <row r="1254" spans="1:14" ht="18" customHeight="1" outlineLevel="2">
      <c r="A1254" s="28">
        <v>33</v>
      </c>
      <c r="B1254" s="29" t="s">
        <v>912</v>
      </c>
      <c r="C1254" s="14" t="s">
        <v>935</v>
      </c>
      <c r="D1254" s="3">
        <v>160</v>
      </c>
      <c r="E1254" s="3">
        <v>1305</v>
      </c>
      <c r="F1254" s="3">
        <v>21</v>
      </c>
      <c r="G1254" s="6">
        <f t="shared" si="191"/>
        <v>62.142857142857146</v>
      </c>
      <c r="H1254" s="57">
        <f t="shared" si="187"/>
        <v>1864</v>
      </c>
      <c r="I1254" s="57">
        <f t="shared" si="188"/>
        <v>1864</v>
      </c>
      <c r="J1254" s="57">
        <f t="shared" si="189"/>
        <v>64</v>
      </c>
      <c r="K1254" s="57">
        <f t="shared" si="190"/>
        <v>125</v>
      </c>
      <c r="L1254" s="57">
        <f t="shared" si="184"/>
        <v>189</v>
      </c>
      <c r="M1254" s="107">
        <f t="shared" si="185"/>
        <v>38.839285714285715</v>
      </c>
      <c r="N1254" s="107">
        <f t="shared" si="186"/>
        <v>38.839285714285715</v>
      </c>
    </row>
    <row r="1255" spans="1:14" ht="18" customHeight="1" outlineLevel="2">
      <c r="A1255" s="28">
        <v>34</v>
      </c>
      <c r="B1255" s="29" t="s">
        <v>912</v>
      </c>
      <c r="C1255" s="14" t="s">
        <v>936</v>
      </c>
      <c r="D1255" s="3">
        <v>163</v>
      </c>
      <c r="E1255" s="3">
        <v>1872</v>
      </c>
      <c r="F1255" s="3">
        <v>22</v>
      </c>
      <c r="G1255" s="6">
        <f t="shared" si="191"/>
        <v>85.090909090909093</v>
      </c>
      <c r="H1255" s="57">
        <f t="shared" si="187"/>
        <v>2553</v>
      </c>
      <c r="I1255" s="57">
        <f t="shared" si="188"/>
        <v>2553</v>
      </c>
      <c r="J1255" s="57">
        <f t="shared" si="189"/>
        <v>88</v>
      </c>
      <c r="K1255" s="57">
        <f t="shared" si="190"/>
        <v>170</v>
      </c>
      <c r="L1255" s="57">
        <f t="shared" si="184"/>
        <v>258</v>
      </c>
      <c r="M1255" s="107">
        <f t="shared" si="185"/>
        <v>52.20301171221417</v>
      </c>
      <c r="N1255" s="107">
        <f t="shared" si="186"/>
        <v>52.20301171221417</v>
      </c>
    </row>
    <row r="1256" spans="1:14" ht="18" customHeight="1" outlineLevel="2">
      <c r="A1256" s="28">
        <v>35</v>
      </c>
      <c r="B1256" s="29" t="s">
        <v>912</v>
      </c>
      <c r="C1256" s="14" t="s">
        <v>937</v>
      </c>
      <c r="D1256" s="3">
        <v>186</v>
      </c>
      <c r="E1256" s="3">
        <v>977</v>
      </c>
      <c r="F1256" s="3">
        <v>21</v>
      </c>
      <c r="G1256" s="6">
        <f t="shared" si="191"/>
        <v>46.523809523809526</v>
      </c>
      <c r="H1256" s="57">
        <f t="shared" si="187"/>
        <v>1396</v>
      </c>
      <c r="I1256" s="57">
        <f t="shared" si="188"/>
        <v>1396</v>
      </c>
      <c r="J1256" s="57">
        <f t="shared" si="189"/>
        <v>48</v>
      </c>
      <c r="K1256" s="57">
        <f t="shared" si="190"/>
        <v>94</v>
      </c>
      <c r="L1256" s="57">
        <f t="shared" si="184"/>
        <v>142</v>
      </c>
      <c r="M1256" s="107">
        <f t="shared" si="185"/>
        <v>25.012800819252433</v>
      </c>
      <c r="N1256" s="107">
        <f t="shared" si="186"/>
        <v>25.012800819252433</v>
      </c>
    </row>
    <row r="1257" spans="1:14" ht="18" customHeight="1" outlineLevel="2">
      <c r="A1257" s="28">
        <v>36</v>
      </c>
      <c r="B1257" s="29" t="s">
        <v>912</v>
      </c>
      <c r="C1257" s="14" t="s">
        <v>938</v>
      </c>
      <c r="D1257" s="3">
        <v>153</v>
      </c>
      <c r="E1257" s="3">
        <v>1347</v>
      </c>
      <c r="F1257" s="3">
        <v>21</v>
      </c>
      <c r="G1257" s="6">
        <f t="shared" si="191"/>
        <v>64.142857142857139</v>
      </c>
      <c r="H1257" s="57">
        <f t="shared" si="187"/>
        <v>1924</v>
      </c>
      <c r="I1257" s="57">
        <f t="shared" si="188"/>
        <v>1924</v>
      </c>
      <c r="J1257" s="57">
        <f t="shared" si="189"/>
        <v>66</v>
      </c>
      <c r="K1257" s="57">
        <f t="shared" si="190"/>
        <v>129</v>
      </c>
      <c r="L1257" s="57">
        <f t="shared" si="184"/>
        <v>195</v>
      </c>
      <c r="M1257" s="107">
        <f t="shared" si="185"/>
        <v>41.923436041083093</v>
      </c>
      <c r="N1257" s="107">
        <f t="shared" si="186"/>
        <v>41.923436041083093</v>
      </c>
    </row>
    <row r="1258" spans="1:14" ht="18" customHeight="1" outlineLevel="2">
      <c r="A1258" s="28">
        <v>37</v>
      </c>
      <c r="B1258" s="29" t="s">
        <v>912</v>
      </c>
      <c r="C1258" s="14" t="s">
        <v>939</v>
      </c>
      <c r="D1258" s="3">
        <v>112</v>
      </c>
      <c r="E1258" s="3">
        <v>1245</v>
      </c>
      <c r="F1258" s="3">
        <v>20</v>
      </c>
      <c r="G1258" s="6">
        <f t="shared" si="191"/>
        <v>62.25</v>
      </c>
      <c r="H1258" s="57">
        <f t="shared" si="187"/>
        <v>1868</v>
      </c>
      <c r="I1258" s="57">
        <f t="shared" si="188"/>
        <v>1868</v>
      </c>
      <c r="J1258" s="57">
        <f t="shared" si="189"/>
        <v>65</v>
      </c>
      <c r="K1258" s="57">
        <f t="shared" ref="K1258:K1286" si="192">ROUND(I1258*0.066+1,0)</f>
        <v>124</v>
      </c>
      <c r="L1258" s="57">
        <f t="shared" si="184"/>
        <v>189</v>
      </c>
      <c r="M1258" s="107">
        <f t="shared" si="185"/>
        <v>55.580357142857146</v>
      </c>
      <c r="N1258" s="107">
        <f t="shared" si="186"/>
        <v>55.580357142857146</v>
      </c>
    </row>
    <row r="1259" spans="1:14" ht="18" customHeight="1" outlineLevel="2">
      <c r="A1259" s="28">
        <v>38</v>
      </c>
      <c r="B1259" s="29" t="s">
        <v>912</v>
      </c>
      <c r="C1259" s="14" t="s">
        <v>940</v>
      </c>
      <c r="D1259" s="3">
        <v>103</v>
      </c>
      <c r="E1259" s="3">
        <v>1443</v>
      </c>
      <c r="F1259" s="3">
        <v>21</v>
      </c>
      <c r="G1259" s="6">
        <f t="shared" si="191"/>
        <v>68.714285714285708</v>
      </c>
      <c r="H1259" s="57">
        <f t="shared" si="187"/>
        <v>2061</v>
      </c>
      <c r="I1259" s="57">
        <f t="shared" si="188"/>
        <v>2061</v>
      </c>
      <c r="J1259" s="57">
        <f t="shared" si="189"/>
        <v>71</v>
      </c>
      <c r="K1259" s="57">
        <f t="shared" si="192"/>
        <v>137</v>
      </c>
      <c r="L1259" s="57">
        <f t="shared" si="184"/>
        <v>208</v>
      </c>
      <c r="M1259" s="107">
        <f t="shared" si="185"/>
        <v>66.71289875173369</v>
      </c>
      <c r="N1259" s="107">
        <f t="shared" si="186"/>
        <v>66.71289875173369</v>
      </c>
    </row>
    <row r="1260" spans="1:14" ht="18" customHeight="1" outlineLevel="2">
      <c r="A1260" s="28">
        <v>39</v>
      </c>
      <c r="B1260" s="29" t="s">
        <v>912</v>
      </c>
      <c r="C1260" s="39" t="s">
        <v>941</v>
      </c>
      <c r="D1260" s="3">
        <v>135</v>
      </c>
      <c r="E1260" s="3">
        <v>2310</v>
      </c>
      <c r="F1260" s="3">
        <v>22</v>
      </c>
      <c r="G1260" s="6">
        <f t="shared" si="191"/>
        <v>105</v>
      </c>
      <c r="H1260" s="57">
        <f t="shared" si="187"/>
        <v>3150</v>
      </c>
      <c r="I1260" s="57">
        <f t="shared" si="188"/>
        <v>3150</v>
      </c>
      <c r="J1260" s="57">
        <f t="shared" si="189"/>
        <v>108</v>
      </c>
      <c r="K1260" s="57">
        <f t="shared" si="192"/>
        <v>209</v>
      </c>
      <c r="L1260" s="57">
        <f t="shared" si="184"/>
        <v>317</v>
      </c>
      <c r="M1260" s="107">
        <f t="shared" si="185"/>
        <v>77.777777777777771</v>
      </c>
      <c r="N1260" s="107">
        <f t="shared" si="186"/>
        <v>77.777777777777771</v>
      </c>
    </row>
    <row r="1261" spans="1:14" ht="18" customHeight="1" outlineLevel="2">
      <c r="A1261" s="28">
        <v>40</v>
      </c>
      <c r="B1261" s="29" t="s">
        <v>912</v>
      </c>
      <c r="C1261" s="14" t="s">
        <v>905</v>
      </c>
      <c r="D1261" s="3">
        <v>144</v>
      </c>
      <c r="E1261" s="3">
        <v>1770</v>
      </c>
      <c r="F1261" s="3">
        <v>22</v>
      </c>
      <c r="G1261" s="6">
        <f t="shared" si="191"/>
        <v>80.454545454545453</v>
      </c>
      <c r="H1261" s="57">
        <f t="shared" si="187"/>
        <v>2414</v>
      </c>
      <c r="I1261" s="57">
        <f t="shared" si="188"/>
        <v>2414</v>
      </c>
      <c r="J1261" s="57">
        <f t="shared" si="189"/>
        <v>83</v>
      </c>
      <c r="K1261" s="57">
        <f t="shared" si="192"/>
        <v>160</v>
      </c>
      <c r="L1261" s="57">
        <f t="shared" si="184"/>
        <v>243</v>
      </c>
      <c r="M1261" s="107">
        <f t="shared" si="185"/>
        <v>55.871212121212118</v>
      </c>
      <c r="N1261" s="107">
        <f t="shared" si="186"/>
        <v>55.871212121212118</v>
      </c>
    </row>
    <row r="1262" spans="1:14" ht="18" customHeight="1" outlineLevel="2">
      <c r="A1262" s="28">
        <v>41</v>
      </c>
      <c r="B1262" s="29" t="s">
        <v>912</v>
      </c>
      <c r="C1262" s="14" t="s">
        <v>942</v>
      </c>
      <c r="D1262" s="3">
        <v>116</v>
      </c>
      <c r="E1262" s="3">
        <v>1202</v>
      </c>
      <c r="F1262" s="3">
        <v>22</v>
      </c>
      <c r="G1262" s="6">
        <f t="shared" si="191"/>
        <v>54.636363636363633</v>
      </c>
      <c r="H1262" s="57">
        <f t="shared" si="187"/>
        <v>1639</v>
      </c>
      <c r="I1262" s="57">
        <f t="shared" si="188"/>
        <v>1639</v>
      </c>
      <c r="J1262" s="57">
        <f t="shared" si="189"/>
        <v>57</v>
      </c>
      <c r="K1262" s="57">
        <f t="shared" si="192"/>
        <v>109</v>
      </c>
      <c r="L1262" s="57">
        <f t="shared" si="184"/>
        <v>166</v>
      </c>
      <c r="M1262" s="107">
        <f t="shared" si="185"/>
        <v>47.100313479623821</v>
      </c>
      <c r="N1262" s="107">
        <f t="shared" si="186"/>
        <v>47.100313479623821</v>
      </c>
    </row>
    <row r="1263" spans="1:14" ht="18" customHeight="1" outlineLevel="2">
      <c r="A1263" s="28">
        <v>42</v>
      </c>
      <c r="B1263" s="29" t="s">
        <v>912</v>
      </c>
      <c r="C1263" s="26" t="s">
        <v>988</v>
      </c>
      <c r="D1263" s="3">
        <v>52</v>
      </c>
      <c r="E1263" s="3">
        <v>792</v>
      </c>
      <c r="F1263" s="3">
        <v>20</v>
      </c>
      <c r="G1263" s="6">
        <f t="shared" si="191"/>
        <v>39.6</v>
      </c>
      <c r="H1263" s="57">
        <f t="shared" si="187"/>
        <v>1188</v>
      </c>
      <c r="I1263" s="57">
        <f t="shared" si="188"/>
        <v>1188</v>
      </c>
      <c r="J1263" s="57">
        <f t="shared" si="189"/>
        <v>41</v>
      </c>
      <c r="K1263" s="57">
        <f t="shared" si="192"/>
        <v>79</v>
      </c>
      <c r="L1263" s="57">
        <f t="shared" si="184"/>
        <v>120</v>
      </c>
      <c r="M1263" s="107">
        <f t="shared" si="185"/>
        <v>76.15384615384616</v>
      </c>
      <c r="N1263" s="107">
        <f t="shared" si="186"/>
        <v>76.15384615384616</v>
      </c>
    </row>
    <row r="1264" spans="1:14" ht="18" customHeight="1" outlineLevel="2">
      <c r="A1264" s="28">
        <v>43</v>
      </c>
      <c r="B1264" s="29" t="s">
        <v>912</v>
      </c>
      <c r="C1264" s="14" t="s">
        <v>943</v>
      </c>
      <c r="D1264" s="3">
        <v>133</v>
      </c>
      <c r="E1264" s="3">
        <v>1421</v>
      </c>
      <c r="F1264" s="3">
        <v>21</v>
      </c>
      <c r="G1264" s="6">
        <f t="shared" si="191"/>
        <v>67.666666666666671</v>
      </c>
      <c r="H1264" s="57">
        <f t="shared" si="187"/>
        <v>2030</v>
      </c>
      <c r="I1264" s="57">
        <f t="shared" si="188"/>
        <v>2030</v>
      </c>
      <c r="J1264" s="57">
        <f t="shared" si="189"/>
        <v>70</v>
      </c>
      <c r="K1264" s="57">
        <f t="shared" si="192"/>
        <v>135</v>
      </c>
      <c r="L1264" s="57">
        <f t="shared" si="184"/>
        <v>205</v>
      </c>
      <c r="M1264" s="107">
        <f t="shared" si="185"/>
        <v>50.877192982456144</v>
      </c>
      <c r="N1264" s="107">
        <f t="shared" si="186"/>
        <v>50.877192982456144</v>
      </c>
    </row>
    <row r="1265" spans="1:14" ht="18" customHeight="1" outlineLevel="2">
      <c r="A1265" s="28">
        <v>44</v>
      </c>
      <c r="B1265" s="29" t="s">
        <v>912</v>
      </c>
      <c r="C1265" s="14" t="s">
        <v>944</v>
      </c>
      <c r="D1265" s="3">
        <v>154</v>
      </c>
      <c r="E1265" s="3">
        <v>991</v>
      </c>
      <c r="F1265" s="3">
        <v>21</v>
      </c>
      <c r="G1265" s="6">
        <f t="shared" si="191"/>
        <v>47.19047619047619</v>
      </c>
      <c r="H1265" s="57">
        <f t="shared" si="187"/>
        <v>1416</v>
      </c>
      <c r="I1265" s="57">
        <f t="shared" si="188"/>
        <v>1416</v>
      </c>
      <c r="J1265" s="57">
        <f t="shared" si="189"/>
        <v>49</v>
      </c>
      <c r="K1265" s="57">
        <f t="shared" si="192"/>
        <v>94</v>
      </c>
      <c r="L1265" s="57">
        <f t="shared" si="184"/>
        <v>143</v>
      </c>
      <c r="M1265" s="107">
        <f t="shared" si="185"/>
        <v>30.643166357452074</v>
      </c>
      <c r="N1265" s="107">
        <f t="shared" si="186"/>
        <v>30.643166357452074</v>
      </c>
    </row>
    <row r="1266" spans="1:14" ht="18" customHeight="1" outlineLevel="2">
      <c r="A1266" s="28">
        <v>45</v>
      </c>
      <c r="B1266" s="29" t="s">
        <v>912</v>
      </c>
      <c r="C1266" s="18" t="s">
        <v>1474</v>
      </c>
      <c r="D1266" s="3">
        <v>52</v>
      </c>
      <c r="E1266" s="3">
        <v>564</v>
      </c>
      <c r="F1266" s="3">
        <v>21</v>
      </c>
      <c r="G1266" s="6">
        <f t="shared" si="191"/>
        <v>26.857142857142858</v>
      </c>
      <c r="H1266" s="57">
        <f t="shared" si="187"/>
        <v>806</v>
      </c>
      <c r="I1266" s="57">
        <f t="shared" si="188"/>
        <v>806</v>
      </c>
      <c r="J1266" s="57">
        <f t="shared" si="189"/>
        <v>28</v>
      </c>
      <c r="K1266" s="57">
        <f t="shared" si="192"/>
        <v>54</v>
      </c>
      <c r="L1266" s="57">
        <f t="shared" si="184"/>
        <v>82</v>
      </c>
      <c r="M1266" s="107">
        <f t="shared" si="185"/>
        <v>51.64835164835165</v>
      </c>
      <c r="N1266" s="107">
        <f t="shared" si="186"/>
        <v>51.64835164835165</v>
      </c>
    </row>
    <row r="1267" spans="1:14" ht="18" customHeight="1" outlineLevel="2">
      <c r="A1267" s="28">
        <v>46</v>
      </c>
      <c r="B1267" s="29" t="s">
        <v>912</v>
      </c>
      <c r="C1267" s="14" t="s">
        <v>946</v>
      </c>
      <c r="D1267" s="3">
        <v>111</v>
      </c>
      <c r="E1267" s="3">
        <v>1200</v>
      </c>
      <c r="F1267" s="3">
        <v>21</v>
      </c>
      <c r="G1267" s="6">
        <f t="shared" si="191"/>
        <v>57.142857142857146</v>
      </c>
      <c r="H1267" s="57">
        <f t="shared" si="187"/>
        <v>1714</v>
      </c>
      <c r="I1267" s="57">
        <f t="shared" si="188"/>
        <v>1714</v>
      </c>
      <c r="J1267" s="57">
        <f t="shared" si="189"/>
        <v>59</v>
      </c>
      <c r="K1267" s="57">
        <f t="shared" si="192"/>
        <v>114</v>
      </c>
      <c r="L1267" s="57">
        <f t="shared" si="184"/>
        <v>173</v>
      </c>
      <c r="M1267" s="107">
        <f t="shared" si="185"/>
        <v>51.480051480051486</v>
      </c>
      <c r="N1267" s="107">
        <f t="shared" si="186"/>
        <v>51.480051480051486</v>
      </c>
    </row>
    <row r="1268" spans="1:14" ht="18" customHeight="1" outlineLevel="2">
      <c r="A1268" s="28">
        <v>47</v>
      </c>
      <c r="B1268" s="29" t="s">
        <v>912</v>
      </c>
      <c r="C1268" s="14" t="s">
        <v>945</v>
      </c>
      <c r="D1268" s="3">
        <v>132</v>
      </c>
      <c r="E1268" s="3">
        <v>1636</v>
      </c>
      <c r="F1268" s="3">
        <v>21</v>
      </c>
      <c r="G1268" s="6">
        <f t="shared" si="191"/>
        <v>77.904761904761898</v>
      </c>
      <c r="H1268" s="57">
        <f t="shared" si="187"/>
        <v>2337</v>
      </c>
      <c r="I1268" s="57">
        <f t="shared" si="188"/>
        <v>2337</v>
      </c>
      <c r="J1268" s="57">
        <f t="shared" si="189"/>
        <v>80</v>
      </c>
      <c r="K1268" s="57">
        <f t="shared" si="192"/>
        <v>155</v>
      </c>
      <c r="L1268" s="57">
        <f t="shared" si="184"/>
        <v>235</v>
      </c>
      <c r="M1268" s="107">
        <f t="shared" si="185"/>
        <v>59.018759018759013</v>
      </c>
      <c r="N1268" s="107">
        <f t="shared" si="186"/>
        <v>59.018759018759013</v>
      </c>
    </row>
    <row r="1269" spans="1:14" ht="18" customHeight="1" outlineLevel="2">
      <c r="A1269" s="28">
        <v>48</v>
      </c>
      <c r="B1269" s="29" t="s">
        <v>912</v>
      </c>
      <c r="C1269" s="14" t="s">
        <v>947</v>
      </c>
      <c r="D1269" s="3">
        <v>98</v>
      </c>
      <c r="E1269" s="3">
        <v>1275</v>
      </c>
      <c r="F1269" s="3">
        <v>21</v>
      </c>
      <c r="G1269" s="6">
        <f t="shared" si="191"/>
        <v>60.714285714285715</v>
      </c>
      <c r="H1269" s="57">
        <f t="shared" si="187"/>
        <v>1821</v>
      </c>
      <c r="I1269" s="57">
        <f t="shared" si="188"/>
        <v>1821</v>
      </c>
      <c r="J1269" s="57">
        <f t="shared" si="189"/>
        <v>63</v>
      </c>
      <c r="K1269" s="57">
        <f t="shared" si="192"/>
        <v>121</v>
      </c>
      <c r="L1269" s="57">
        <f t="shared" si="184"/>
        <v>184</v>
      </c>
      <c r="M1269" s="107">
        <f t="shared" si="185"/>
        <v>61.953352769679299</v>
      </c>
      <c r="N1269" s="107">
        <f t="shared" si="186"/>
        <v>61.953352769679299</v>
      </c>
    </row>
    <row r="1270" spans="1:14" ht="18" customHeight="1" outlineLevel="2">
      <c r="A1270" s="28">
        <v>49</v>
      </c>
      <c r="B1270" s="29" t="s">
        <v>912</v>
      </c>
      <c r="C1270" s="14" t="s">
        <v>948</v>
      </c>
      <c r="D1270" s="3">
        <v>79</v>
      </c>
      <c r="E1270" s="3">
        <v>1069</v>
      </c>
      <c r="F1270" s="3">
        <v>22</v>
      </c>
      <c r="G1270" s="6">
        <f t="shared" si="191"/>
        <v>48.590909090909093</v>
      </c>
      <c r="H1270" s="57">
        <f t="shared" si="187"/>
        <v>1458</v>
      </c>
      <c r="I1270" s="57">
        <f t="shared" si="188"/>
        <v>1458</v>
      </c>
      <c r="J1270" s="57">
        <f t="shared" si="189"/>
        <v>51</v>
      </c>
      <c r="K1270" s="57">
        <f t="shared" si="192"/>
        <v>97</v>
      </c>
      <c r="L1270" s="57">
        <f t="shared" si="184"/>
        <v>148</v>
      </c>
      <c r="M1270" s="107">
        <f t="shared" si="185"/>
        <v>61.507479861910241</v>
      </c>
      <c r="N1270" s="107">
        <f t="shared" si="186"/>
        <v>61.507479861910241</v>
      </c>
    </row>
    <row r="1271" spans="1:14" ht="18" customHeight="1" outlineLevel="2">
      <c r="A1271" s="28">
        <v>50</v>
      </c>
      <c r="B1271" s="29" t="s">
        <v>912</v>
      </c>
      <c r="C1271" s="14" t="s">
        <v>1475</v>
      </c>
      <c r="D1271" s="3">
        <v>76</v>
      </c>
      <c r="E1271" s="3">
        <v>1037</v>
      </c>
      <c r="F1271" s="3">
        <v>22</v>
      </c>
      <c r="G1271" s="6">
        <f t="shared" si="191"/>
        <v>47.136363636363633</v>
      </c>
      <c r="H1271" s="57">
        <f t="shared" si="187"/>
        <v>1414</v>
      </c>
      <c r="I1271" s="57">
        <f t="shared" si="188"/>
        <v>1414</v>
      </c>
      <c r="J1271" s="57">
        <f t="shared" si="189"/>
        <v>49</v>
      </c>
      <c r="K1271" s="57">
        <f t="shared" si="192"/>
        <v>94</v>
      </c>
      <c r="L1271" s="57">
        <f t="shared" si="184"/>
        <v>143</v>
      </c>
      <c r="M1271" s="107">
        <f t="shared" si="185"/>
        <v>62.021531100478462</v>
      </c>
      <c r="N1271" s="107">
        <f t="shared" si="186"/>
        <v>62.021531100478462</v>
      </c>
    </row>
    <row r="1272" spans="1:14" ht="18" customHeight="1" outlineLevel="2">
      <c r="A1272" s="28">
        <v>51</v>
      </c>
      <c r="B1272" s="29" t="s">
        <v>912</v>
      </c>
      <c r="C1272" s="14" t="s">
        <v>1476</v>
      </c>
      <c r="D1272" s="3">
        <v>125</v>
      </c>
      <c r="E1272" s="3">
        <v>1447</v>
      </c>
      <c r="F1272" s="3">
        <v>22</v>
      </c>
      <c r="G1272" s="6">
        <f t="shared" si="191"/>
        <v>65.772727272727266</v>
      </c>
      <c r="H1272" s="57">
        <f t="shared" si="187"/>
        <v>1973</v>
      </c>
      <c r="I1272" s="57">
        <f t="shared" si="188"/>
        <v>1973</v>
      </c>
      <c r="J1272" s="57">
        <f t="shared" si="189"/>
        <v>68</v>
      </c>
      <c r="K1272" s="57">
        <f t="shared" si="192"/>
        <v>131</v>
      </c>
      <c r="L1272" s="57">
        <f t="shared" si="184"/>
        <v>199</v>
      </c>
      <c r="M1272" s="107">
        <f t="shared" si="185"/>
        <v>52.618181818181817</v>
      </c>
      <c r="N1272" s="107">
        <f t="shared" si="186"/>
        <v>52.618181818181817</v>
      </c>
    </row>
    <row r="1273" spans="1:14" ht="18" customHeight="1" outlineLevel="2">
      <c r="A1273" s="28">
        <v>52</v>
      </c>
      <c r="B1273" s="29" t="s">
        <v>912</v>
      </c>
      <c r="C1273" s="14" t="s">
        <v>949</v>
      </c>
      <c r="D1273" s="3">
        <v>106</v>
      </c>
      <c r="E1273" s="3">
        <v>625</v>
      </c>
      <c r="F1273" s="3">
        <v>21</v>
      </c>
      <c r="G1273" s="6">
        <f t="shared" si="191"/>
        <v>29.761904761904763</v>
      </c>
      <c r="H1273" s="57">
        <f t="shared" si="187"/>
        <v>893</v>
      </c>
      <c r="I1273" s="57">
        <f t="shared" si="188"/>
        <v>893</v>
      </c>
      <c r="J1273" s="57">
        <f t="shared" si="189"/>
        <v>31</v>
      </c>
      <c r="K1273" s="57">
        <f t="shared" si="192"/>
        <v>60</v>
      </c>
      <c r="L1273" s="57">
        <f t="shared" si="184"/>
        <v>91</v>
      </c>
      <c r="M1273" s="107">
        <f t="shared" si="185"/>
        <v>28.077268643306379</v>
      </c>
      <c r="N1273" s="107">
        <f t="shared" si="186"/>
        <v>28.077268643306379</v>
      </c>
    </row>
    <row r="1274" spans="1:14" ht="18" customHeight="1" outlineLevel="2">
      <c r="A1274" s="28">
        <v>53</v>
      </c>
      <c r="B1274" s="29" t="s">
        <v>912</v>
      </c>
      <c r="C1274" s="14" t="s">
        <v>950</v>
      </c>
      <c r="D1274" s="3">
        <v>80</v>
      </c>
      <c r="E1274" s="3">
        <v>1130</v>
      </c>
      <c r="F1274" s="3">
        <v>22</v>
      </c>
      <c r="G1274" s="6">
        <f t="shared" si="191"/>
        <v>51.363636363636367</v>
      </c>
      <c r="H1274" s="57">
        <f t="shared" si="187"/>
        <v>1541</v>
      </c>
      <c r="I1274" s="57">
        <f t="shared" si="188"/>
        <v>1541</v>
      </c>
      <c r="J1274" s="57">
        <f t="shared" si="189"/>
        <v>53</v>
      </c>
      <c r="K1274" s="57">
        <f t="shared" si="192"/>
        <v>103</v>
      </c>
      <c r="L1274" s="57">
        <f t="shared" si="184"/>
        <v>156</v>
      </c>
      <c r="M1274" s="107">
        <f t="shared" si="185"/>
        <v>64.204545454545467</v>
      </c>
      <c r="N1274" s="107">
        <f t="shared" si="186"/>
        <v>64.204545454545467</v>
      </c>
    </row>
    <row r="1275" spans="1:14" ht="18" customHeight="1" outlineLevel="2">
      <c r="A1275" s="28">
        <v>54</v>
      </c>
      <c r="B1275" s="29" t="s">
        <v>912</v>
      </c>
      <c r="C1275" s="14" t="s">
        <v>951</v>
      </c>
      <c r="D1275" s="3">
        <v>86</v>
      </c>
      <c r="E1275" s="3">
        <v>900</v>
      </c>
      <c r="F1275" s="3">
        <v>20</v>
      </c>
      <c r="G1275" s="6">
        <f t="shared" si="191"/>
        <v>45</v>
      </c>
      <c r="H1275" s="57">
        <f t="shared" si="187"/>
        <v>1350</v>
      </c>
      <c r="I1275" s="57">
        <f t="shared" si="188"/>
        <v>1350</v>
      </c>
      <c r="J1275" s="57">
        <f t="shared" si="189"/>
        <v>47</v>
      </c>
      <c r="K1275" s="57">
        <f t="shared" si="192"/>
        <v>90</v>
      </c>
      <c r="L1275" s="57">
        <f t="shared" si="184"/>
        <v>137</v>
      </c>
      <c r="M1275" s="107">
        <f t="shared" si="185"/>
        <v>52.325581395348834</v>
      </c>
      <c r="N1275" s="107">
        <f t="shared" si="186"/>
        <v>52.325581395348834</v>
      </c>
    </row>
    <row r="1276" spans="1:14" ht="18" customHeight="1" outlineLevel="2">
      <c r="A1276" s="28">
        <v>55</v>
      </c>
      <c r="B1276" s="29" t="s">
        <v>912</v>
      </c>
      <c r="C1276" s="14" t="s">
        <v>952</v>
      </c>
      <c r="D1276" s="3">
        <v>79</v>
      </c>
      <c r="E1276" s="3">
        <v>1066</v>
      </c>
      <c r="F1276" s="3">
        <v>20</v>
      </c>
      <c r="G1276" s="6">
        <f t="shared" si="191"/>
        <v>53.3</v>
      </c>
      <c r="H1276" s="57">
        <f t="shared" si="187"/>
        <v>1599</v>
      </c>
      <c r="I1276" s="57">
        <f t="shared" si="188"/>
        <v>1599</v>
      </c>
      <c r="J1276" s="57">
        <f t="shared" si="189"/>
        <v>55</v>
      </c>
      <c r="K1276" s="57">
        <f t="shared" si="192"/>
        <v>107</v>
      </c>
      <c r="L1276" s="57">
        <f t="shared" si="184"/>
        <v>162</v>
      </c>
      <c r="M1276" s="107">
        <f t="shared" si="185"/>
        <v>67.468354430379748</v>
      </c>
      <c r="N1276" s="107">
        <f t="shared" si="186"/>
        <v>67.468354430379748</v>
      </c>
    </row>
    <row r="1277" spans="1:14" ht="18" customHeight="1" outlineLevel="2">
      <c r="A1277" s="28">
        <v>56</v>
      </c>
      <c r="B1277" s="29" t="s">
        <v>912</v>
      </c>
      <c r="C1277" s="26" t="s">
        <v>1252</v>
      </c>
      <c r="D1277" s="3">
        <v>47</v>
      </c>
      <c r="E1277" s="3">
        <v>701</v>
      </c>
      <c r="F1277" s="3">
        <v>21</v>
      </c>
      <c r="G1277" s="6">
        <f t="shared" si="191"/>
        <v>33.38095238095238</v>
      </c>
      <c r="H1277" s="57">
        <f t="shared" si="187"/>
        <v>1001</v>
      </c>
      <c r="I1277" s="57">
        <f t="shared" si="188"/>
        <v>1001</v>
      </c>
      <c r="J1277" s="57">
        <f t="shared" si="189"/>
        <v>35</v>
      </c>
      <c r="K1277" s="57">
        <f t="shared" si="192"/>
        <v>67</v>
      </c>
      <c r="L1277" s="57">
        <f>J1277+K1277</f>
        <v>102</v>
      </c>
      <c r="M1277" s="107">
        <f>G1277*100/D1277</f>
        <v>71.023302938196551</v>
      </c>
      <c r="N1277" s="107">
        <f>G1277*100/D1277</f>
        <v>71.023302938196551</v>
      </c>
    </row>
    <row r="1278" spans="1:14" ht="18" customHeight="1" outlineLevel="2">
      <c r="A1278" s="28">
        <v>57</v>
      </c>
      <c r="B1278" s="29" t="s">
        <v>912</v>
      </c>
      <c r="C1278" s="26" t="s">
        <v>989</v>
      </c>
      <c r="D1278" s="3">
        <v>17</v>
      </c>
      <c r="E1278" s="3">
        <v>10</v>
      </c>
      <c r="F1278" s="3">
        <v>1</v>
      </c>
      <c r="G1278" s="6">
        <f t="shared" si="191"/>
        <v>10</v>
      </c>
      <c r="H1278" s="57">
        <f t="shared" si="187"/>
        <v>300</v>
      </c>
      <c r="I1278" s="57">
        <f t="shared" si="188"/>
        <v>300</v>
      </c>
      <c r="J1278" s="57">
        <f t="shared" si="189"/>
        <v>11</v>
      </c>
      <c r="K1278" s="57">
        <f t="shared" si="192"/>
        <v>21</v>
      </c>
      <c r="L1278" s="57">
        <f t="shared" ref="L1278:L1344" si="193">J1278+K1278</f>
        <v>32</v>
      </c>
      <c r="M1278" s="107">
        <f t="shared" ref="M1278:M1344" si="194">G1278*100/D1278</f>
        <v>58.823529411764703</v>
      </c>
      <c r="N1278" s="107">
        <f t="shared" ref="N1278:N1346" si="195">G1278*100/D1278</f>
        <v>58.823529411764703</v>
      </c>
    </row>
    <row r="1279" spans="1:14" ht="18" customHeight="1" outlineLevel="2">
      <c r="A1279" s="28">
        <v>58</v>
      </c>
      <c r="B1279" s="29" t="s">
        <v>912</v>
      </c>
      <c r="C1279" s="14" t="s">
        <v>105</v>
      </c>
      <c r="D1279" s="3">
        <v>198</v>
      </c>
      <c r="E1279" s="3">
        <v>1535</v>
      </c>
      <c r="F1279" s="3">
        <v>22</v>
      </c>
      <c r="G1279" s="6">
        <f t="shared" si="191"/>
        <v>69.772727272727266</v>
      </c>
      <c r="H1279" s="57">
        <f t="shared" si="187"/>
        <v>2093</v>
      </c>
      <c r="I1279" s="57">
        <f t="shared" si="188"/>
        <v>2093</v>
      </c>
      <c r="J1279" s="57">
        <f t="shared" si="189"/>
        <v>72</v>
      </c>
      <c r="K1279" s="57">
        <f t="shared" si="192"/>
        <v>139</v>
      </c>
      <c r="L1279" s="57">
        <f t="shared" si="193"/>
        <v>211</v>
      </c>
      <c r="M1279" s="107">
        <f t="shared" si="194"/>
        <v>35.238751147842059</v>
      </c>
      <c r="N1279" s="107">
        <f t="shared" si="195"/>
        <v>35.238751147842059</v>
      </c>
    </row>
    <row r="1280" spans="1:14" ht="18" customHeight="1" outlineLevel="2">
      <c r="A1280" s="28">
        <v>59</v>
      </c>
      <c r="B1280" s="29" t="s">
        <v>912</v>
      </c>
      <c r="C1280" s="46" t="s">
        <v>729</v>
      </c>
      <c r="D1280" s="3">
        <v>113</v>
      </c>
      <c r="E1280" s="3">
        <v>1194</v>
      </c>
      <c r="F1280" s="3">
        <v>19</v>
      </c>
      <c r="G1280" s="6">
        <f t="shared" si="191"/>
        <v>62.842105263157897</v>
      </c>
      <c r="H1280" s="57">
        <f t="shared" si="187"/>
        <v>1885</v>
      </c>
      <c r="I1280" s="57">
        <f t="shared" si="188"/>
        <v>1885</v>
      </c>
      <c r="J1280" s="57">
        <f t="shared" si="189"/>
        <v>65</v>
      </c>
      <c r="K1280" s="57">
        <f t="shared" si="192"/>
        <v>125</v>
      </c>
      <c r="L1280" s="57">
        <f t="shared" si="193"/>
        <v>190</v>
      </c>
      <c r="M1280" s="107">
        <f t="shared" si="194"/>
        <v>55.612482533768052</v>
      </c>
      <c r="N1280" s="107">
        <f t="shared" si="195"/>
        <v>55.612482533768052</v>
      </c>
    </row>
    <row r="1281" spans="1:14" ht="18" customHeight="1" outlineLevel="2">
      <c r="A1281" s="28">
        <v>60</v>
      </c>
      <c r="B1281" s="29" t="s">
        <v>912</v>
      </c>
      <c r="C1281" s="46" t="s">
        <v>1477</v>
      </c>
      <c r="D1281" s="3">
        <v>122</v>
      </c>
      <c r="E1281" s="3">
        <v>988</v>
      </c>
      <c r="F1281" s="3">
        <v>22</v>
      </c>
      <c r="G1281" s="6">
        <f t="shared" si="191"/>
        <v>44.909090909090907</v>
      </c>
      <c r="H1281" s="57">
        <f t="shared" si="187"/>
        <v>1347</v>
      </c>
      <c r="I1281" s="57">
        <f t="shared" si="188"/>
        <v>1347</v>
      </c>
      <c r="J1281" s="57">
        <f t="shared" si="189"/>
        <v>47</v>
      </c>
      <c r="K1281" s="57">
        <f t="shared" si="192"/>
        <v>90</v>
      </c>
      <c r="L1281" s="57">
        <f t="shared" si="193"/>
        <v>137</v>
      </c>
      <c r="M1281" s="107">
        <f t="shared" si="194"/>
        <v>36.810730253353206</v>
      </c>
      <c r="N1281" s="107">
        <f t="shared" si="195"/>
        <v>36.810730253353206</v>
      </c>
    </row>
    <row r="1282" spans="1:14" ht="18" customHeight="1" outlineLevel="2">
      <c r="A1282" s="28">
        <v>61</v>
      </c>
      <c r="B1282" s="29" t="s">
        <v>912</v>
      </c>
      <c r="C1282" s="39" t="s">
        <v>953</v>
      </c>
      <c r="D1282" s="3">
        <v>129</v>
      </c>
      <c r="E1282" s="3">
        <v>2113</v>
      </c>
      <c r="F1282" s="3">
        <v>18</v>
      </c>
      <c r="G1282" s="6">
        <f t="shared" si="191"/>
        <v>117.38888888888889</v>
      </c>
      <c r="H1282" s="57">
        <f t="shared" si="187"/>
        <v>3522</v>
      </c>
      <c r="I1282" s="57">
        <f t="shared" si="188"/>
        <v>3522</v>
      </c>
      <c r="J1282" s="57">
        <f t="shared" si="189"/>
        <v>121</v>
      </c>
      <c r="K1282" s="57">
        <f t="shared" si="192"/>
        <v>233</v>
      </c>
      <c r="L1282" s="57">
        <f t="shared" si="193"/>
        <v>354</v>
      </c>
      <c r="M1282" s="107">
        <f t="shared" si="194"/>
        <v>90.999138673557283</v>
      </c>
      <c r="N1282" s="107">
        <f t="shared" si="195"/>
        <v>90.999138673557283</v>
      </c>
    </row>
    <row r="1283" spans="1:14" ht="18" customHeight="1" outlineLevel="2">
      <c r="A1283" s="28">
        <v>62</v>
      </c>
      <c r="B1283" s="29" t="s">
        <v>912</v>
      </c>
      <c r="C1283" s="14" t="s">
        <v>1478</v>
      </c>
      <c r="D1283" s="3">
        <v>100</v>
      </c>
      <c r="E1283" s="3">
        <v>1209</v>
      </c>
      <c r="F1283" s="3">
        <v>21</v>
      </c>
      <c r="G1283" s="6">
        <f t="shared" si="191"/>
        <v>57.571428571428569</v>
      </c>
      <c r="H1283" s="57">
        <f t="shared" si="187"/>
        <v>1727</v>
      </c>
      <c r="I1283" s="57">
        <f t="shared" si="188"/>
        <v>1727</v>
      </c>
      <c r="J1283" s="57">
        <f t="shared" si="189"/>
        <v>60</v>
      </c>
      <c r="K1283" s="57">
        <f t="shared" si="192"/>
        <v>115</v>
      </c>
      <c r="L1283" s="57">
        <f>J1283+K1283</f>
        <v>175</v>
      </c>
      <c r="M1283" s="107">
        <f>G1283*100/D1283</f>
        <v>57.571428571428569</v>
      </c>
      <c r="N1283" s="107">
        <f>G1283*100/D1283</f>
        <v>57.571428571428569</v>
      </c>
    </row>
    <row r="1284" spans="1:14" ht="18" customHeight="1" outlineLevel="2">
      <c r="A1284" s="28">
        <v>63</v>
      </c>
      <c r="B1284" s="29" t="s">
        <v>912</v>
      </c>
      <c r="C1284" s="26" t="s">
        <v>1255</v>
      </c>
      <c r="D1284" s="3">
        <v>27</v>
      </c>
      <c r="E1284" s="3">
        <v>403</v>
      </c>
      <c r="F1284" s="3">
        <v>21</v>
      </c>
      <c r="G1284" s="6">
        <f t="shared" si="191"/>
        <v>19.19047619047619</v>
      </c>
      <c r="H1284" s="57">
        <f t="shared" si="187"/>
        <v>576</v>
      </c>
      <c r="I1284" s="57">
        <f t="shared" si="188"/>
        <v>576</v>
      </c>
      <c r="J1284" s="57">
        <f t="shared" si="189"/>
        <v>21</v>
      </c>
      <c r="K1284" s="57">
        <f t="shared" si="192"/>
        <v>39</v>
      </c>
      <c r="L1284" s="57">
        <f>J1284+K1284</f>
        <v>60</v>
      </c>
      <c r="M1284" s="107">
        <f>G1284*100/D1284</f>
        <v>71.075837742504405</v>
      </c>
      <c r="N1284" s="107">
        <f>G1284*100/D1284</f>
        <v>71.075837742504405</v>
      </c>
    </row>
    <row r="1285" spans="1:14" ht="18" customHeight="1" outlineLevel="2">
      <c r="A1285" s="28">
        <v>64</v>
      </c>
      <c r="B1285" s="29" t="s">
        <v>912</v>
      </c>
      <c r="C1285" s="39" t="s">
        <v>954</v>
      </c>
      <c r="D1285" s="3">
        <v>74</v>
      </c>
      <c r="E1285" s="3">
        <v>1146</v>
      </c>
      <c r="F1285" s="3">
        <v>22</v>
      </c>
      <c r="G1285" s="6">
        <f t="shared" si="191"/>
        <v>52.090909090909093</v>
      </c>
      <c r="H1285" s="57">
        <f t="shared" si="187"/>
        <v>1563</v>
      </c>
      <c r="I1285" s="57">
        <f t="shared" si="188"/>
        <v>1563</v>
      </c>
      <c r="J1285" s="57">
        <f t="shared" si="189"/>
        <v>54</v>
      </c>
      <c r="K1285" s="57">
        <f t="shared" si="192"/>
        <v>104</v>
      </c>
      <c r="L1285" s="57">
        <f t="shared" si="193"/>
        <v>158</v>
      </c>
      <c r="M1285" s="107">
        <f t="shared" si="194"/>
        <v>70.393120393120398</v>
      </c>
      <c r="N1285" s="107">
        <f t="shared" si="195"/>
        <v>70.393120393120398</v>
      </c>
    </row>
    <row r="1286" spans="1:14" ht="18" customHeight="1" outlineLevel="2">
      <c r="A1286" s="28">
        <v>65</v>
      </c>
      <c r="B1286" s="29" t="s">
        <v>912</v>
      </c>
      <c r="C1286" s="39" t="s">
        <v>955</v>
      </c>
      <c r="D1286" s="3">
        <v>240</v>
      </c>
      <c r="E1286" s="3">
        <v>2186</v>
      </c>
      <c r="F1286" s="3">
        <v>17</v>
      </c>
      <c r="G1286" s="6">
        <f t="shared" si="191"/>
        <v>128.58823529411765</v>
      </c>
      <c r="H1286" s="57">
        <f t="shared" si="187"/>
        <v>3858</v>
      </c>
      <c r="I1286" s="57">
        <f t="shared" si="188"/>
        <v>3858</v>
      </c>
      <c r="J1286" s="57">
        <f t="shared" si="189"/>
        <v>132</v>
      </c>
      <c r="K1286" s="57">
        <f t="shared" si="192"/>
        <v>256</v>
      </c>
      <c r="L1286" s="57">
        <f t="shared" si="193"/>
        <v>388</v>
      </c>
      <c r="M1286" s="107">
        <f t="shared" si="194"/>
        <v>53.578431372549026</v>
      </c>
      <c r="N1286" s="107">
        <f t="shared" si="195"/>
        <v>53.578431372549026</v>
      </c>
    </row>
    <row r="1287" spans="1:14" ht="18" customHeight="1" outlineLevel="2">
      <c r="A1287" s="28">
        <v>66</v>
      </c>
      <c r="B1287" s="29" t="s">
        <v>912</v>
      </c>
      <c r="C1287" s="26" t="s">
        <v>990</v>
      </c>
      <c r="D1287" s="3">
        <v>34</v>
      </c>
      <c r="E1287" s="3">
        <v>41</v>
      </c>
      <c r="F1287" s="3">
        <v>2</v>
      </c>
      <c r="G1287" s="6">
        <f t="shared" si="191"/>
        <v>20.5</v>
      </c>
      <c r="H1287" s="57">
        <f t="shared" ref="H1287:H1346" si="196">ROUND(G1287*30,0)</f>
        <v>615</v>
      </c>
      <c r="I1287" s="57">
        <f t="shared" ref="I1287:I1346" si="197">ROUND(G1287*30,0)</f>
        <v>615</v>
      </c>
      <c r="J1287" s="57">
        <f t="shared" ref="J1287:J1306" si="198">ROUND(H1287*0.034+1,0)</f>
        <v>22</v>
      </c>
      <c r="K1287" s="57">
        <f t="shared" ref="K1287:K1346" si="199">ROUND(I1287*0.066+1,0)</f>
        <v>42</v>
      </c>
      <c r="L1287" s="57">
        <f>J1287+K1287</f>
        <v>64</v>
      </c>
      <c r="M1287" s="107">
        <f>G1287*100/D1287</f>
        <v>60.294117647058826</v>
      </c>
      <c r="N1287" s="107">
        <f>G1287*100/D1287</f>
        <v>60.294117647058826</v>
      </c>
    </row>
    <row r="1288" spans="1:14" ht="18" customHeight="1" outlineLevel="2">
      <c r="A1288" s="28">
        <v>67</v>
      </c>
      <c r="B1288" s="29" t="s">
        <v>912</v>
      </c>
      <c r="C1288" s="14" t="s">
        <v>956</v>
      </c>
      <c r="D1288" s="3">
        <v>37</v>
      </c>
      <c r="E1288" s="3">
        <v>300</v>
      </c>
      <c r="F1288" s="3">
        <v>21</v>
      </c>
      <c r="G1288" s="6">
        <f t="shared" si="191"/>
        <v>14.285714285714286</v>
      </c>
      <c r="H1288" s="57">
        <f t="shared" si="196"/>
        <v>429</v>
      </c>
      <c r="I1288" s="57">
        <f t="shared" si="197"/>
        <v>429</v>
      </c>
      <c r="J1288" s="57">
        <f t="shared" si="198"/>
        <v>16</v>
      </c>
      <c r="K1288" s="57">
        <f t="shared" si="199"/>
        <v>29</v>
      </c>
      <c r="L1288" s="57">
        <f t="shared" si="193"/>
        <v>45</v>
      </c>
      <c r="M1288" s="107">
        <f t="shared" si="194"/>
        <v>38.610038610038615</v>
      </c>
      <c r="N1288" s="107">
        <f t="shared" si="195"/>
        <v>38.610038610038615</v>
      </c>
    </row>
    <row r="1289" spans="1:14" ht="18" customHeight="1" outlineLevel="2">
      <c r="A1289" s="28">
        <v>68</v>
      </c>
      <c r="B1289" s="29" t="s">
        <v>912</v>
      </c>
      <c r="C1289" s="14" t="s">
        <v>957</v>
      </c>
      <c r="D1289" s="3">
        <v>239</v>
      </c>
      <c r="E1289" s="3">
        <v>2141</v>
      </c>
      <c r="F1289" s="3">
        <v>20</v>
      </c>
      <c r="G1289" s="6">
        <f t="shared" si="191"/>
        <v>107.05</v>
      </c>
      <c r="H1289" s="57">
        <f t="shared" si="196"/>
        <v>3212</v>
      </c>
      <c r="I1289" s="57">
        <f t="shared" si="197"/>
        <v>3212</v>
      </c>
      <c r="J1289" s="57">
        <f t="shared" si="198"/>
        <v>110</v>
      </c>
      <c r="K1289" s="57">
        <f t="shared" si="199"/>
        <v>213</v>
      </c>
      <c r="L1289" s="57">
        <f t="shared" si="193"/>
        <v>323</v>
      </c>
      <c r="M1289" s="107">
        <f t="shared" si="194"/>
        <v>44.7907949790795</v>
      </c>
      <c r="N1289" s="107">
        <f t="shared" si="195"/>
        <v>44.7907949790795</v>
      </c>
    </row>
    <row r="1290" spans="1:14" ht="18" customHeight="1" outlineLevel="2">
      <c r="A1290" s="28">
        <v>69</v>
      </c>
      <c r="B1290" s="29" t="s">
        <v>912</v>
      </c>
      <c r="C1290" s="39" t="s">
        <v>959</v>
      </c>
      <c r="D1290" s="3">
        <v>98</v>
      </c>
      <c r="E1290" s="3">
        <v>1041</v>
      </c>
      <c r="F1290" s="3">
        <v>17</v>
      </c>
      <c r="G1290" s="6">
        <f t="shared" si="191"/>
        <v>61.235294117647058</v>
      </c>
      <c r="H1290" s="57">
        <f t="shared" si="196"/>
        <v>1837</v>
      </c>
      <c r="I1290" s="57">
        <f t="shared" si="197"/>
        <v>1837</v>
      </c>
      <c r="J1290" s="57">
        <f t="shared" si="198"/>
        <v>63</v>
      </c>
      <c r="K1290" s="57">
        <f t="shared" si="199"/>
        <v>122</v>
      </c>
      <c r="L1290" s="57">
        <f t="shared" si="193"/>
        <v>185</v>
      </c>
      <c r="M1290" s="107">
        <f t="shared" si="194"/>
        <v>62.484993997599034</v>
      </c>
      <c r="N1290" s="107">
        <f t="shared" si="195"/>
        <v>62.484993997599034</v>
      </c>
    </row>
    <row r="1291" spans="1:14" ht="18" customHeight="1" outlineLevel="2">
      <c r="A1291" s="28">
        <v>70</v>
      </c>
      <c r="B1291" s="29" t="s">
        <v>912</v>
      </c>
      <c r="C1291" s="26" t="s">
        <v>1559</v>
      </c>
      <c r="D1291" s="3">
        <v>30</v>
      </c>
      <c r="E1291" s="3">
        <v>20</v>
      </c>
      <c r="F1291" s="3">
        <v>1</v>
      </c>
      <c r="G1291" s="6">
        <f t="shared" si="191"/>
        <v>20</v>
      </c>
      <c r="H1291" s="57">
        <f t="shared" si="196"/>
        <v>600</v>
      </c>
      <c r="I1291" s="57">
        <f t="shared" si="197"/>
        <v>600</v>
      </c>
      <c r="J1291" s="57">
        <f t="shared" si="198"/>
        <v>21</v>
      </c>
      <c r="K1291" s="57">
        <f t="shared" si="199"/>
        <v>41</v>
      </c>
      <c r="L1291" s="57">
        <f t="shared" si="193"/>
        <v>62</v>
      </c>
      <c r="M1291" s="107">
        <f t="shared" si="194"/>
        <v>66.666666666666671</v>
      </c>
      <c r="N1291" s="107">
        <f t="shared" si="195"/>
        <v>66.666666666666671</v>
      </c>
    </row>
    <row r="1292" spans="1:14" ht="18" customHeight="1" outlineLevel="2">
      <c r="A1292" s="28">
        <v>71</v>
      </c>
      <c r="B1292" s="29" t="s">
        <v>912</v>
      </c>
      <c r="C1292" s="26" t="s">
        <v>1507</v>
      </c>
      <c r="D1292" s="3">
        <v>22</v>
      </c>
      <c r="E1292" s="3">
        <v>15</v>
      </c>
      <c r="F1292" s="3">
        <v>1</v>
      </c>
      <c r="G1292" s="6">
        <f t="shared" si="191"/>
        <v>15</v>
      </c>
      <c r="H1292" s="57">
        <f t="shared" si="196"/>
        <v>450</v>
      </c>
      <c r="I1292" s="57">
        <f t="shared" si="197"/>
        <v>450</v>
      </c>
      <c r="J1292" s="57">
        <f t="shared" si="198"/>
        <v>16</v>
      </c>
      <c r="K1292" s="57">
        <f t="shared" si="199"/>
        <v>31</v>
      </c>
      <c r="L1292" s="57">
        <f t="shared" si="193"/>
        <v>47</v>
      </c>
      <c r="M1292" s="107">
        <f t="shared" si="194"/>
        <v>68.181818181818187</v>
      </c>
      <c r="N1292" s="107">
        <f t="shared" si="195"/>
        <v>68.181818181818187</v>
      </c>
    </row>
    <row r="1293" spans="1:14" ht="18" customHeight="1" outlineLevel="2">
      <c r="A1293" s="28">
        <v>72</v>
      </c>
      <c r="B1293" s="29" t="s">
        <v>912</v>
      </c>
      <c r="C1293" s="14" t="s">
        <v>958</v>
      </c>
      <c r="D1293" s="3">
        <v>104</v>
      </c>
      <c r="E1293" s="3">
        <v>1084</v>
      </c>
      <c r="F1293" s="3">
        <v>19</v>
      </c>
      <c r="G1293" s="6">
        <f t="shared" si="191"/>
        <v>57.05263157894737</v>
      </c>
      <c r="H1293" s="57">
        <f t="shared" si="196"/>
        <v>1712</v>
      </c>
      <c r="I1293" s="57">
        <f t="shared" si="197"/>
        <v>1712</v>
      </c>
      <c r="J1293" s="57">
        <f t="shared" si="198"/>
        <v>59</v>
      </c>
      <c r="K1293" s="57">
        <f t="shared" si="199"/>
        <v>114</v>
      </c>
      <c r="L1293" s="57">
        <f>J1293+K1293</f>
        <v>173</v>
      </c>
      <c r="M1293" s="107">
        <f>G1293*100/D1293</f>
        <v>54.858299595141702</v>
      </c>
      <c r="N1293" s="107">
        <f>G1293*100/D1293</f>
        <v>54.858299595141702</v>
      </c>
    </row>
    <row r="1294" spans="1:14" ht="18" customHeight="1" outlineLevel="2">
      <c r="A1294" s="28">
        <v>73</v>
      </c>
      <c r="B1294" s="29" t="s">
        <v>912</v>
      </c>
      <c r="C1294" s="14" t="s">
        <v>960</v>
      </c>
      <c r="D1294" s="3">
        <v>167</v>
      </c>
      <c r="E1294" s="3">
        <v>2253</v>
      </c>
      <c r="F1294" s="3">
        <v>22</v>
      </c>
      <c r="G1294" s="6">
        <f t="shared" si="191"/>
        <v>102.40909090909091</v>
      </c>
      <c r="H1294" s="57">
        <f t="shared" si="196"/>
        <v>3072</v>
      </c>
      <c r="I1294" s="57">
        <f t="shared" si="197"/>
        <v>3072</v>
      </c>
      <c r="J1294" s="57">
        <f t="shared" si="198"/>
        <v>105</v>
      </c>
      <c r="K1294" s="57">
        <f t="shared" si="199"/>
        <v>204</v>
      </c>
      <c r="L1294" s="57">
        <f t="shared" si="193"/>
        <v>309</v>
      </c>
      <c r="M1294" s="107">
        <f t="shared" si="194"/>
        <v>61.32280892759934</v>
      </c>
      <c r="N1294" s="107">
        <f t="shared" si="195"/>
        <v>61.32280892759934</v>
      </c>
    </row>
    <row r="1295" spans="1:14" ht="18" customHeight="1" outlineLevel="2">
      <c r="A1295" s="28">
        <v>74</v>
      </c>
      <c r="B1295" s="29" t="s">
        <v>912</v>
      </c>
      <c r="C1295" s="26" t="s">
        <v>991</v>
      </c>
      <c r="D1295" s="3">
        <v>49</v>
      </c>
      <c r="E1295" s="3">
        <v>250</v>
      </c>
      <c r="F1295" s="3">
        <v>23</v>
      </c>
      <c r="G1295" s="6">
        <f t="shared" si="191"/>
        <v>10.869565217391305</v>
      </c>
      <c r="H1295" s="57">
        <f t="shared" si="196"/>
        <v>326</v>
      </c>
      <c r="I1295" s="57">
        <f t="shared" si="197"/>
        <v>326</v>
      </c>
      <c r="J1295" s="57">
        <f t="shared" si="198"/>
        <v>12</v>
      </c>
      <c r="K1295" s="57">
        <f t="shared" si="199"/>
        <v>23</v>
      </c>
      <c r="L1295" s="57">
        <f t="shared" si="193"/>
        <v>35</v>
      </c>
      <c r="M1295" s="107">
        <f t="shared" si="194"/>
        <v>22.18278615794144</v>
      </c>
      <c r="N1295" s="107">
        <f t="shared" si="195"/>
        <v>22.18278615794144</v>
      </c>
    </row>
    <row r="1296" spans="1:14" ht="18" customHeight="1" outlineLevel="2">
      <c r="A1296" s="28">
        <v>75</v>
      </c>
      <c r="B1296" s="29" t="s">
        <v>912</v>
      </c>
      <c r="C1296" s="39" t="s">
        <v>961</v>
      </c>
      <c r="D1296" s="3">
        <v>96</v>
      </c>
      <c r="E1296" s="3">
        <v>757</v>
      </c>
      <c r="F1296" s="3">
        <v>15</v>
      </c>
      <c r="G1296" s="6">
        <f t="shared" si="191"/>
        <v>50.466666666666669</v>
      </c>
      <c r="H1296" s="57">
        <f t="shared" si="196"/>
        <v>1514</v>
      </c>
      <c r="I1296" s="57">
        <f t="shared" si="197"/>
        <v>1514</v>
      </c>
      <c r="J1296" s="57">
        <f t="shared" si="198"/>
        <v>52</v>
      </c>
      <c r="K1296" s="57">
        <f t="shared" si="199"/>
        <v>101</v>
      </c>
      <c r="L1296" s="57">
        <f t="shared" si="193"/>
        <v>153</v>
      </c>
      <c r="M1296" s="107">
        <f t="shared" si="194"/>
        <v>52.56944444444445</v>
      </c>
      <c r="N1296" s="107">
        <f t="shared" si="195"/>
        <v>52.56944444444445</v>
      </c>
    </row>
    <row r="1297" spans="1:14" ht="18" customHeight="1" outlineLevel="2">
      <c r="A1297" s="28">
        <v>76</v>
      </c>
      <c r="B1297" s="29" t="s">
        <v>912</v>
      </c>
      <c r="C1297" s="14" t="s">
        <v>962</v>
      </c>
      <c r="D1297" s="3">
        <v>123</v>
      </c>
      <c r="E1297" s="3">
        <v>1934</v>
      </c>
      <c r="F1297" s="3">
        <v>24</v>
      </c>
      <c r="G1297" s="6">
        <f t="shared" si="191"/>
        <v>80.583333333333329</v>
      </c>
      <c r="H1297" s="57">
        <f t="shared" si="196"/>
        <v>2418</v>
      </c>
      <c r="I1297" s="57">
        <f t="shared" si="197"/>
        <v>2418</v>
      </c>
      <c r="J1297" s="57">
        <f t="shared" si="198"/>
        <v>83</v>
      </c>
      <c r="K1297" s="57">
        <f t="shared" si="199"/>
        <v>161</v>
      </c>
      <c r="L1297" s="57">
        <f t="shared" si="193"/>
        <v>244</v>
      </c>
      <c r="M1297" s="107">
        <f t="shared" si="194"/>
        <v>65.514905149051486</v>
      </c>
      <c r="N1297" s="107">
        <f t="shared" si="195"/>
        <v>65.514905149051486</v>
      </c>
    </row>
    <row r="1298" spans="1:14" ht="18" customHeight="1" outlineLevel="2">
      <c r="A1298" s="28">
        <v>77</v>
      </c>
      <c r="B1298" s="29" t="s">
        <v>912</v>
      </c>
      <c r="C1298" s="39" t="s">
        <v>963</v>
      </c>
      <c r="D1298" s="3">
        <v>114</v>
      </c>
      <c r="E1298" s="3">
        <v>1083</v>
      </c>
      <c r="F1298" s="3">
        <v>20</v>
      </c>
      <c r="G1298" s="6">
        <f t="shared" si="191"/>
        <v>54.15</v>
      </c>
      <c r="H1298" s="57">
        <f t="shared" si="196"/>
        <v>1625</v>
      </c>
      <c r="I1298" s="57">
        <f t="shared" si="197"/>
        <v>1625</v>
      </c>
      <c r="J1298" s="57">
        <f t="shared" si="198"/>
        <v>56</v>
      </c>
      <c r="K1298" s="57">
        <f t="shared" si="199"/>
        <v>108</v>
      </c>
      <c r="L1298" s="57">
        <f t="shared" si="193"/>
        <v>164</v>
      </c>
      <c r="M1298" s="107">
        <f t="shared" si="194"/>
        <v>47.5</v>
      </c>
      <c r="N1298" s="107">
        <f t="shared" si="195"/>
        <v>47.5</v>
      </c>
    </row>
    <row r="1299" spans="1:14" ht="18" customHeight="1" outlineLevel="2">
      <c r="A1299" s="28">
        <v>78</v>
      </c>
      <c r="B1299" s="29" t="s">
        <v>912</v>
      </c>
      <c r="C1299" s="14" t="s">
        <v>1239</v>
      </c>
      <c r="D1299" s="3">
        <v>78</v>
      </c>
      <c r="E1299" s="3">
        <v>891</v>
      </c>
      <c r="F1299" s="3">
        <v>22</v>
      </c>
      <c r="G1299" s="6">
        <f t="shared" si="191"/>
        <v>40.5</v>
      </c>
      <c r="H1299" s="57">
        <f t="shared" si="196"/>
        <v>1215</v>
      </c>
      <c r="I1299" s="57">
        <f t="shared" si="197"/>
        <v>1215</v>
      </c>
      <c r="J1299" s="57">
        <f t="shared" si="198"/>
        <v>42</v>
      </c>
      <c r="K1299" s="57">
        <f t="shared" si="199"/>
        <v>81</v>
      </c>
      <c r="L1299" s="57">
        <f t="shared" si="193"/>
        <v>123</v>
      </c>
      <c r="M1299" s="107">
        <f t="shared" si="194"/>
        <v>51.92307692307692</v>
      </c>
      <c r="N1299" s="107">
        <f t="shared" si="195"/>
        <v>51.92307692307692</v>
      </c>
    </row>
    <row r="1300" spans="1:14" ht="18" customHeight="1" outlineLevel="2">
      <c r="A1300" s="28">
        <v>79</v>
      </c>
      <c r="B1300" s="29" t="s">
        <v>912</v>
      </c>
      <c r="C1300" s="14" t="s">
        <v>964</v>
      </c>
      <c r="D1300" s="3">
        <v>128</v>
      </c>
      <c r="E1300" s="3">
        <v>850</v>
      </c>
      <c r="F1300" s="3">
        <v>19</v>
      </c>
      <c r="G1300" s="6">
        <f t="shared" si="191"/>
        <v>44.736842105263158</v>
      </c>
      <c r="H1300" s="57">
        <f t="shared" si="196"/>
        <v>1342</v>
      </c>
      <c r="I1300" s="57">
        <f t="shared" si="197"/>
        <v>1342</v>
      </c>
      <c r="J1300" s="57">
        <f t="shared" si="198"/>
        <v>47</v>
      </c>
      <c r="K1300" s="57">
        <f t="shared" si="199"/>
        <v>90</v>
      </c>
      <c r="L1300" s="57">
        <f t="shared" si="193"/>
        <v>137</v>
      </c>
      <c r="M1300" s="107">
        <f t="shared" si="194"/>
        <v>34.950657894736842</v>
      </c>
      <c r="N1300" s="107">
        <f t="shared" si="195"/>
        <v>34.950657894736842</v>
      </c>
    </row>
    <row r="1301" spans="1:14" ht="18" customHeight="1" outlineLevel="2">
      <c r="A1301" s="28">
        <v>80</v>
      </c>
      <c r="B1301" s="29" t="s">
        <v>912</v>
      </c>
      <c r="C1301" s="39" t="s">
        <v>965</v>
      </c>
      <c r="D1301" s="3">
        <v>170</v>
      </c>
      <c r="E1301" s="3">
        <v>1921</v>
      </c>
      <c r="F1301" s="3">
        <v>23</v>
      </c>
      <c r="G1301" s="6">
        <f t="shared" si="191"/>
        <v>83.521739130434781</v>
      </c>
      <c r="H1301" s="57">
        <f t="shared" si="196"/>
        <v>2506</v>
      </c>
      <c r="I1301" s="57">
        <f t="shared" si="197"/>
        <v>2506</v>
      </c>
      <c r="J1301" s="57">
        <f t="shared" si="198"/>
        <v>86</v>
      </c>
      <c r="K1301" s="57">
        <f t="shared" si="199"/>
        <v>166</v>
      </c>
      <c r="L1301" s="57">
        <f t="shared" si="193"/>
        <v>252</v>
      </c>
      <c r="M1301" s="107">
        <f t="shared" si="194"/>
        <v>49.130434782608695</v>
      </c>
      <c r="N1301" s="107">
        <f t="shared" si="195"/>
        <v>49.130434782608695</v>
      </c>
    </row>
    <row r="1302" spans="1:14" ht="18" customHeight="1" outlineLevel="2">
      <c r="A1302" s="28">
        <v>81</v>
      </c>
      <c r="B1302" s="29" t="s">
        <v>912</v>
      </c>
      <c r="C1302" s="39" t="s">
        <v>966</v>
      </c>
      <c r="D1302" s="3">
        <v>118</v>
      </c>
      <c r="E1302" s="3">
        <v>1556</v>
      </c>
      <c r="F1302" s="3">
        <v>22</v>
      </c>
      <c r="G1302" s="6">
        <f t="shared" si="191"/>
        <v>70.727272727272734</v>
      </c>
      <c r="H1302" s="57">
        <f t="shared" si="196"/>
        <v>2122</v>
      </c>
      <c r="I1302" s="57">
        <f t="shared" si="197"/>
        <v>2122</v>
      </c>
      <c r="J1302" s="57">
        <f t="shared" si="198"/>
        <v>73</v>
      </c>
      <c r="K1302" s="57">
        <f t="shared" si="199"/>
        <v>141</v>
      </c>
      <c r="L1302" s="57">
        <f t="shared" si="193"/>
        <v>214</v>
      </c>
      <c r="M1302" s="107">
        <f t="shared" si="194"/>
        <v>59.938366718027737</v>
      </c>
      <c r="N1302" s="107">
        <f t="shared" si="195"/>
        <v>59.938366718027737</v>
      </c>
    </row>
    <row r="1303" spans="1:14" ht="18" customHeight="1" outlineLevel="2">
      <c r="A1303" s="28">
        <v>82</v>
      </c>
      <c r="B1303" s="29" t="s">
        <v>912</v>
      </c>
      <c r="C1303" s="14" t="s">
        <v>967</v>
      </c>
      <c r="D1303" s="3">
        <v>132</v>
      </c>
      <c r="E1303" s="3">
        <v>2367</v>
      </c>
      <c r="F1303" s="3">
        <v>22</v>
      </c>
      <c r="G1303" s="6">
        <f t="shared" ref="G1303:G1346" si="200">E1303/F1303</f>
        <v>107.59090909090909</v>
      </c>
      <c r="H1303" s="57">
        <f t="shared" si="196"/>
        <v>3228</v>
      </c>
      <c r="I1303" s="57">
        <f t="shared" si="197"/>
        <v>3228</v>
      </c>
      <c r="J1303" s="57">
        <f t="shared" si="198"/>
        <v>111</v>
      </c>
      <c r="K1303" s="57">
        <f t="shared" si="199"/>
        <v>214</v>
      </c>
      <c r="L1303" s="57">
        <f t="shared" si="193"/>
        <v>325</v>
      </c>
      <c r="M1303" s="107">
        <f t="shared" si="194"/>
        <v>81.508264462809919</v>
      </c>
      <c r="N1303" s="107">
        <f t="shared" si="195"/>
        <v>81.508264462809919</v>
      </c>
    </row>
    <row r="1304" spans="1:14" ht="18" customHeight="1" outlineLevel="2">
      <c r="A1304" s="28">
        <v>83</v>
      </c>
      <c r="B1304" s="29" t="s">
        <v>912</v>
      </c>
      <c r="C1304" s="39" t="s">
        <v>968</v>
      </c>
      <c r="D1304" s="3">
        <v>169</v>
      </c>
      <c r="E1304" s="3">
        <v>682</v>
      </c>
      <c r="F1304" s="3">
        <v>18</v>
      </c>
      <c r="G1304" s="6">
        <f t="shared" si="200"/>
        <v>37.888888888888886</v>
      </c>
      <c r="H1304" s="57">
        <f t="shared" si="196"/>
        <v>1137</v>
      </c>
      <c r="I1304" s="57">
        <f t="shared" si="197"/>
        <v>1137</v>
      </c>
      <c r="J1304" s="57">
        <f t="shared" si="198"/>
        <v>40</v>
      </c>
      <c r="K1304" s="57">
        <f t="shared" si="199"/>
        <v>76</v>
      </c>
      <c r="L1304" s="57">
        <f t="shared" si="193"/>
        <v>116</v>
      </c>
      <c r="M1304" s="107">
        <f t="shared" si="194"/>
        <v>22.419460880999342</v>
      </c>
      <c r="N1304" s="107">
        <f t="shared" si="195"/>
        <v>22.419460880999342</v>
      </c>
    </row>
    <row r="1305" spans="1:14" ht="18" customHeight="1" outlineLevel="2">
      <c r="A1305" s="28">
        <v>84</v>
      </c>
      <c r="B1305" s="29" t="s">
        <v>912</v>
      </c>
      <c r="C1305" s="14" t="s">
        <v>969</v>
      </c>
      <c r="D1305" s="3">
        <v>84</v>
      </c>
      <c r="E1305" s="3">
        <v>682</v>
      </c>
      <c r="F1305" s="3">
        <v>12</v>
      </c>
      <c r="G1305" s="6">
        <f t="shared" si="200"/>
        <v>56.833333333333336</v>
      </c>
      <c r="H1305" s="57">
        <f t="shared" si="196"/>
        <v>1705</v>
      </c>
      <c r="I1305" s="57">
        <f t="shared" si="197"/>
        <v>1705</v>
      </c>
      <c r="J1305" s="57">
        <f t="shared" si="198"/>
        <v>59</v>
      </c>
      <c r="K1305" s="57">
        <f t="shared" si="199"/>
        <v>114</v>
      </c>
      <c r="L1305" s="57">
        <f t="shared" si="193"/>
        <v>173</v>
      </c>
      <c r="M1305" s="107">
        <f t="shared" si="194"/>
        <v>67.658730158730165</v>
      </c>
      <c r="N1305" s="107">
        <f t="shared" si="195"/>
        <v>67.658730158730165</v>
      </c>
    </row>
    <row r="1306" spans="1:14" ht="18" customHeight="1" outlineLevel="2">
      <c r="A1306" s="28">
        <v>85</v>
      </c>
      <c r="B1306" s="29" t="s">
        <v>912</v>
      </c>
      <c r="C1306" s="26" t="s">
        <v>992</v>
      </c>
      <c r="D1306" s="3">
        <v>45</v>
      </c>
      <c r="E1306" s="3">
        <v>30</v>
      </c>
      <c r="F1306" s="3">
        <v>1</v>
      </c>
      <c r="G1306" s="6">
        <f t="shared" si="200"/>
        <v>30</v>
      </c>
      <c r="H1306" s="57">
        <f t="shared" si="196"/>
        <v>900</v>
      </c>
      <c r="I1306" s="57">
        <f t="shared" si="197"/>
        <v>900</v>
      </c>
      <c r="J1306" s="57">
        <f t="shared" si="198"/>
        <v>32</v>
      </c>
      <c r="K1306" s="57">
        <f t="shared" si="199"/>
        <v>60</v>
      </c>
      <c r="L1306" s="57">
        <f t="shared" si="193"/>
        <v>92</v>
      </c>
      <c r="M1306" s="107">
        <f t="shared" si="194"/>
        <v>66.666666666666671</v>
      </c>
      <c r="N1306" s="107">
        <f t="shared" si="195"/>
        <v>66.666666666666671</v>
      </c>
    </row>
    <row r="1307" spans="1:14" ht="18" customHeight="1" outlineLevel="2">
      <c r="A1307" s="28">
        <v>86</v>
      </c>
      <c r="B1307" s="29" t="s">
        <v>912</v>
      </c>
      <c r="C1307" s="14" t="s">
        <v>970</v>
      </c>
      <c r="D1307" s="3">
        <v>150</v>
      </c>
      <c r="E1307" s="3">
        <v>1730</v>
      </c>
      <c r="F1307" s="3">
        <v>22</v>
      </c>
      <c r="G1307" s="6">
        <f t="shared" si="200"/>
        <v>78.63636363636364</v>
      </c>
      <c r="H1307" s="57">
        <f t="shared" si="196"/>
        <v>2359</v>
      </c>
      <c r="I1307" s="57">
        <f t="shared" si="197"/>
        <v>2359</v>
      </c>
      <c r="J1307" s="57">
        <f t="shared" ref="J1307:J1346" si="201">ROUND(H1307*0.034,0)</f>
        <v>80</v>
      </c>
      <c r="K1307" s="57">
        <f t="shared" si="199"/>
        <v>157</v>
      </c>
      <c r="L1307" s="57">
        <f t="shared" si="193"/>
        <v>237</v>
      </c>
      <c r="M1307" s="107">
        <f t="shared" si="194"/>
        <v>52.424242424242429</v>
      </c>
      <c r="N1307" s="107">
        <f t="shared" si="195"/>
        <v>52.424242424242429</v>
      </c>
    </row>
    <row r="1308" spans="1:14" ht="18" customHeight="1" outlineLevel="2">
      <c r="A1308" s="28">
        <v>87</v>
      </c>
      <c r="B1308" s="29" t="s">
        <v>912</v>
      </c>
      <c r="C1308" s="26" t="s">
        <v>1256</v>
      </c>
      <c r="D1308" s="3">
        <v>40</v>
      </c>
      <c r="E1308" s="3">
        <v>641</v>
      </c>
      <c r="F1308" s="3">
        <v>22</v>
      </c>
      <c r="G1308" s="6">
        <f t="shared" si="200"/>
        <v>29.136363636363637</v>
      </c>
      <c r="H1308" s="57">
        <f t="shared" si="196"/>
        <v>874</v>
      </c>
      <c r="I1308" s="57">
        <f t="shared" si="197"/>
        <v>874</v>
      </c>
      <c r="J1308" s="57">
        <f t="shared" si="201"/>
        <v>30</v>
      </c>
      <c r="K1308" s="57">
        <f t="shared" si="199"/>
        <v>59</v>
      </c>
      <c r="L1308" s="57">
        <f>J1308+K1308</f>
        <v>89</v>
      </c>
      <c r="M1308" s="107">
        <f>G1308*100/D1308</f>
        <v>72.840909090909093</v>
      </c>
      <c r="N1308" s="107">
        <f>G1308*100/D1308</f>
        <v>72.840909090909093</v>
      </c>
    </row>
    <row r="1309" spans="1:14" ht="18" customHeight="1" outlineLevel="2">
      <c r="A1309" s="28">
        <v>88</v>
      </c>
      <c r="B1309" s="29" t="s">
        <v>912</v>
      </c>
      <c r="C1309" s="14" t="s">
        <v>971</v>
      </c>
      <c r="D1309" s="3">
        <v>72</v>
      </c>
      <c r="E1309" s="3">
        <v>649</v>
      </c>
      <c r="F1309" s="3">
        <v>22</v>
      </c>
      <c r="G1309" s="6">
        <f t="shared" si="200"/>
        <v>29.5</v>
      </c>
      <c r="H1309" s="57">
        <f t="shared" si="196"/>
        <v>885</v>
      </c>
      <c r="I1309" s="57">
        <f t="shared" si="197"/>
        <v>885</v>
      </c>
      <c r="J1309" s="57">
        <f t="shared" si="201"/>
        <v>30</v>
      </c>
      <c r="K1309" s="57">
        <f t="shared" si="199"/>
        <v>59</v>
      </c>
      <c r="L1309" s="57">
        <f t="shared" si="193"/>
        <v>89</v>
      </c>
      <c r="M1309" s="107">
        <f t="shared" si="194"/>
        <v>40.972222222222221</v>
      </c>
      <c r="N1309" s="107">
        <f t="shared" si="195"/>
        <v>40.972222222222221</v>
      </c>
    </row>
    <row r="1310" spans="1:14" ht="18" customHeight="1" outlineLevel="2">
      <c r="A1310" s="28">
        <v>89</v>
      </c>
      <c r="B1310" s="29" t="s">
        <v>912</v>
      </c>
      <c r="C1310" s="14" t="s">
        <v>972</v>
      </c>
      <c r="D1310" s="3">
        <v>112</v>
      </c>
      <c r="E1310" s="3">
        <v>629</v>
      </c>
      <c r="F1310" s="3">
        <v>23</v>
      </c>
      <c r="G1310" s="6">
        <f t="shared" si="200"/>
        <v>27.347826086956523</v>
      </c>
      <c r="H1310" s="57">
        <f t="shared" si="196"/>
        <v>820</v>
      </c>
      <c r="I1310" s="57">
        <f t="shared" si="197"/>
        <v>820</v>
      </c>
      <c r="J1310" s="57">
        <f t="shared" si="201"/>
        <v>28</v>
      </c>
      <c r="K1310" s="57">
        <f t="shared" si="199"/>
        <v>55</v>
      </c>
      <c r="L1310" s="57">
        <f t="shared" si="193"/>
        <v>83</v>
      </c>
      <c r="M1310" s="107">
        <f t="shared" si="194"/>
        <v>24.41770186335404</v>
      </c>
      <c r="N1310" s="107">
        <f t="shared" si="195"/>
        <v>24.41770186335404</v>
      </c>
    </row>
    <row r="1311" spans="1:14" ht="18" customHeight="1" outlineLevel="2">
      <c r="A1311" s="28">
        <v>90</v>
      </c>
      <c r="B1311" s="29" t="s">
        <v>912</v>
      </c>
      <c r="C1311" s="14" t="s">
        <v>973</v>
      </c>
      <c r="D1311" s="3">
        <v>177</v>
      </c>
      <c r="E1311" s="3">
        <v>2328</v>
      </c>
      <c r="F1311" s="3">
        <v>21</v>
      </c>
      <c r="G1311" s="6">
        <f t="shared" si="200"/>
        <v>110.85714285714286</v>
      </c>
      <c r="H1311" s="57">
        <f t="shared" si="196"/>
        <v>3326</v>
      </c>
      <c r="I1311" s="57">
        <f t="shared" si="197"/>
        <v>3326</v>
      </c>
      <c r="J1311" s="57">
        <f t="shared" si="201"/>
        <v>113</v>
      </c>
      <c r="K1311" s="57">
        <f t="shared" si="199"/>
        <v>221</v>
      </c>
      <c r="L1311" s="57">
        <f t="shared" si="193"/>
        <v>334</v>
      </c>
      <c r="M1311" s="107">
        <f t="shared" si="194"/>
        <v>62.631154156577885</v>
      </c>
      <c r="N1311" s="107">
        <f t="shared" si="195"/>
        <v>62.631154156577885</v>
      </c>
    </row>
    <row r="1312" spans="1:14" ht="18" customHeight="1" outlineLevel="2">
      <c r="A1312" s="28">
        <v>91</v>
      </c>
      <c r="B1312" s="29" t="s">
        <v>912</v>
      </c>
      <c r="C1312" s="14" t="s">
        <v>974</v>
      </c>
      <c r="D1312" s="3">
        <v>105</v>
      </c>
      <c r="E1312" s="3">
        <v>1261</v>
      </c>
      <c r="F1312" s="3">
        <v>22</v>
      </c>
      <c r="G1312" s="6">
        <f t="shared" si="200"/>
        <v>57.31818181818182</v>
      </c>
      <c r="H1312" s="57">
        <f t="shared" si="196"/>
        <v>1720</v>
      </c>
      <c r="I1312" s="57">
        <f t="shared" si="197"/>
        <v>1720</v>
      </c>
      <c r="J1312" s="57">
        <f t="shared" si="201"/>
        <v>58</v>
      </c>
      <c r="K1312" s="57">
        <f t="shared" si="199"/>
        <v>115</v>
      </c>
      <c r="L1312" s="57">
        <f t="shared" si="193"/>
        <v>173</v>
      </c>
      <c r="M1312" s="107">
        <f t="shared" si="194"/>
        <v>54.588744588744589</v>
      </c>
      <c r="N1312" s="107">
        <f t="shared" si="195"/>
        <v>54.588744588744589</v>
      </c>
    </row>
    <row r="1313" spans="1:14" ht="18" customHeight="1" outlineLevel="2">
      <c r="A1313" s="28">
        <v>92</v>
      </c>
      <c r="B1313" s="29" t="s">
        <v>912</v>
      </c>
      <c r="C1313" s="26" t="s">
        <v>1240</v>
      </c>
      <c r="D1313" s="3">
        <v>36</v>
      </c>
      <c r="E1313" s="3">
        <v>262</v>
      </c>
      <c r="F1313" s="3">
        <v>10</v>
      </c>
      <c r="G1313" s="6">
        <f t="shared" si="200"/>
        <v>26.2</v>
      </c>
      <c r="H1313" s="57">
        <f t="shared" si="196"/>
        <v>786</v>
      </c>
      <c r="I1313" s="57">
        <f t="shared" si="197"/>
        <v>786</v>
      </c>
      <c r="J1313" s="57">
        <f t="shared" si="201"/>
        <v>27</v>
      </c>
      <c r="K1313" s="57">
        <f t="shared" si="199"/>
        <v>53</v>
      </c>
      <c r="L1313" s="57">
        <f t="shared" si="193"/>
        <v>80</v>
      </c>
      <c r="M1313" s="107">
        <f t="shared" si="194"/>
        <v>72.777777777777771</v>
      </c>
      <c r="N1313" s="107">
        <f t="shared" si="195"/>
        <v>72.777777777777771</v>
      </c>
    </row>
    <row r="1314" spans="1:14" ht="18" customHeight="1" outlineLevel="2">
      <c r="A1314" s="28">
        <v>93</v>
      </c>
      <c r="B1314" s="29" t="s">
        <v>912</v>
      </c>
      <c r="C1314" s="14" t="s">
        <v>1479</v>
      </c>
      <c r="D1314" s="3">
        <v>84</v>
      </c>
      <c r="E1314" s="3">
        <v>609</v>
      </c>
      <c r="F1314" s="3">
        <v>12</v>
      </c>
      <c r="G1314" s="6">
        <f t="shared" si="200"/>
        <v>50.75</v>
      </c>
      <c r="H1314" s="57">
        <f t="shared" si="196"/>
        <v>1523</v>
      </c>
      <c r="I1314" s="57">
        <f t="shared" si="197"/>
        <v>1523</v>
      </c>
      <c r="J1314" s="57">
        <f t="shared" si="201"/>
        <v>52</v>
      </c>
      <c r="K1314" s="57">
        <f t="shared" si="199"/>
        <v>102</v>
      </c>
      <c r="L1314" s="57">
        <f t="shared" si="193"/>
        <v>154</v>
      </c>
      <c r="M1314" s="107">
        <f t="shared" si="194"/>
        <v>60.416666666666664</v>
      </c>
      <c r="N1314" s="107">
        <f t="shared" si="195"/>
        <v>60.416666666666664</v>
      </c>
    </row>
    <row r="1315" spans="1:14" ht="18" customHeight="1" outlineLevel="2">
      <c r="A1315" s="28">
        <v>94</v>
      </c>
      <c r="B1315" s="29" t="s">
        <v>912</v>
      </c>
      <c r="C1315" s="18" t="s">
        <v>975</v>
      </c>
      <c r="D1315" s="3">
        <v>122</v>
      </c>
      <c r="E1315" s="3">
        <v>1364</v>
      </c>
      <c r="F1315" s="3">
        <v>17</v>
      </c>
      <c r="G1315" s="6">
        <f t="shared" si="200"/>
        <v>80.235294117647058</v>
      </c>
      <c r="H1315" s="57">
        <f t="shared" si="196"/>
        <v>2407</v>
      </c>
      <c r="I1315" s="57">
        <f t="shared" si="197"/>
        <v>2407</v>
      </c>
      <c r="J1315" s="57">
        <f t="shared" si="201"/>
        <v>82</v>
      </c>
      <c r="K1315" s="57">
        <f t="shared" si="199"/>
        <v>160</v>
      </c>
      <c r="L1315" s="57">
        <f t="shared" si="193"/>
        <v>242</v>
      </c>
      <c r="M1315" s="107">
        <f t="shared" si="194"/>
        <v>65.766634522661519</v>
      </c>
      <c r="N1315" s="107">
        <f t="shared" si="195"/>
        <v>65.766634522661519</v>
      </c>
    </row>
    <row r="1316" spans="1:14" ht="18" customHeight="1" outlineLevel="2">
      <c r="A1316" s="28">
        <v>95</v>
      </c>
      <c r="B1316" s="29" t="s">
        <v>912</v>
      </c>
      <c r="C1316" s="14" t="s">
        <v>976</v>
      </c>
      <c r="D1316" s="3">
        <v>114</v>
      </c>
      <c r="E1316" s="3">
        <v>1191</v>
      </c>
      <c r="F1316" s="3">
        <v>21</v>
      </c>
      <c r="G1316" s="6">
        <f t="shared" si="200"/>
        <v>56.714285714285715</v>
      </c>
      <c r="H1316" s="57">
        <f t="shared" si="196"/>
        <v>1701</v>
      </c>
      <c r="I1316" s="57">
        <f t="shared" si="197"/>
        <v>1701</v>
      </c>
      <c r="J1316" s="57">
        <f t="shared" si="201"/>
        <v>58</v>
      </c>
      <c r="K1316" s="57">
        <f t="shared" si="199"/>
        <v>113</v>
      </c>
      <c r="L1316" s="57">
        <f t="shared" si="193"/>
        <v>171</v>
      </c>
      <c r="M1316" s="107">
        <f t="shared" si="194"/>
        <v>49.749373433583962</v>
      </c>
      <c r="N1316" s="107">
        <f t="shared" si="195"/>
        <v>49.749373433583962</v>
      </c>
    </row>
    <row r="1317" spans="1:14" ht="18" customHeight="1" outlineLevel="2">
      <c r="A1317" s="28">
        <v>96</v>
      </c>
      <c r="B1317" s="29" t="s">
        <v>912</v>
      </c>
      <c r="C1317" s="14" t="s">
        <v>977</v>
      </c>
      <c r="D1317" s="3">
        <v>203</v>
      </c>
      <c r="E1317" s="3">
        <v>2590</v>
      </c>
      <c r="F1317" s="3">
        <v>22</v>
      </c>
      <c r="G1317" s="6">
        <f t="shared" si="200"/>
        <v>117.72727272727273</v>
      </c>
      <c r="H1317" s="57">
        <f t="shared" si="196"/>
        <v>3532</v>
      </c>
      <c r="I1317" s="57">
        <f t="shared" si="197"/>
        <v>3532</v>
      </c>
      <c r="J1317" s="57">
        <f t="shared" si="201"/>
        <v>120</v>
      </c>
      <c r="K1317" s="57">
        <f t="shared" si="199"/>
        <v>234</v>
      </c>
      <c r="L1317" s="57">
        <f t="shared" si="193"/>
        <v>354</v>
      </c>
      <c r="M1317" s="107">
        <f t="shared" si="194"/>
        <v>57.993730407523515</v>
      </c>
      <c r="N1317" s="107">
        <f t="shared" si="195"/>
        <v>57.993730407523515</v>
      </c>
    </row>
    <row r="1318" spans="1:14" ht="18" customHeight="1" outlineLevel="2">
      <c r="A1318" s="28">
        <v>97</v>
      </c>
      <c r="B1318" s="29" t="s">
        <v>912</v>
      </c>
      <c r="C1318" s="26" t="s">
        <v>993</v>
      </c>
      <c r="D1318" s="3">
        <v>56</v>
      </c>
      <c r="E1318" s="3">
        <v>20</v>
      </c>
      <c r="F1318" s="3">
        <v>1</v>
      </c>
      <c r="G1318" s="6">
        <f t="shared" si="200"/>
        <v>20</v>
      </c>
      <c r="H1318" s="57">
        <f t="shared" si="196"/>
        <v>600</v>
      </c>
      <c r="I1318" s="57">
        <f t="shared" si="197"/>
        <v>600</v>
      </c>
      <c r="J1318" s="57">
        <f t="shared" si="201"/>
        <v>20</v>
      </c>
      <c r="K1318" s="57">
        <f t="shared" si="199"/>
        <v>41</v>
      </c>
      <c r="L1318" s="57">
        <f>J1318+K1318</f>
        <v>61</v>
      </c>
      <c r="M1318" s="107">
        <f>G1318*100/D1318</f>
        <v>35.714285714285715</v>
      </c>
      <c r="N1318" s="107">
        <f>G1318*100/D1318</f>
        <v>35.714285714285715</v>
      </c>
    </row>
    <row r="1319" spans="1:14" ht="18" customHeight="1" outlineLevel="2">
      <c r="A1319" s="28">
        <v>98</v>
      </c>
      <c r="B1319" s="29" t="s">
        <v>912</v>
      </c>
      <c r="C1319" s="26" t="s">
        <v>1241</v>
      </c>
      <c r="D1319" s="3">
        <v>72</v>
      </c>
      <c r="E1319" s="3">
        <v>25</v>
      </c>
      <c r="F1319" s="3">
        <v>1</v>
      </c>
      <c r="G1319" s="6">
        <f t="shared" si="200"/>
        <v>25</v>
      </c>
      <c r="H1319" s="57">
        <f t="shared" si="196"/>
        <v>750</v>
      </c>
      <c r="I1319" s="57">
        <f t="shared" si="197"/>
        <v>750</v>
      </c>
      <c r="J1319" s="57">
        <f t="shared" si="201"/>
        <v>26</v>
      </c>
      <c r="K1319" s="57">
        <f t="shared" si="199"/>
        <v>51</v>
      </c>
      <c r="L1319" s="57">
        <f t="shared" si="193"/>
        <v>77</v>
      </c>
      <c r="M1319" s="107">
        <f t="shared" si="194"/>
        <v>34.722222222222221</v>
      </c>
      <c r="N1319" s="107">
        <f t="shared" si="195"/>
        <v>34.722222222222221</v>
      </c>
    </row>
    <row r="1320" spans="1:14" ht="18" customHeight="1" outlineLevel="2">
      <c r="A1320" s="28">
        <v>99</v>
      </c>
      <c r="B1320" s="29" t="s">
        <v>912</v>
      </c>
      <c r="C1320" s="14" t="s">
        <v>978</v>
      </c>
      <c r="D1320" s="3">
        <v>77</v>
      </c>
      <c r="E1320" s="3">
        <v>1413</v>
      </c>
      <c r="F1320" s="3">
        <v>22</v>
      </c>
      <c r="G1320" s="6">
        <f t="shared" si="200"/>
        <v>64.227272727272734</v>
      </c>
      <c r="H1320" s="57">
        <f t="shared" si="196"/>
        <v>1927</v>
      </c>
      <c r="I1320" s="57">
        <f t="shared" si="197"/>
        <v>1927</v>
      </c>
      <c r="J1320" s="57">
        <f t="shared" si="201"/>
        <v>66</v>
      </c>
      <c r="K1320" s="57">
        <f t="shared" si="199"/>
        <v>128</v>
      </c>
      <c r="L1320" s="57">
        <f t="shared" si="193"/>
        <v>194</v>
      </c>
      <c r="M1320" s="107">
        <f t="shared" si="194"/>
        <v>83.412042502951593</v>
      </c>
      <c r="N1320" s="107">
        <f t="shared" si="195"/>
        <v>83.412042502951593</v>
      </c>
    </row>
    <row r="1321" spans="1:14" ht="18" customHeight="1" outlineLevel="2">
      <c r="A1321" s="28">
        <v>100</v>
      </c>
      <c r="B1321" s="29" t="s">
        <v>912</v>
      </c>
      <c r="C1321" s="14" t="s">
        <v>979</v>
      </c>
      <c r="D1321" s="3">
        <v>41</v>
      </c>
      <c r="E1321" s="3">
        <v>533</v>
      </c>
      <c r="F1321" s="3">
        <v>18</v>
      </c>
      <c r="G1321" s="6">
        <f t="shared" si="200"/>
        <v>29.611111111111111</v>
      </c>
      <c r="H1321" s="57">
        <f t="shared" si="196"/>
        <v>888</v>
      </c>
      <c r="I1321" s="57">
        <f t="shared" si="197"/>
        <v>888</v>
      </c>
      <c r="J1321" s="57">
        <f t="shared" si="201"/>
        <v>30</v>
      </c>
      <c r="K1321" s="57">
        <f t="shared" si="199"/>
        <v>60</v>
      </c>
      <c r="L1321" s="57">
        <f t="shared" si="193"/>
        <v>90</v>
      </c>
      <c r="M1321" s="107">
        <f t="shared" si="194"/>
        <v>72.222222222222214</v>
      </c>
      <c r="N1321" s="107">
        <f t="shared" si="195"/>
        <v>72.222222222222214</v>
      </c>
    </row>
    <row r="1322" spans="1:14" ht="18" customHeight="1" outlineLevel="2">
      <c r="A1322" s="28">
        <v>101</v>
      </c>
      <c r="B1322" s="29" t="s">
        <v>912</v>
      </c>
      <c r="C1322" s="14" t="s">
        <v>298</v>
      </c>
      <c r="D1322" s="3">
        <v>43</v>
      </c>
      <c r="E1322" s="3">
        <v>735</v>
      </c>
      <c r="F1322" s="3">
        <v>23</v>
      </c>
      <c r="G1322" s="6">
        <f t="shared" si="200"/>
        <v>31.956521739130434</v>
      </c>
      <c r="H1322" s="57">
        <f t="shared" si="196"/>
        <v>959</v>
      </c>
      <c r="I1322" s="57">
        <f t="shared" si="197"/>
        <v>959</v>
      </c>
      <c r="J1322" s="57">
        <f t="shared" si="201"/>
        <v>33</v>
      </c>
      <c r="K1322" s="57">
        <f t="shared" si="199"/>
        <v>64</v>
      </c>
      <c r="L1322" s="57">
        <f t="shared" si="193"/>
        <v>97</v>
      </c>
      <c r="M1322" s="107">
        <f t="shared" si="194"/>
        <v>74.317492416582411</v>
      </c>
      <c r="N1322" s="107">
        <f t="shared" si="195"/>
        <v>74.317492416582411</v>
      </c>
    </row>
    <row r="1323" spans="1:14" ht="18" customHeight="1" outlineLevel="2">
      <c r="A1323" s="28">
        <v>102</v>
      </c>
      <c r="B1323" s="29" t="s">
        <v>912</v>
      </c>
      <c r="C1323" s="26" t="s">
        <v>994</v>
      </c>
      <c r="D1323" s="3">
        <v>39</v>
      </c>
      <c r="E1323" s="3">
        <v>20</v>
      </c>
      <c r="F1323" s="3">
        <v>1</v>
      </c>
      <c r="G1323" s="6">
        <f t="shared" si="200"/>
        <v>20</v>
      </c>
      <c r="H1323" s="57">
        <f t="shared" si="196"/>
        <v>600</v>
      </c>
      <c r="I1323" s="57">
        <f t="shared" si="197"/>
        <v>600</v>
      </c>
      <c r="J1323" s="57">
        <f t="shared" si="201"/>
        <v>20</v>
      </c>
      <c r="K1323" s="57">
        <f t="shared" si="199"/>
        <v>41</v>
      </c>
      <c r="L1323" s="57">
        <f t="shared" si="193"/>
        <v>61</v>
      </c>
      <c r="M1323" s="107">
        <f t="shared" si="194"/>
        <v>51.282051282051285</v>
      </c>
      <c r="N1323" s="107">
        <f t="shared" si="195"/>
        <v>51.282051282051285</v>
      </c>
    </row>
    <row r="1324" spans="1:14" ht="18" customHeight="1" outlineLevel="2">
      <c r="A1324" s="28">
        <v>103</v>
      </c>
      <c r="B1324" s="29" t="s">
        <v>912</v>
      </c>
      <c r="C1324" s="14" t="s">
        <v>980</v>
      </c>
      <c r="D1324" s="3">
        <v>182</v>
      </c>
      <c r="E1324" s="3">
        <v>1708</v>
      </c>
      <c r="F1324" s="3">
        <v>21</v>
      </c>
      <c r="G1324" s="6">
        <f t="shared" si="200"/>
        <v>81.333333333333329</v>
      </c>
      <c r="H1324" s="57">
        <f t="shared" si="196"/>
        <v>2440</v>
      </c>
      <c r="I1324" s="57">
        <f t="shared" si="197"/>
        <v>2440</v>
      </c>
      <c r="J1324" s="57">
        <f t="shared" si="201"/>
        <v>83</v>
      </c>
      <c r="K1324" s="57">
        <f t="shared" si="199"/>
        <v>162</v>
      </c>
      <c r="L1324" s="57">
        <f t="shared" si="193"/>
        <v>245</v>
      </c>
      <c r="M1324" s="107">
        <f t="shared" si="194"/>
        <v>44.688644688644686</v>
      </c>
      <c r="N1324" s="107">
        <f t="shared" si="195"/>
        <v>44.688644688644686</v>
      </c>
    </row>
    <row r="1325" spans="1:14" ht="18" customHeight="1" outlineLevel="2">
      <c r="A1325" s="28">
        <v>104</v>
      </c>
      <c r="B1325" s="29" t="s">
        <v>912</v>
      </c>
      <c r="C1325" s="14" t="s">
        <v>981</v>
      </c>
      <c r="D1325" s="3">
        <v>72</v>
      </c>
      <c r="E1325" s="3">
        <v>1117</v>
      </c>
      <c r="F1325" s="3">
        <v>23</v>
      </c>
      <c r="G1325" s="6">
        <f t="shared" si="200"/>
        <v>48.565217391304351</v>
      </c>
      <c r="H1325" s="57">
        <f t="shared" si="196"/>
        <v>1457</v>
      </c>
      <c r="I1325" s="57">
        <f t="shared" si="197"/>
        <v>1457</v>
      </c>
      <c r="J1325" s="57">
        <f t="shared" si="201"/>
        <v>50</v>
      </c>
      <c r="K1325" s="57">
        <f t="shared" si="199"/>
        <v>97</v>
      </c>
      <c r="L1325" s="57">
        <f t="shared" si="193"/>
        <v>147</v>
      </c>
      <c r="M1325" s="107">
        <f t="shared" si="194"/>
        <v>67.451690821256037</v>
      </c>
      <c r="N1325" s="107">
        <f t="shared" si="195"/>
        <v>67.451690821256037</v>
      </c>
    </row>
    <row r="1326" spans="1:14" ht="18" customHeight="1" outlineLevel="2">
      <c r="A1326" s="28">
        <v>105</v>
      </c>
      <c r="B1326" s="29" t="s">
        <v>912</v>
      </c>
      <c r="C1326" s="14" t="s">
        <v>258</v>
      </c>
      <c r="D1326" s="3">
        <v>56</v>
      </c>
      <c r="E1326" s="3">
        <v>738</v>
      </c>
      <c r="F1326" s="3">
        <v>20</v>
      </c>
      <c r="G1326" s="6">
        <f t="shared" si="200"/>
        <v>36.9</v>
      </c>
      <c r="H1326" s="57">
        <f t="shared" si="196"/>
        <v>1107</v>
      </c>
      <c r="I1326" s="57">
        <f t="shared" si="197"/>
        <v>1107</v>
      </c>
      <c r="J1326" s="57">
        <f t="shared" si="201"/>
        <v>38</v>
      </c>
      <c r="K1326" s="57">
        <f t="shared" si="199"/>
        <v>74</v>
      </c>
      <c r="L1326" s="57">
        <f t="shared" si="193"/>
        <v>112</v>
      </c>
      <c r="M1326" s="107">
        <f t="shared" si="194"/>
        <v>65.892857142857139</v>
      </c>
      <c r="N1326" s="107">
        <f t="shared" si="195"/>
        <v>65.892857142857139</v>
      </c>
    </row>
    <row r="1327" spans="1:14" ht="18" customHeight="1" outlineLevel="2">
      <c r="A1327" s="28">
        <v>106</v>
      </c>
      <c r="B1327" s="29" t="s">
        <v>912</v>
      </c>
      <c r="C1327" s="14" t="s">
        <v>982</v>
      </c>
      <c r="D1327" s="3">
        <v>101</v>
      </c>
      <c r="E1327" s="3">
        <v>1258</v>
      </c>
      <c r="F1327" s="3">
        <v>21</v>
      </c>
      <c r="G1327" s="6">
        <f t="shared" si="200"/>
        <v>59.904761904761905</v>
      </c>
      <c r="H1327" s="57">
        <f t="shared" si="196"/>
        <v>1797</v>
      </c>
      <c r="I1327" s="57">
        <f t="shared" si="197"/>
        <v>1797</v>
      </c>
      <c r="J1327" s="57">
        <f t="shared" si="201"/>
        <v>61</v>
      </c>
      <c r="K1327" s="57">
        <f t="shared" si="199"/>
        <v>120</v>
      </c>
      <c r="L1327" s="57">
        <f t="shared" si="193"/>
        <v>181</v>
      </c>
      <c r="M1327" s="107">
        <f t="shared" si="194"/>
        <v>59.311645450259313</v>
      </c>
      <c r="N1327" s="107">
        <f t="shared" si="195"/>
        <v>59.311645450259313</v>
      </c>
    </row>
    <row r="1328" spans="1:14" ht="18" customHeight="1" outlineLevel="2">
      <c r="A1328" s="28">
        <v>107</v>
      </c>
      <c r="B1328" s="29" t="s">
        <v>912</v>
      </c>
      <c r="C1328" s="14" t="s">
        <v>983</v>
      </c>
      <c r="D1328" s="3">
        <v>101</v>
      </c>
      <c r="E1328" s="3">
        <v>738</v>
      </c>
      <c r="F1328" s="3">
        <v>15</v>
      </c>
      <c r="G1328" s="6">
        <f t="shared" si="200"/>
        <v>49.2</v>
      </c>
      <c r="H1328" s="57">
        <f t="shared" si="196"/>
        <v>1476</v>
      </c>
      <c r="I1328" s="57">
        <f t="shared" si="197"/>
        <v>1476</v>
      </c>
      <c r="J1328" s="57">
        <f t="shared" si="201"/>
        <v>50</v>
      </c>
      <c r="K1328" s="57">
        <f t="shared" si="199"/>
        <v>98</v>
      </c>
      <c r="L1328" s="57">
        <f t="shared" si="193"/>
        <v>148</v>
      </c>
      <c r="M1328" s="107">
        <f t="shared" si="194"/>
        <v>48.712871287128714</v>
      </c>
      <c r="N1328" s="107">
        <f t="shared" si="195"/>
        <v>48.712871287128714</v>
      </c>
    </row>
    <row r="1329" spans="1:14" ht="18" customHeight="1" outlineLevel="2">
      <c r="A1329" s="28">
        <v>108</v>
      </c>
      <c r="B1329" s="29" t="s">
        <v>912</v>
      </c>
      <c r="C1329" s="14" t="s">
        <v>984</v>
      </c>
      <c r="D1329" s="3">
        <v>68</v>
      </c>
      <c r="E1329" s="3">
        <v>1040</v>
      </c>
      <c r="F1329" s="3">
        <v>22</v>
      </c>
      <c r="G1329" s="6">
        <f t="shared" si="200"/>
        <v>47.272727272727273</v>
      </c>
      <c r="H1329" s="57">
        <f t="shared" si="196"/>
        <v>1418</v>
      </c>
      <c r="I1329" s="57">
        <f t="shared" si="197"/>
        <v>1418</v>
      </c>
      <c r="J1329" s="57">
        <f t="shared" si="201"/>
        <v>48</v>
      </c>
      <c r="K1329" s="57">
        <f t="shared" si="199"/>
        <v>95</v>
      </c>
      <c r="L1329" s="57">
        <f t="shared" si="193"/>
        <v>143</v>
      </c>
      <c r="M1329" s="107">
        <f t="shared" si="194"/>
        <v>69.518716577540104</v>
      </c>
      <c r="N1329" s="107">
        <f t="shared" si="195"/>
        <v>69.518716577540104</v>
      </c>
    </row>
    <row r="1330" spans="1:14" ht="18" customHeight="1" outlineLevel="2">
      <c r="A1330" s="28">
        <v>109</v>
      </c>
      <c r="B1330" s="29" t="s">
        <v>912</v>
      </c>
      <c r="C1330" s="14" t="s">
        <v>985</v>
      </c>
      <c r="D1330" s="3">
        <v>83</v>
      </c>
      <c r="E1330" s="3">
        <v>1063</v>
      </c>
      <c r="F1330" s="3">
        <v>21</v>
      </c>
      <c r="G1330" s="6">
        <f t="shared" si="200"/>
        <v>50.61904761904762</v>
      </c>
      <c r="H1330" s="57">
        <f t="shared" si="196"/>
        <v>1519</v>
      </c>
      <c r="I1330" s="57">
        <f t="shared" si="197"/>
        <v>1519</v>
      </c>
      <c r="J1330" s="57">
        <f t="shared" si="201"/>
        <v>52</v>
      </c>
      <c r="K1330" s="57">
        <f t="shared" si="199"/>
        <v>101</v>
      </c>
      <c r="L1330" s="57">
        <f t="shared" si="193"/>
        <v>153</v>
      </c>
      <c r="M1330" s="107">
        <f t="shared" si="194"/>
        <v>60.986804360298343</v>
      </c>
      <c r="N1330" s="107">
        <f t="shared" si="195"/>
        <v>60.986804360298343</v>
      </c>
    </row>
    <row r="1331" spans="1:14" ht="18" customHeight="1" outlineLevel="2">
      <c r="A1331" s="28">
        <v>110</v>
      </c>
      <c r="B1331" s="29" t="s">
        <v>912</v>
      </c>
      <c r="C1331" s="14" t="s">
        <v>987</v>
      </c>
      <c r="D1331" s="3">
        <v>46</v>
      </c>
      <c r="E1331" s="3">
        <v>450</v>
      </c>
      <c r="F1331" s="3">
        <v>22</v>
      </c>
      <c r="G1331" s="6">
        <f t="shared" si="200"/>
        <v>20.454545454545453</v>
      </c>
      <c r="H1331" s="57">
        <f t="shared" si="196"/>
        <v>614</v>
      </c>
      <c r="I1331" s="57">
        <f t="shared" si="197"/>
        <v>614</v>
      </c>
      <c r="J1331" s="57">
        <f t="shared" si="201"/>
        <v>21</v>
      </c>
      <c r="K1331" s="57">
        <f t="shared" si="199"/>
        <v>42</v>
      </c>
      <c r="L1331" s="57">
        <f t="shared" si="193"/>
        <v>63</v>
      </c>
      <c r="M1331" s="107">
        <f t="shared" si="194"/>
        <v>44.466403162055329</v>
      </c>
      <c r="N1331" s="107">
        <f t="shared" si="195"/>
        <v>44.466403162055329</v>
      </c>
    </row>
    <row r="1332" spans="1:14" ht="18" customHeight="1" outlineLevel="2">
      <c r="A1332" s="28">
        <v>111</v>
      </c>
      <c r="B1332" s="29" t="s">
        <v>912</v>
      </c>
      <c r="C1332" s="26" t="s">
        <v>1257</v>
      </c>
      <c r="D1332" s="3">
        <v>37</v>
      </c>
      <c r="E1332" s="3">
        <v>417</v>
      </c>
      <c r="F1332" s="3">
        <v>21</v>
      </c>
      <c r="G1332" s="6">
        <f t="shared" si="200"/>
        <v>19.857142857142858</v>
      </c>
      <c r="H1332" s="57">
        <f t="shared" si="196"/>
        <v>596</v>
      </c>
      <c r="I1332" s="57">
        <f t="shared" si="197"/>
        <v>596</v>
      </c>
      <c r="J1332" s="57">
        <f t="shared" si="201"/>
        <v>20</v>
      </c>
      <c r="K1332" s="57">
        <f t="shared" si="199"/>
        <v>40</v>
      </c>
      <c r="L1332" s="57">
        <f t="shared" si="193"/>
        <v>60</v>
      </c>
      <c r="M1332" s="107">
        <f t="shared" si="194"/>
        <v>53.667953667953668</v>
      </c>
      <c r="N1332" s="107">
        <f t="shared" si="195"/>
        <v>53.667953667953668</v>
      </c>
    </row>
    <row r="1333" spans="1:14" ht="18" customHeight="1" outlineLevel="2">
      <c r="A1333" s="28">
        <v>112</v>
      </c>
      <c r="B1333" s="29" t="s">
        <v>912</v>
      </c>
      <c r="C1333" s="14" t="s">
        <v>986</v>
      </c>
      <c r="D1333" s="3">
        <v>42</v>
      </c>
      <c r="E1333" s="3">
        <v>373</v>
      </c>
      <c r="F1333" s="3">
        <v>18</v>
      </c>
      <c r="G1333" s="6">
        <f t="shared" si="200"/>
        <v>20.722222222222221</v>
      </c>
      <c r="H1333" s="57">
        <f t="shared" si="196"/>
        <v>622</v>
      </c>
      <c r="I1333" s="57">
        <f t="shared" si="197"/>
        <v>622</v>
      </c>
      <c r="J1333" s="57">
        <f t="shared" si="201"/>
        <v>21</v>
      </c>
      <c r="K1333" s="57">
        <f t="shared" si="199"/>
        <v>42</v>
      </c>
      <c r="L1333" s="57">
        <f>J1333+K1333</f>
        <v>63</v>
      </c>
      <c r="M1333" s="107">
        <f>G1333*100/D1333</f>
        <v>49.338624338624335</v>
      </c>
      <c r="N1333" s="107">
        <f>G1333*100/D1333</f>
        <v>49.338624338624335</v>
      </c>
    </row>
    <row r="1334" spans="1:14" ht="18" customHeight="1" outlineLevel="2">
      <c r="A1334" s="28">
        <v>113</v>
      </c>
      <c r="B1334" s="29" t="s">
        <v>912</v>
      </c>
      <c r="C1334" s="37" t="s">
        <v>1258</v>
      </c>
      <c r="D1334" s="27">
        <v>188</v>
      </c>
      <c r="E1334" s="27">
        <v>2759</v>
      </c>
      <c r="F1334" s="27">
        <v>21</v>
      </c>
      <c r="G1334" s="6">
        <f t="shared" si="200"/>
        <v>131.38095238095238</v>
      </c>
      <c r="H1334" s="57">
        <f t="shared" si="196"/>
        <v>3941</v>
      </c>
      <c r="I1334" s="57">
        <f t="shared" si="197"/>
        <v>3941</v>
      </c>
      <c r="J1334" s="57">
        <f t="shared" si="201"/>
        <v>134</v>
      </c>
      <c r="K1334" s="57">
        <f t="shared" si="199"/>
        <v>261</v>
      </c>
      <c r="L1334" s="57">
        <f t="shared" si="193"/>
        <v>395</v>
      </c>
      <c r="M1334" s="107">
        <f t="shared" si="194"/>
        <v>69.883485309017232</v>
      </c>
      <c r="N1334" s="107">
        <f t="shared" si="195"/>
        <v>69.883485309017232</v>
      </c>
    </row>
    <row r="1335" spans="1:14" ht="18" customHeight="1" outlineLevel="2">
      <c r="A1335" s="28">
        <v>114</v>
      </c>
      <c r="B1335" s="29" t="s">
        <v>912</v>
      </c>
      <c r="C1335" s="37" t="s">
        <v>1259</v>
      </c>
      <c r="D1335" s="27">
        <v>101</v>
      </c>
      <c r="E1335" s="27">
        <v>1509</v>
      </c>
      <c r="F1335" s="27">
        <v>22</v>
      </c>
      <c r="G1335" s="6">
        <f t="shared" si="200"/>
        <v>68.590909090909093</v>
      </c>
      <c r="H1335" s="57">
        <f t="shared" si="196"/>
        <v>2058</v>
      </c>
      <c r="I1335" s="57">
        <f t="shared" si="197"/>
        <v>2058</v>
      </c>
      <c r="J1335" s="57">
        <f t="shared" si="201"/>
        <v>70</v>
      </c>
      <c r="K1335" s="57">
        <f t="shared" si="199"/>
        <v>137</v>
      </c>
      <c r="L1335" s="57">
        <f t="shared" si="193"/>
        <v>207</v>
      </c>
      <c r="M1335" s="107">
        <f t="shared" si="194"/>
        <v>67.911791179117913</v>
      </c>
      <c r="N1335" s="107">
        <f t="shared" si="195"/>
        <v>67.911791179117913</v>
      </c>
    </row>
    <row r="1336" spans="1:14" ht="18" customHeight="1" outlineLevel="2">
      <c r="A1336" s="28">
        <v>115</v>
      </c>
      <c r="B1336" s="29" t="s">
        <v>912</v>
      </c>
      <c r="C1336" s="37" t="s">
        <v>1480</v>
      </c>
      <c r="D1336" s="27">
        <v>66</v>
      </c>
      <c r="E1336" s="27">
        <v>878</v>
      </c>
      <c r="F1336" s="27">
        <v>21</v>
      </c>
      <c r="G1336" s="6">
        <f t="shared" si="200"/>
        <v>41.80952380952381</v>
      </c>
      <c r="H1336" s="57">
        <f t="shared" si="196"/>
        <v>1254</v>
      </c>
      <c r="I1336" s="57">
        <f t="shared" si="197"/>
        <v>1254</v>
      </c>
      <c r="J1336" s="57">
        <f t="shared" si="201"/>
        <v>43</v>
      </c>
      <c r="K1336" s="57">
        <f t="shared" si="199"/>
        <v>84</v>
      </c>
      <c r="L1336" s="57">
        <f t="shared" si="193"/>
        <v>127</v>
      </c>
      <c r="M1336" s="107">
        <f t="shared" si="194"/>
        <v>63.347763347763347</v>
      </c>
      <c r="N1336" s="107">
        <f t="shared" si="195"/>
        <v>63.347763347763347</v>
      </c>
    </row>
    <row r="1337" spans="1:14" ht="18" customHeight="1" outlineLevel="2">
      <c r="A1337" s="28">
        <v>116</v>
      </c>
      <c r="B1337" s="29" t="s">
        <v>912</v>
      </c>
      <c r="C1337" s="37" t="s">
        <v>1481</v>
      </c>
      <c r="D1337" s="27">
        <v>175</v>
      </c>
      <c r="E1337" s="27">
        <v>1813</v>
      </c>
      <c r="F1337" s="27">
        <v>17</v>
      </c>
      <c r="G1337" s="6">
        <f t="shared" si="200"/>
        <v>106.64705882352941</v>
      </c>
      <c r="H1337" s="57">
        <f t="shared" si="196"/>
        <v>3199</v>
      </c>
      <c r="I1337" s="57">
        <f t="shared" si="197"/>
        <v>3199</v>
      </c>
      <c r="J1337" s="57">
        <f t="shared" si="201"/>
        <v>109</v>
      </c>
      <c r="K1337" s="57">
        <f t="shared" si="199"/>
        <v>212</v>
      </c>
      <c r="L1337" s="57">
        <f t="shared" si="193"/>
        <v>321</v>
      </c>
      <c r="M1337" s="107">
        <f t="shared" si="194"/>
        <v>60.941176470588232</v>
      </c>
      <c r="N1337" s="107">
        <f t="shared" si="195"/>
        <v>60.941176470588232</v>
      </c>
    </row>
    <row r="1338" spans="1:14" ht="18" customHeight="1" outlineLevel="2">
      <c r="A1338" s="28">
        <v>117</v>
      </c>
      <c r="B1338" s="29" t="s">
        <v>912</v>
      </c>
      <c r="C1338" s="37" t="s">
        <v>1560</v>
      </c>
      <c r="D1338" s="27">
        <v>17</v>
      </c>
      <c r="E1338" s="27">
        <v>10</v>
      </c>
      <c r="F1338" s="27">
        <v>1</v>
      </c>
      <c r="G1338" s="6">
        <f t="shared" si="200"/>
        <v>10</v>
      </c>
      <c r="H1338" s="57">
        <f t="shared" si="196"/>
        <v>300</v>
      </c>
      <c r="I1338" s="57">
        <f t="shared" si="197"/>
        <v>300</v>
      </c>
      <c r="J1338" s="57">
        <f t="shared" si="201"/>
        <v>10</v>
      </c>
      <c r="K1338" s="57">
        <f t="shared" si="199"/>
        <v>21</v>
      </c>
      <c r="L1338" s="57">
        <f t="shared" si="193"/>
        <v>31</v>
      </c>
      <c r="M1338" s="107">
        <f t="shared" si="194"/>
        <v>58.823529411764703</v>
      </c>
      <c r="N1338" s="107">
        <f t="shared" si="195"/>
        <v>58.823529411764703</v>
      </c>
    </row>
    <row r="1339" spans="1:14" ht="18" customHeight="1" outlineLevel="2">
      <c r="A1339" s="28">
        <v>118</v>
      </c>
      <c r="B1339" s="29" t="s">
        <v>912</v>
      </c>
      <c r="C1339" s="37" t="s">
        <v>1241</v>
      </c>
      <c r="D1339" s="27">
        <v>27</v>
      </c>
      <c r="E1339" s="27">
        <v>15</v>
      </c>
      <c r="F1339" s="27">
        <v>1</v>
      </c>
      <c r="G1339" s="6">
        <f t="shared" si="200"/>
        <v>15</v>
      </c>
      <c r="H1339" s="57">
        <f t="shared" si="196"/>
        <v>450</v>
      </c>
      <c r="I1339" s="57">
        <f t="shared" si="197"/>
        <v>450</v>
      </c>
      <c r="J1339" s="57">
        <f t="shared" si="201"/>
        <v>15</v>
      </c>
      <c r="K1339" s="57">
        <f t="shared" si="199"/>
        <v>31</v>
      </c>
      <c r="L1339" s="57">
        <f t="shared" si="193"/>
        <v>46</v>
      </c>
      <c r="M1339" s="107">
        <f t="shared" si="194"/>
        <v>55.555555555555557</v>
      </c>
      <c r="N1339" s="107">
        <f t="shared" si="195"/>
        <v>55.555555555555557</v>
      </c>
    </row>
    <row r="1340" spans="1:14" ht="18" customHeight="1" outlineLevel="2">
      <c r="A1340" s="28">
        <v>119</v>
      </c>
      <c r="B1340" s="29" t="s">
        <v>912</v>
      </c>
      <c r="C1340" s="37" t="s">
        <v>1260</v>
      </c>
      <c r="D1340" s="27">
        <v>175</v>
      </c>
      <c r="E1340" s="27">
        <v>2166</v>
      </c>
      <c r="F1340" s="27">
        <v>21</v>
      </c>
      <c r="G1340" s="6">
        <f t="shared" si="200"/>
        <v>103.14285714285714</v>
      </c>
      <c r="H1340" s="57">
        <f t="shared" si="196"/>
        <v>3094</v>
      </c>
      <c r="I1340" s="57">
        <f t="shared" si="197"/>
        <v>3094</v>
      </c>
      <c r="J1340" s="57">
        <f t="shared" si="201"/>
        <v>105</v>
      </c>
      <c r="K1340" s="57">
        <f t="shared" si="199"/>
        <v>205</v>
      </c>
      <c r="L1340" s="57">
        <f t="shared" si="193"/>
        <v>310</v>
      </c>
      <c r="M1340" s="107">
        <f t="shared" si="194"/>
        <v>58.938775510204081</v>
      </c>
      <c r="N1340" s="107">
        <f t="shared" si="195"/>
        <v>58.938775510204081</v>
      </c>
    </row>
    <row r="1341" spans="1:14" ht="18" customHeight="1" outlineLevel="2">
      <c r="A1341" s="28">
        <v>120</v>
      </c>
      <c r="B1341" s="29" t="s">
        <v>912</v>
      </c>
      <c r="C1341" s="37" t="s">
        <v>1482</v>
      </c>
      <c r="D1341" s="27">
        <v>30</v>
      </c>
      <c r="E1341" s="27">
        <v>270</v>
      </c>
      <c r="F1341" s="27">
        <v>20</v>
      </c>
      <c r="G1341" s="6">
        <f t="shared" si="200"/>
        <v>13.5</v>
      </c>
      <c r="H1341" s="57">
        <f t="shared" si="196"/>
        <v>405</v>
      </c>
      <c r="I1341" s="57">
        <f t="shared" si="197"/>
        <v>405</v>
      </c>
      <c r="J1341" s="57">
        <f t="shared" si="201"/>
        <v>14</v>
      </c>
      <c r="K1341" s="57">
        <f t="shared" si="199"/>
        <v>28</v>
      </c>
      <c r="L1341" s="57">
        <f t="shared" si="193"/>
        <v>42</v>
      </c>
      <c r="M1341" s="107">
        <f t="shared" si="194"/>
        <v>45</v>
      </c>
      <c r="N1341" s="107">
        <f t="shared" si="195"/>
        <v>45</v>
      </c>
    </row>
    <row r="1342" spans="1:14" ht="18" customHeight="1" outlineLevel="2">
      <c r="A1342" s="28">
        <v>121</v>
      </c>
      <c r="B1342" s="29" t="s">
        <v>912</v>
      </c>
      <c r="C1342" s="37" t="s">
        <v>1483</v>
      </c>
      <c r="D1342" s="27">
        <v>279</v>
      </c>
      <c r="E1342" s="27">
        <v>3437</v>
      </c>
      <c r="F1342" s="27">
        <v>22</v>
      </c>
      <c r="G1342" s="6">
        <f t="shared" si="200"/>
        <v>156.22727272727272</v>
      </c>
      <c r="H1342" s="57">
        <f t="shared" si="196"/>
        <v>4687</v>
      </c>
      <c r="I1342" s="57">
        <f t="shared" si="197"/>
        <v>4687</v>
      </c>
      <c r="J1342" s="57">
        <f t="shared" si="201"/>
        <v>159</v>
      </c>
      <c r="K1342" s="57">
        <f t="shared" si="199"/>
        <v>310</v>
      </c>
      <c r="L1342" s="57">
        <f t="shared" si="193"/>
        <v>469</v>
      </c>
      <c r="M1342" s="107">
        <f t="shared" si="194"/>
        <v>55.995438253502769</v>
      </c>
      <c r="N1342" s="107">
        <f t="shared" si="195"/>
        <v>55.995438253502769</v>
      </c>
    </row>
    <row r="1343" spans="1:14" ht="18" customHeight="1" outlineLevel="2">
      <c r="A1343" s="28">
        <v>122</v>
      </c>
      <c r="B1343" s="29" t="s">
        <v>912</v>
      </c>
      <c r="C1343" s="37" t="s">
        <v>1561</v>
      </c>
      <c r="D1343" s="27">
        <v>26</v>
      </c>
      <c r="E1343" s="27">
        <v>15</v>
      </c>
      <c r="F1343" s="27">
        <v>1</v>
      </c>
      <c r="G1343" s="6">
        <f t="shared" si="200"/>
        <v>15</v>
      </c>
      <c r="H1343" s="57">
        <f t="shared" si="196"/>
        <v>450</v>
      </c>
      <c r="I1343" s="57">
        <f t="shared" si="197"/>
        <v>450</v>
      </c>
      <c r="J1343" s="57">
        <f t="shared" si="201"/>
        <v>15</v>
      </c>
      <c r="K1343" s="57">
        <f t="shared" si="199"/>
        <v>31</v>
      </c>
      <c r="L1343" s="57">
        <f t="shared" si="193"/>
        <v>46</v>
      </c>
      <c r="M1343" s="107">
        <f t="shared" si="194"/>
        <v>57.692307692307693</v>
      </c>
      <c r="N1343" s="107">
        <f t="shared" si="195"/>
        <v>57.692307692307693</v>
      </c>
    </row>
    <row r="1344" spans="1:14" ht="18" customHeight="1" outlineLevel="2">
      <c r="A1344" s="28">
        <v>123</v>
      </c>
      <c r="B1344" s="29" t="s">
        <v>912</v>
      </c>
      <c r="C1344" s="37" t="s">
        <v>1266</v>
      </c>
      <c r="D1344" s="27">
        <v>303</v>
      </c>
      <c r="E1344" s="27">
        <v>3308</v>
      </c>
      <c r="F1344" s="27">
        <v>21</v>
      </c>
      <c r="G1344" s="6">
        <f t="shared" si="200"/>
        <v>157.52380952380952</v>
      </c>
      <c r="H1344" s="57">
        <f t="shared" si="196"/>
        <v>4726</v>
      </c>
      <c r="I1344" s="57">
        <f t="shared" si="197"/>
        <v>4726</v>
      </c>
      <c r="J1344" s="57">
        <f t="shared" si="201"/>
        <v>161</v>
      </c>
      <c r="K1344" s="57">
        <f t="shared" si="199"/>
        <v>313</v>
      </c>
      <c r="L1344" s="57">
        <f t="shared" si="193"/>
        <v>474</v>
      </c>
      <c r="M1344" s="107">
        <f t="shared" si="194"/>
        <v>51.988055948451986</v>
      </c>
      <c r="N1344" s="107">
        <f t="shared" si="195"/>
        <v>51.988055948451986</v>
      </c>
    </row>
    <row r="1345" spans="1:14" ht="18" customHeight="1" outlineLevel="2">
      <c r="A1345" s="28">
        <v>124</v>
      </c>
      <c r="B1345" s="29" t="s">
        <v>912</v>
      </c>
      <c r="C1345" s="37" t="s">
        <v>1262</v>
      </c>
      <c r="D1345" s="27">
        <v>32</v>
      </c>
      <c r="E1345" s="27">
        <v>456</v>
      </c>
      <c r="F1345" s="27">
        <v>21</v>
      </c>
      <c r="G1345" s="6">
        <f t="shared" si="200"/>
        <v>21.714285714285715</v>
      </c>
      <c r="H1345" s="57">
        <f t="shared" si="196"/>
        <v>651</v>
      </c>
      <c r="I1345" s="57">
        <f t="shared" si="197"/>
        <v>651</v>
      </c>
      <c r="J1345" s="57">
        <f t="shared" si="201"/>
        <v>22</v>
      </c>
      <c r="K1345" s="57">
        <f t="shared" si="199"/>
        <v>44</v>
      </c>
      <c r="L1345" s="57">
        <f t="shared" ref="L1345:L1346" si="202">J1345+K1345</f>
        <v>66</v>
      </c>
      <c r="M1345" s="107">
        <f t="shared" ref="M1345:M1346" si="203">G1345*100/D1345</f>
        <v>67.857142857142861</v>
      </c>
      <c r="N1345" s="107">
        <f t="shared" si="195"/>
        <v>67.857142857142861</v>
      </c>
    </row>
    <row r="1346" spans="1:14" ht="18" customHeight="1" outlineLevel="2">
      <c r="A1346" s="28">
        <v>125</v>
      </c>
      <c r="B1346" s="29" t="s">
        <v>912</v>
      </c>
      <c r="C1346" s="37" t="s">
        <v>1261</v>
      </c>
      <c r="D1346" s="27">
        <v>104</v>
      </c>
      <c r="E1346" s="27">
        <v>1114</v>
      </c>
      <c r="F1346" s="27">
        <v>22</v>
      </c>
      <c r="G1346" s="6">
        <f t="shared" si="200"/>
        <v>50.636363636363633</v>
      </c>
      <c r="H1346" s="57">
        <f t="shared" si="196"/>
        <v>1519</v>
      </c>
      <c r="I1346" s="57">
        <f t="shared" si="197"/>
        <v>1519</v>
      </c>
      <c r="J1346" s="57">
        <f t="shared" si="201"/>
        <v>52</v>
      </c>
      <c r="K1346" s="57">
        <f t="shared" si="199"/>
        <v>101</v>
      </c>
      <c r="L1346" s="57">
        <f t="shared" si="202"/>
        <v>153</v>
      </c>
      <c r="M1346" s="107">
        <f t="shared" si="203"/>
        <v>48.688811188811187</v>
      </c>
      <c r="N1346" s="107">
        <f t="shared" si="195"/>
        <v>48.688811188811187</v>
      </c>
    </row>
    <row r="1347" spans="1:14" ht="18" customHeight="1" outlineLevel="1">
      <c r="A1347" s="52"/>
      <c r="B1347" s="55" t="s">
        <v>995</v>
      </c>
      <c r="C1347" s="53"/>
      <c r="D1347" s="54"/>
      <c r="E1347" s="54"/>
      <c r="F1347" s="54"/>
      <c r="G1347" s="19">
        <f>SUBTOTAL(9,G1222:G1346)</f>
        <v>7158.5177935708625</v>
      </c>
      <c r="H1347" s="16"/>
      <c r="I1347" s="16"/>
      <c r="J1347" s="16">
        <f>SUBTOTAL(9,J1222:J1346)</f>
        <v>7385</v>
      </c>
      <c r="K1347" s="16">
        <f>SUBTOTAL(9,K1222:K1346)</f>
        <v>14334</v>
      </c>
      <c r="L1347" s="16">
        <f>SUBTOTAL(9,L1222:L1346)</f>
        <v>21719</v>
      </c>
      <c r="M1347" s="107"/>
      <c r="N1347" s="107"/>
    </row>
    <row r="1348" spans="1:14" ht="18" customHeight="1">
      <c r="A1348" s="52"/>
      <c r="B1348" s="55" t="s">
        <v>996</v>
      </c>
      <c r="C1348" s="53"/>
      <c r="D1348" s="54"/>
      <c r="E1348" s="54"/>
      <c r="F1348" s="54"/>
      <c r="G1348" s="19">
        <f>SUBTOTAL(9,G4:G1346)</f>
        <v>71578.063868681231</v>
      </c>
      <c r="H1348" s="16"/>
      <c r="I1348" s="16"/>
      <c r="J1348" s="16">
        <f>SUBTOTAL(9,J4:J1346)</f>
        <v>80755</v>
      </c>
      <c r="K1348" s="16">
        <f>SUBTOTAL(9,K4:K1346)</f>
        <v>156506</v>
      </c>
      <c r="L1348" s="16">
        <f>SUBTOTAL(9,L4:L1346)</f>
        <v>237261</v>
      </c>
      <c r="M1348" s="107"/>
      <c r="N1348" s="107"/>
    </row>
  </sheetData>
  <autoFilter ref="A3:N1346"/>
  <mergeCells count="3">
    <mergeCell ref="A1:L1"/>
    <mergeCell ref="A2:I2"/>
    <mergeCell ref="J2:L2"/>
  </mergeCells>
  <printOptions horizontalCentered="1"/>
  <pageMargins left="0.2" right="0.14000000000000001" top="0.11" bottom="0.47" header="0.13" footer="0.16"/>
  <pageSetup paperSize="9" orientation="landscape" r:id="rId1"/>
  <headerFooter>
    <oddFooter>Page &amp;P of &amp;N</oddFooter>
  </headerFooter>
  <rowBreaks count="13" manualBreakCount="13">
    <brk id="105" max="16383" man="1"/>
    <brk id="180" max="16383" man="1"/>
    <brk id="261" max="16383" man="1"/>
    <brk id="361" max="16383" man="1"/>
    <brk id="503" max="16383" man="1"/>
    <brk id="612" max="16383" man="1"/>
    <brk id="763" max="16383" man="1"/>
    <brk id="870" max="16383" man="1"/>
    <brk id="952" max="16383" man="1"/>
    <brk id="1015" max="16383" man="1"/>
    <brk id="1118" max="16383" man="1"/>
    <brk id="1221" max="16383" man="1"/>
    <brk id="13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518"/>
  <sheetViews>
    <sheetView topLeftCell="A476" zoomScaleSheetLayoutView="80" workbookViewId="0">
      <selection activeCell="A497" sqref="A497"/>
    </sheetView>
  </sheetViews>
  <sheetFormatPr defaultRowHeight="15" outlineLevelRow="2"/>
  <cols>
    <col min="1" max="1" width="9.85546875" style="12" bestFit="1" customWidth="1"/>
    <col min="2" max="2" width="16.7109375" style="12" bestFit="1" customWidth="1"/>
    <col min="3" max="3" width="26.42578125" style="12" bestFit="1" customWidth="1"/>
    <col min="4" max="4" width="11.7109375" style="113" customWidth="1"/>
    <col min="5" max="5" width="11.5703125" style="113" customWidth="1"/>
    <col min="6" max="6" width="6.140625" style="113" customWidth="1"/>
    <col min="7" max="7" width="7.28515625" style="113" customWidth="1"/>
    <col min="8" max="8" width="8.5703125" style="113" customWidth="1"/>
    <col min="9" max="9" width="8.7109375" style="113" customWidth="1"/>
    <col min="10" max="10" width="12.7109375" style="113" customWidth="1"/>
    <col min="11" max="11" width="11.5703125" style="113" customWidth="1"/>
    <col min="12" max="12" width="9.5703125" style="113" bestFit="1" customWidth="1"/>
    <col min="13" max="13" width="9.5703125" hidden="1" customWidth="1"/>
  </cols>
  <sheetData>
    <row r="1" spans="1:13" ht="18.75" customHeight="1">
      <c r="A1" s="127" t="s">
        <v>1527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" ht="18.75" customHeight="1">
      <c r="A2" s="123"/>
      <c r="B2" s="123"/>
      <c r="C2" s="123"/>
      <c r="D2" s="15"/>
      <c r="E2" s="15"/>
      <c r="F2" s="15"/>
      <c r="H2" s="125"/>
      <c r="I2" s="126"/>
      <c r="J2" s="124" t="s">
        <v>1565</v>
      </c>
      <c r="K2" s="124"/>
      <c r="L2" s="124"/>
    </row>
    <row r="3" spans="1:13" ht="44.25" customHeight="1">
      <c r="A3" s="1" t="s">
        <v>1249</v>
      </c>
      <c r="B3" s="103" t="s">
        <v>1</v>
      </c>
      <c r="C3" s="104" t="s">
        <v>2</v>
      </c>
      <c r="D3" s="105" t="s">
        <v>3</v>
      </c>
      <c r="E3" s="1" t="s">
        <v>1562</v>
      </c>
      <c r="F3" s="1" t="s">
        <v>4</v>
      </c>
      <c r="G3" s="1" t="s">
        <v>5</v>
      </c>
      <c r="H3" s="114" t="s">
        <v>1564</v>
      </c>
      <c r="I3" s="114" t="s">
        <v>1564</v>
      </c>
      <c r="J3" s="112" t="s">
        <v>1518</v>
      </c>
      <c r="K3" s="112" t="s">
        <v>1516</v>
      </c>
      <c r="L3" s="112" t="s">
        <v>1514</v>
      </c>
      <c r="M3" s="106" t="s">
        <v>1517</v>
      </c>
    </row>
    <row r="4" spans="1:13" ht="17.100000000000001" customHeight="1" outlineLevel="2">
      <c r="A4" s="59">
        <v>1</v>
      </c>
      <c r="B4" s="60" t="s">
        <v>6</v>
      </c>
      <c r="C4" s="61" t="s">
        <v>997</v>
      </c>
      <c r="D4" s="85">
        <v>68</v>
      </c>
      <c r="E4" s="85">
        <v>1093</v>
      </c>
      <c r="F4" s="85">
        <v>21</v>
      </c>
      <c r="G4" s="6">
        <f>E4/F4</f>
        <v>52.047619047619051</v>
      </c>
      <c r="H4" s="57">
        <f>ROUND(G4*26,0)</f>
        <v>1353</v>
      </c>
      <c r="I4" s="57">
        <f>ROUND(G4*25,0)</f>
        <v>1301</v>
      </c>
      <c r="J4" s="57">
        <f>ROUND(H4*0.05,0)</f>
        <v>68</v>
      </c>
      <c r="K4" s="57">
        <f>ROUND(I4*0.1,0)</f>
        <v>130</v>
      </c>
      <c r="L4" s="57">
        <f>J4+K4</f>
        <v>198</v>
      </c>
      <c r="M4" s="107">
        <f>G4*100/D4</f>
        <v>76.540616246498615</v>
      </c>
    </row>
    <row r="5" spans="1:13" ht="17.100000000000001" customHeight="1" outlineLevel="2">
      <c r="A5" s="59">
        <v>2</v>
      </c>
      <c r="B5" s="60" t="s">
        <v>6</v>
      </c>
      <c r="C5" s="62" t="s">
        <v>1015</v>
      </c>
      <c r="D5" s="85">
        <v>265</v>
      </c>
      <c r="E5" s="85">
        <v>1998</v>
      </c>
      <c r="F5" s="85">
        <v>11</v>
      </c>
      <c r="G5" s="6">
        <f>E5/F5</f>
        <v>181.63636363636363</v>
      </c>
      <c r="H5" s="57">
        <f t="shared" ref="H5:H43" si="0">ROUND(G5*26,0)</f>
        <v>4723</v>
      </c>
      <c r="I5" s="57">
        <f t="shared" ref="I5:I43" si="1">ROUND(G5*25,0)</f>
        <v>4541</v>
      </c>
      <c r="J5" s="57">
        <f>ROUND(H5*0.05,0)</f>
        <v>236</v>
      </c>
      <c r="K5" s="57">
        <f>ROUND(I5*0.1,0)</f>
        <v>454</v>
      </c>
      <c r="L5" s="57">
        <f>J5+K5</f>
        <v>690</v>
      </c>
      <c r="M5" s="107">
        <f t="shared" ref="M5:M68" si="2">G5*100/D5</f>
        <v>68.542024013722127</v>
      </c>
    </row>
    <row r="6" spans="1:13" ht="17.100000000000001" customHeight="1" outlineLevel="2">
      <c r="A6" s="59">
        <v>3</v>
      </c>
      <c r="B6" s="60" t="s">
        <v>6</v>
      </c>
      <c r="C6" s="61" t="s">
        <v>1484</v>
      </c>
      <c r="D6" s="85">
        <v>22</v>
      </c>
      <c r="E6" s="85">
        <v>296</v>
      </c>
      <c r="F6" s="85">
        <v>22</v>
      </c>
      <c r="G6" s="6">
        <f t="shared" ref="G6:G69" si="3">E6/F6</f>
        <v>13.454545454545455</v>
      </c>
      <c r="H6" s="57">
        <f t="shared" si="0"/>
        <v>350</v>
      </c>
      <c r="I6" s="57">
        <f t="shared" si="1"/>
        <v>336</v>
      </c>
      <c r="J6" s="57">
        <f t="shared" ref="J6:J69" si="4">ROUND(H6*0.05,0)</f>
        <v>18</v>
      </c>
      <c r="K6" s="57">
        <f t="shared" ref="K6:K69" si="5">ROUND(I6*0.1,0)</f>
        <v>34</v>
      </c>
      <c r="L6" s="57">
        <f t="shared" ref="L6:L69" si="6">J6+K6</f>
        <v>52</v>
      </c>
      <c r="M6" s="107">
        <f t="shared" si="2"/>
        <v>61.15702479338843</v>
      </c>
    </row>
    <row r="7" spans="1:13" ht="17.100000000000001" customHeight="1" outlineLevel="2">
      <c r="A7" s="59">
        <v>4</v>
      </c>
      <c r="B7" s="60" t="s">
        <v>6</v>
      </c>
      <c r="C7" s="61" t="s">
        <v>13</v>
      </c>
      <c r="D7" s="85">
        <v>68</v>
      </c>
      <c r="E7" s="85">
        <v>476</v>
      </c>
      <c r="F7" s="85">
        <v>21</v>
      </c>
      <c r="G7" s="6">
        <f t="shared" si="3"/>
        <v>22.666666666666668</v>
      </c>
      <c r="H7" s="57">
        <f t="shared" si="0"/>
        <v>589</v>
      </c>
      <c r="I7" s="57">
        <f t="shared" si="1"/>
        <v>567</v>
      </c>
      <c r="J7" s="57">
        <f t="shared" si="4"/>
        <v>29</v>
      </c>
      <c r="K7" s="57">
        <f t="shared" si="5"/>
        <v>57</v>
      </c>
      <c r="L7" s="57">
        <f t="shared" si="6"/>
        <v>86</v>
      </c>
      <c r="M7" s="107">
        <f t="shared" si="2"/>
        <v>33.333333333333336</v>
      </c>
    </row>
    <row r="8" spans="1:13" ht="17.100000000000001" customHeight="1" outlineLevel="2">
      <c r="A8" s="59">
        <v>5</v>
      </c>
      <c r="B8" s="60" t="s">
        <v>6</v>
      </c>
      <c r="C8" s="61" t="s">
        <v>998</v>
      </c>
      <c r="D8" s="85">
        <v>110</v>
      </c>
      <c r="E8" s="85">
        <v>1954</v>
      </c>
      <c r="F8" s="85">
        <v>20</v>
      </c>
      <c r="G8" s="6">
        <f t="shared" si="3"/>
        <v>97.7</v>
      </c>
      <c r="H8" s="57">
        <f t="shared" si="0"/>
        <v>2540</v>
      </c>
      <c r="I8" s="57">
        <f t="shared" si="1"/>
        <v>2443</v>
      </c>
      <c r="J8" s="57">
        <f t="shared" si="4"/>
        <v>127</v>
      </c>
      <c r="K8" s="57">
        <f t="shared" si="5"/>
        <v>244</v>
      </c>
      <c r="L8" s="57">
        <f t="shared" si="6"/>
        <v>371</v>
      </c>
      <c r="M8" s="107">
        <f t="shared" si="2"/>
        <v>88.818181818181813</v>
      </c>
    </row>
    <row r="9" spans="1:13" ht="17.100000000000001" customHeight="1" outlineLevel="2">
      <c r="A9" s="59">
        <v>6</v>
      </c>
      <c r="B9" s="60" t="s">
        <v>6</v>
      </c>
      <c r="C9" s="61" t="s">
        <v>15</v>
      </c>
      <c r="D9" s="85">
        <v>69</v>
      </c>
      <c r="E9" s="85">
        <v>826</v>
      </c>
      <c r="F9" s="85">
        <v>21</v>
      </c>
      <c r="G9" s="6">
        <f t="shared" si="3"/>
        <v>39.333333333333336</v>
      </c>
      <c r="H9" s="57">
        <f t="shared" si="0"/>
        <v>1023</v>
      </c>
      <c r="I9" s="57">
        <f t="shared" si="1"/>
        <v>983</v>
      </c>
      <c r="J9" s="57">
        <f t="shared" si="4"/>
        <v>51</v>
      </c>
      <c r="K9" s="57">
        <f t="shared" si="5"/>
        <v>98</v>
      </c>
      <c r="L9" s="57">
        <f t="shared" si="6"/>
        <v>149</v>
      </c>
      <c r="M9" s="107">
        <f t="shared" si="2"/>
        <v>57.004830917874401</v>
      </c>
    </row>
    <row r="10" spans="1:13" ht="17.100000000000001" customHeight="1" outlineLevel="2">
      <c r="A10" s="59">
        <v>7</v>
      </c>
      <c r="B10" s="60" t="s">
        <v>6</v>
      </c>
      <c r="C10" s="61" t="s">
        <v>17</v>
      </c>
      <c r="D10" s="85">
        <v>29</v>
      </c>
      <c r="E10" s="85">
        <v>469</v>
      </c>
      <c r="F10" s="85">
        <v>22</v>
      </c>
      <c r="G10" s="6">
        <f t="shared" si="3"/>
        <v>21.318181818181817</v>
      </c>
      <c r="H10" s="57">
        <f t="shared" si="0"/>
        <v>554</v>
      </c>
      <c r="I10" s="57">
        <f t="shared" si="1"/>
        <v>533</v>
      </c>
      <c r="J10" s="57">
        <f t="shared" si="4"/>
        <v>28</v>
      </c>
      <c r="K10" s="57">
        <f t="shared" si="5"/>
        <v>53</v>
      </c>
      <c r="L10" s="57">
        <f t="shared" si="6"/>
        <v>81</v>
      </c>
      <c r="M10" s="107">
        <f t="shared" si="2"/>
        <v>73.510971786833849</v>
      </c>
    </row>
    <row r="11" spans="1:13" s="11" customFormat="1" ht="17.100000000000001" customHeight="1" outlineLevel="2">
      <c r="A11" s="59">
        <v>8</v>
      </c>
      <c r="B11" s="60" t="s">
        <v>6</v>
      </c>
      <c r="C11" s="61" t="s">
        <v>999</v>
      </c>
      <c r="D11" s="85">
        <v>76</v>
      </c>
      <c r="E11" s="85">
        <v>1210</v>
      </c>
      <c r="F11" s="85">
        <v>21</v>
      </c>
      <c r="G11" s="6">
        <f t="shared" si="3"/>
        <v>57.61904761904762</v>
      </c>
      <c r="H11" s="57">
        <f t="shared" si="0"/>
        <v>1498</v>
      </c>
      <c r="I11" s="57">
        <f t="shared" si="1"/>
        <v>1440</v>
      </c>
      <c r="J11" s="57">
        <f t="shared" si="4"/>
        <v>75</v>
      </c>
      <c r="K11" s="57">
        <f t="shared" si="5"/>
        <v>144</v>
      </c>
      <c r="L11" s="57">
        <f t="shared" si="6"/>
        <v>219</v>
      </c>
      <c r="M11" s="107">
        <f t="shared" si="2"/>
        <v>75.814536340852143</v>
      </c>
    </row>
    <row r="12" spans="1:13" s="12" customFormat="1" ht="17.100000000000001" customHeight="1" outlineLevel="2">
      <c r="A12" s="59">
        <v>9</v>
      </c>
      <c r="B12" s="60" t="s">
        <v>6</v>
      </c>
      <c r="C12" s="61" t="s">
        <v>1000</v>
      </c>
      <c r="D12" s="85">
        <v>191</v>
      </c>
      <c r="E12" s="85">
        <v>3161</v>
      </c>
      <c r="F12" s="85">
        <v>20</v>
      </c>
      <c r="G12" s="6">
        <f t="shared" si="3"/>
        <v>158.05000000000001</v>
      </c>
      <c r="H12" s="57">
        <f t="shared" si="0"/>
        <v>4109</v>
      </c>
      <c r="I12" s="57">
        <f t="shared" si="1"/>
        <v>3951</v>
      </c>
      <c r="J12" s="57">
        <f t="shared" si="4"/>
        <v>205</v>
      </c>
      <c r="K12" s="57">
        <f t="shared" si="5"/>
        <v>395</v>
      </c>
      <c r="L12" s="57">
        <f t="shared" si="6"/>
        <v>600</v>
      </c>
      <c r="M12" s="107">
        <f t="shared" si="2"/>
        <v>82.748691099476446</v>
      </c>
    </row>
    <row r="13" spans="1:13" ht="17.100000000000001" customHeight="1" outlineLevel="2">
      <c r="A13" s="59">
        <v>10</v>
      </c>
      <c r="B13" s="60" t="s">
        <v>6</v>
      </c>
      <c r="C13" s="61" t="s">
        <v>1001</v>
      </c>
      <c r="D13" s="85">
        <v>51</v>
      </c>
      <c r="E13" s="85">
        <v>372</v>
      </c>
      <c r="F13" s="85">
        <v>20</v>
      </c>
      <c r="G13" s="6">
        <f t="shared" si="3"/>
        <v>18.600000000000001</v>
      </c>
      <c r="H13" s="57">
        <f t="shared" si="0"/>
        <v>484</v>
      </c>
      <c r="I13" s="57">
        <f t="shared" si="1"/>
        <v>465</v>
      </c>
      <c r="J13" s="57">
        <f t="shared" si="4"/>
        <v>24</v>
      </c>
      <c r="K13" s="57">
        <f t="shared" si="5"/>
        <v>47</v>
      </c>
      <c r="L13" s="57">
        <f t="shared" si="6"/>
        <v>71</v>
      </c>
      <c r="M13" s="107">
        <f t="shared" si="2"/>
        <v>36.470588235294123</v>
      </c>
    </row>
    <row r="14" spans="1:13" ht="17.100000000000001" customHeight="1" outlineLevel="2">
      <c r="A14" s="59">
        <v>11</v>
      </c>
      <c r="B14" s="60" t="s">
        <v>6</v>
      </c>
      <c r="C14" s="61" t="s">
        <v>1002</v>
      </c>
      <c r="D14" s="85">
        <v>29</v>
      </c>
      <c r="E14" s="85">
        <v>575</v>
      </c>
      <c r="F14" s="85">
        <v>22</v>
      </c>
      <c r="G14" s="6">
        <f t="shared" si="3"/>
        <v>26.136363636363637</v>
      </c>
      <c r="H14" s="57">
        <f t="shared" si="0"/>
        <v>680</v>
      </c>
      <c r="I14" s="57">
        <f t="shared" si="1"/>
        <v>653</v>
      </c>
      <c r="J14" s="57">
        <f t="shared" si="4"/>
        <v>34</v>
      </c>
      <c r="K14" s="57">
        <f t="shared" si="5"/>
        <v>65</v>
      </c>
      <c r="L14" s="57">
        <f t="shared" si="6"/>
        <v>99</v>
      </c>
      <c r="M14" s="107">
        <f t="shared" si="2"/>
        <v>90.125391849529777</v>
      </c>
    </row>
    <row r="15" spans="1:13" ht="17.100000000000001" customHeight="1" outlineLevel="2">
      <c r="A15" s="59">
        <v>12</v>
      </c>
      <c r="B15" s="60" t="s">
        <v>6</v>
      </c>
      <c r="C15" s="61" t="s">
        <v>1003</v>
      </c>
      <c r="D15" s="85">
        <v>106</v>
      </c>
      <c r="E15" s="85">
        <v>917</v>
      </c>
      <c r="F15" s="85">
        <v>18</v>
      </c>
      <c r="G15" s="6">
        <f t="shared" si="3"/>
        <v>50.944444444444443</v>
      </c>
      <c r="H15" s="57">
        <f t="shared" si="0"/>
        <v>1325</v>
      </c>
      <c r="I15" s="57">
        <f t="shared" si="1"/>
        <v>1274</v>
      </c>
      <c r="J15" s="57">
        <f t="shared" si="4"/>
        <v>66</v>
      </c>
      <c r="K15" s="57">
        <f t="shared" si="5"/>
        <v>127</v>
      </c>
      <c r="L15" s="57">
        <f t="shared" si="6"/>
        <v>193</v>
      </c>
      <c r="M15" s="107">
        <f t="shared" si="2"/>
        <v>48.060796645702304</v>
      </c>
    </row>
    <row r="16" spans="1:13" ht="17.100000000000001" customHeight="1" outlineLevel="2">
      <c r="A16" s="59">
        <v>13</v>
      </c>
      <c r="B16" s="60" t="s">
        <v>6</v>
      </c>
      <c r="C16" s="61" t="s">
        <v>1004</v>
      </c>
      <c r="D16" s="85">
        <v>28</v>
      </c>
      <c r="E16" s="85">
        <v>390</v>
      </c>
      <c r="F16" s="85">
        <v>20</v>
      </c>
      <c r="G16" s="6">
        <f t="shared" si="3"/>
        <v>19.5</v>
      </c>
      <c r="H16" s="57">
        <f t="shared" si="0"/>
        <v>507</v>
      </c>
      <c r="I16" s="57">
        <f t="shared" si="1"/>
        <v>488</v>
      </c>
      <c r="J16" s="57">
        <f t="shared" si="4"/>
        <v>25</v>
      </c>
      <c r="K16" s="57">
        <f t="shared" si="5"/>
        <v>49</v>
      </c>
      <c r="L16" s="57">
        <f t="shared" si="6"/>
        <v>74</v>
      </c>
      <c r="M16" s="107">
        <f t="shared" si="2"/>
        <v>69.642857142857139</v>
      </c>
    </row>
    <row r="17" spans="1:13" ht="17.100000000000001" customHeight="1" outlineLevel="2">
      <c r="A17" s="59">
        <v>14</v>
      </c>
      <c r="B17" s="60" t="s">
        <v>6</v>
      </c>
      <c r="C17" s="62" t="s">
        <v>1005</v>
      </c>
      <c r="D17" s="85">
        <v>140</v>
      </c>
      <c r="E17" s="85">
        <v>2138</v>
      </c>
      <c r="F17" s="85">
        <v>21</v>
      </c>
      <c r="G17" s="6">
        <f t="shared" si="3"/>
        <v>101.80952380952381</v>
      </c>
      <c r="H17" s="57">
        <f t="shared" si="0"/>
        <v>2647</v>
      </c>
      <c r="I17" s="57">
        <f t="shared" si="1"/>
        <v>2545</v>
      </c>
      <c r="J17" s="57">
        <f t="shared" si="4"/>
        <v>132</v>
      </c>
      <c r="K17" s="57">
        <f t="shared" si="5"/>
        <v>255</v>
      </c>
      <c r="L17" s="57">
        <f t="shared" si="6"/>
        <v>387</v>
      </c>
      <c r="M17" s="107">
        <f t="shared" si="2"/>
        <v>72.721088435374156</v>
      </c>
    </row>
    <row r="18" spans="1:13" ht="17.100000000000001" customHeight="1" outlineLevel="2">
      <c r="A18" s="59">
        <v>15</v>
      </c>
      <c r="B18" s="60" t="s">
        <v>6</v>
      </c>
      <c r="C18" s="62" t="s">
        <v>1006</v>
      </c>
      <c r="D18" s="85">
        <v>37</v>
      </c>
      <c r="E18" s="85">
        <v>487</v>
      </c>
      <c r="F18" s="85">
        <v>20</v>
      </c>
      <c r="G18" s="6">
        <f t="shared" si="3"/>
        <v>24.35</v>
      </c>
      <c r="H18" s="57">
        <f t="shared" si="0"/>
        <v>633</v>
      </c>
      <c r="I18" s="57">
        <f t="shared" si="1"/>
        <v>609</v>
      </c>
      <c r="J18" s="57">
        <f t="shared" si="4"/>
        <v>32</v>
      </c>
      <c r="K18" s="57">
        <f t="shared" si="5"/>
        <v>61</v>
      </c>
      <c r="L18" s="57">
        <f t="shared" si="6"/>
        <v>93</v>
      </c>
      <c r="M18" s="107">
        <f t="shared" si="2"/>
        <v>65.810810810810807</v>
      </c>
    </row>
    <row r="19" spans="1:13" ht="17.100000000000001" customHeight="1" outlineLevel="2">
      <c r="A19" s="59">
        <v>16</v>
      </c>
      <c r="B19" s="60" t="s">
        <v>6</v>
      </c>
      <c r="C19" s="61" t="s">
        <v>1007</v>
      </c>
      <c r="D19" s="85">
        <v>80</v>
      </c>
      <c r="E19" s="85">
        <v>889</v>
      </c>
      <c r="F19" s="85">
        <v>21</v>
      </c>
      <c r="G19" s="6">
        <f t="shared" si="3"/>
        <v>42.333333333333336</v>
      </c>
      <c r="H19" s="57">
        <f t="shared" si="0"/>
        <v>1101</v>
      </c>
      <c r="I19" s="57">
        <f t="shared" si="1"/>
        <v>1058</v>
      </c>
      <c r="J19" s="57">
        <f t="shared" si="4"/>
        <v>55</v>
      </c>
      <c r="K19" s="57">
        <f t="shared" si="5"/>
        <v>106</v>
      </c>
      <c r="L19" s="57">
        <f t="shared" si="6"/>
        <v>161</v>
      </c>
      <c r="M19" s="107">
        <f t="shared" si="2"/>
        <v>52.916666666666671</v>
      </c>
    </row>
    <row r="20" spans="1:13" s="12" customFormat="1" ht="17.100000000000001" customHeight="1" outlineLevel="2">
      <c r="A20" s="59">
        <v>17</v>
      </c>
      <c r="B20" s="60" t="s">
        <v>6</v>
      </c>
      <c r="C20" s="60" t="s">
        <v>1487</v>
      </c>
      <c r="D20" s="85">
        <v>190</v>
      </c>
      <c r="E20" s="85">
        <v>1928</v>
      </c>
      <c r="F20" s="85">
        <v>20</v>
      </c>
      <c r="G20" s="6">
        <f>E20/F20</f>
        <v>96.4</v>
      </c>
      <c r="H20" s="57">
        <f t="shared" si="0"/>
        <v>2506</v>
      </c>
      <c r="I20" s="57">
        <f t="shared" si="1"/>
        <v>2410</v>
      </c>
      <c r="J20" s="57">
        <f>ROUND(H20*0.05,0)</f>
        <v>125</v>
      </c>
      <c r="K20" s="57">
        <f>ROUND(I20*0.1,0)</f>
        <v>241</v>
      </c>
      <c r="L20" s="57">
        <f>J20+K20</f>
        <v>366</v>
      </c>
      <c r="M20" s="107">
        <f t="shared" si="2"/>
        <v>50.736842105263158</v>
      </c>
    </row>
    <row r="21" spans="1:13" ht="17.100000000000001" customHeight="1" outlineLevel="2">
      <c r="A21" s="59">
        <v>18</v>
      </c>
      <c r="B21" s="60" t="s">
        <v>6</v>
      </c>
      <c r="C21" s="61" t="s">
        <v>37</v>
      </c>
      <c r="D21" s="85">
        <v>106</v>
      </c>
      <c r="E21" s="85">
        <v>1223</v>
      </c>
      <c r="F21" s="85">
        <v>18</v>
      </c>
      <c r="G21" s="6">
        <f t="shared" si="3"/>
        <v>67.944444444444443</v>
      </c>
      <c r="H21" s="57">
        <f t="shared" si="0"/>
        <v>1767</v>
      </c>
      <c r="I21" s="57">
        <f t="shared" si="1"/>
        <v>1699</v>
      </c>
      <c r="J21" s="57">
        <f t="shared" si="4"/>
        <v>88</v>
      </c>
      <c r="K21" s="57">
        <f t="shared" si="5"/>
        <v>170</v>
      </c>
      <c r="L21" s="57">
        <f t="shared" si="6"/>
        <v>258</v>
      </c>
      <c r="M21" s="107">
        <f t="shared" si="2"/>
        <v>64.098532494758913</v>
      </c>
    </row>
    <row r="22" spans="1:13" ht="17.100000000000001" customHeight="1" outlineLevel="2">
      <c r="A22" s="59">
        <v>19</v>
      </c>
      <c r="B22" s="60" t="s">
        <v>6</v>
      </c>
      <c r="C22" s="61" t="s">
        <v>46</v>
      </c>
      <c r="D22" s="85">
        <v>31</v>
      </c>
      <c r="E22" s="85">
        <v>472</v>
      </c>
      <c r="F22" s="85">
        <v>19</v>
      </c>
      <c r="G22" s="6">
        <f t="shared" si="3"/>
        <v>24.842105263157894</v>
      </c>
      <c r="H22" s="57">
        <f t="shared" si="0"/>
        <v>646</v>
      </c>
      <c r="I22" s="57">
        <f t="shared" si="1"/>
        <v>621</v>
      </c>
      <c r="J22" s="57">
        <f t="shared" si="4"/>
        <v>32</v>
      </c>
      <c r="K22" s="57">
        <f t="shared" si="5"/>
        <v>62</v>
      </c>
      <c r="L22" s="57">
        <f t="shared" si="6"/>
        <v>94</v>
      </c>
      <c r="M22" s="107">
        <f t="shared" si="2"/>
        <v>80.135823429541603</v>
      </c>
    </row>
    <row r="23" spans="1:13" ht="17.100000000000001" customHeight="1" outlineLevel="2">
      <c r="A23" s="59">
        <v>20</v>
      </c>
      <c r="B23" s="60" t="s">
        <v>6</v>
      </c>
      <c r="C23" s="61" t="s">
        <v>48</v>
      </c>
      <c r="D23" s="85">
        <v>141</v>
      </c>
      <c r="E23" s="85">
        <v>2542</v>
      </c>
      <c r="F23" s="85">
        <v>22</v>
      </c>
      <c r="G23" s="6">
        <f t="shared" si="3"/>
        <v>115.54545454545455</v>
      </c>
      <c r="H23" s="57">
        <f t="shared" si="0"/>
        <v>3004</v>
      </c>
      <c r="I23" s="57">
        <f t="shared" si="1"/>
        <v>2889</v>
      </c>
      <c r="J23" s="57">
        <f t="shared" si="4"/>
        <v>150</v>
      </c>
      <c r="K23" s="57">
        <f t="shared" si="5"/>
        <v>289</v>
      </c>
      <c r="L23" s="57">
        <f t="shared" si="6"/>
        <v>439</v>
      </c>
      <c r="M23" s="107">
        <f t="shared" si="2"/>
        <v>81.947130883301099</v>
      </c>
    </row>
    <row r="24" spans="1:13" s="12" customFormat="1" ht="17.100000000000001" customHeight="1" outlineLevel="2">
      <c r="A24" s="59">
        <v>21</v>
      </c>
      <c r="B24" s="60" t="s">
        <v>6</v>
      </c>
      <c r="C24" s="63" t="s">
        <v>1486</v>
      </c>
      <c r="D24" s="85">
        <v>1</v>
      </c>
      <c r="E24" s="85">
        <v>0</v>
      </c>
      <c r="F24" s="85">
        <v>1</v>
      </c>
      <c r="G24" s="6">
        <f>E24/F24</f>
        <v>0</v>
      </c>
      <c r="H24" s="57">
        <f t="shared" si="0"/>
        <v>0</v>
      </c>
      <c r="I24" s="57">
        <f t="shared" si="1"/>
        <v>0</v>
      </c>
      <c r="J24" s="57">
        <f>ROUND(H24*0.05,0)</f>
        <v>0</v>
      </c>
      <c r="K24" s="57">
        <f>ROUND(I24*0.1,0)</f>
        <v>0</v>
      </c>
      <c r="L24" s="57">
        <f>J24+K24</f>
        <v>0</v>
      </c>
      <c r="M24" s="107">
        <f>G24*100/D24</f>
        <v>0</v>
      </c>
    </row>
    <row r="25" spans="1:13" ht="17.100000000000001" customHeight="1" outlineLevel="2">
      <c r="A25" s="59">
        <v>22</v>
      </c>
      <c r="B25" s="60" t="s">
        <v>6</v>
      </c>
      <c r="C25" s="61" t="s">
        <v>1008</v>
      </c>
      <c r="D25" s="85">
        <v>27</v>
      </c>
      <c r="E25" s="85">
        <v>260</v>
      </c>
      <c r="F25" s="85">
        <v>13</v>
      </c>
      <c r="G25" s="6">
        <f t="shared" si="3"/>
        <v>20</v>
      </c>
      <c r="H25" s="57">
        <f t="shared" si="0"/>
        <v>520</v>
      </c>
      <c r="I25" s="57">
        <f t="shared" si="1"/>
        <v>500</v>
      </c>
      <c r="J25" s="57">
        <f t="shared" si="4"/>
        <v>26</v>
      </c>
      <c r="K25" s="57">
        <f t="shared" si="5"/>
        <v>50</v>
      </c>
      <c r="L25" s="57">
        <f t="shared" si="6"/>
        <v>76</v>
      </c>
      <c r="M25" s="107">
        <f t="shared" si="2"/>
        <v>74.074074074074076</v>
      </c>
    </row>
    <row r="26" spans="1:13" ht="17.100000000000001" customHeight="1" outlineLevel="2">
      <c r="A26" s="59">
        <v>23</v>
      </c>
      <c r="B26" s="60" t="s">
        <v>6</v>
      </c>
      <c r="C26" s="61" t="s">
        <v>22</v>
      </c>
      <c r="D26" s="85">
        <v>140</v>
      </c>
      <c r="E26" s="85">
        <v>1714</v>
      </c>
      <c r="F26" s="85">
        <v>22</v>
      </c>
      <c r="G26" s="6">
        <f t="shared" si="3"/>
        <v>77.909090909090907</v>
      </c>
      <c r="H26" s="57">
        <f t="shared" si="0"/>
        <v>2026</v>
      </c>
      <c r="I26" s="57">
        <f t="shared" si="1"/>
        <v>1948</v>
      </c>
      <c r="J26" s="57">
        <f t="shared" si="4"/>
        <v>101</v>
      </c>
      <c r="K26" s="57">
        <f t="shared" si="5"/>
        <v>195</v>
      </c>
      <c r="L26" s="57">
        <f t="shared" si="6"/>
        <v>296</v>
      </c>
      <c r="M26" s="107">
        <f t="shared" si="2"/>
        <v>55.649350649350652</v>
      </c>
    </row>
    <row r="27" spans="1:13" ht="17.100000000000001" customHeight="1" outlineLevel="2">
      <c r="A27" s="59">
        <v>24</v>
      </c>
      <c r="B27" s="60" t="s">
        <v>6</v>
      </c>
      <c r="C27" s="62" t="s">
        <v>1009</v>
      </c>
      <c r="D27" s="85">
        <v>61</v>
      </c>
      <c r="E27" s="85">
        <v>941</v>
      </c>
      <c r="F27" s="85">
        <v>21</v>
      </c>
      <c r="G27" s="6">
        <f t="shared" si="3"/>
        <v>44.80952380952381</v>
      </c>
      <c r="H27" s="57">
        <f t="shared" si="0"/>
        <v>1165</v>
      </c>
      <c r="I27" s="57">
        <f t="shared" si="1"/>
        <v>1120</v>
      </c>
      <c r="J27" s="57">
        <f t="shared" si="4"/>
        <v>58</v>
      </c>
      <c r="K27" s="57">
        <f t="shared" si="5"/>
        <v>112</v>
      </c>
      <c r="L27" s="57">
        <f t="shared" si="6"/>
        <v>170</v>
      </c>
      <c r="M27" s="107">
        <f t="shared" si="2"/>
        <v>73.458235753317723</v>
      </c>
    </row>
    <row r="28" spans="1:13" ht="17.100000000000001" customHeight="1" outlineLevel="2">
      <c r="A28" s="59">
        <v>25</v>
      </c>
      <c r="B28" s="60" t="s">
        <v>6</v>
      </c>
      <c r="C28" s="62" t="s">
        <v>62</v>
      </c>
      <c r="D28" s="85">
        <v>55</v>
      </c>
      <c r="E28" s="85">
        <v>787</v>
      </c>
      <c r="F28" s="85">
        <v>21</v>
      </c>
      <c r="G28" s="6">
        <f t="shared" si="3"/>
        <v>37.476190476190474</v>
      </c>
      <c r="H28" s="57">
        <f t="shared" si="0"/>
        <v>974</v>
      </c>
      <c r="I28" s="57">
        <f t="shared" si="1"/>
        <v>937</v>
      </c>
      <c r="J28" s="57">
        <f t="shared" si="4"/>
        <v>49</v>
      </c>
      <c r="K28" s="57">
        <f t="shared" si="5"/>
        <v>94</v>
      </c>
      <c r="L28" s="57">
        <f t="shared" si="6"/>
        <v>143</v>
      </c>
      <c r="M28" s="107">
        <f t="shared" si="2"/>
        <v>68.13852813852813</v>
      </c>
    </row>
    <row r="29" spans="1:13" ht="17.100000000000001" customHeight="1" outlineLevel="2">
      <c r="A29" s="59">
        <v>26</v>
      </c>
      <c r="B29" s="60" t="s">
        <v>6</v>
      </c>
      <c r="C29" s="62" t="s">
        <v>700</v>
      </c>
      <c r="D29" s="85">
        <v>35</v>
      </c>
      <c r="E29" s="85">
        <v>489</v>
      </c>
      <c r="F29" s="85">
        <v>20</v>
      </c>
      <c r="G29" s="6">
        <f t="shared" si="3"/>
        <v>24.45</v>
      </c>
      <c r="H29" s="57">
        <f t="shared" si="0"/>
        <v>636</v>
      </c>
      <c r="I29" s="57">
        <f t="shared" si="1"/>
        <v>611</v>
      </c>
      <c r="J29" s="57">
        <f t="shared" si="4"/>
        <v>32</v>
      </c>
      <c r="K29" s="57">
        <f t="shared" si="5"/>
        <v>61</v>
      </c>
      <c r="L29" s="57">
        <f t="shared" si="6"/>
        <v>93</v>
      </c>
      <c r="M29" s="107">
        <f t="shared" si="2"/>
        <v>69.857142857142861</v>
      </c>
    </row>
    <row r="30" spans="1:13" ht="17.100000000000001" customHeight="1" outlineLevel="2">
      <c r="A30" s="59">
        <v>27</v>
      </c>
      <c r="B30" s="60" t="s">
        <v>6</v>
      </c>
      <c r="C30" s="62" t="s">
        <v>64</v>
      </c>
      <c r="D30" s="85">
        <v>38</v>
      </c>
      <c r="E30" s="85">
        <v>640</v>
      </c>
      <c r="F30" s="85">
        <v>22</v>
      </c>
      <c r="G30" s="6">
        <f t="shared" si="3"/>
        <v>29.09090909090909</v>
      </c>
      <c r="H30" s="57">
        <f t="shared" si="0"/>
        <v>756</v>
      </c>
      <c r="I30" s="57">
        <f t="shared" si="1"/>
        <v>727</v>
      </c>
      <c r="J30" s="57">
        <f t="shared" si="4"/>
        <v>38</v>
      </c>
      <c r="K30" s="57">
        <f t="shared" si="5"/>
        <v>73</v>
      </c>
      <c r="L30" s="57">
        <f t="shared" si="6"/>
        <v>111</v>
      </c>
      <c r="M30" s="107">
        <f t="shared" si="2"/>
        <v>76.555023923444978</v>
      </c>
    </row>
    <row r="31" spans="1:13" ht="17.100000000000001" customHeight="1" outlineLevel="2">
      <c r="A31" s="59">
        <v>28</v>
      </c>
      <c r="B31" s="60" t="s">
        <v>6</v>
      </c>
      <c r="C31" s="62" t="s">
        <v>66</v>
      </c>
      <c r="D31" s="85">
        <v>102</v>
      </c>
      <c r="E31" s="85">
        <v>1162</v>
      </c>
      <c r="F31" s="85">
        <v>14</v>
      </c>
      <c r="G31" s="6">
        <f t="shared" si="3"/>
        <v>83</v>
      </c>
      <c r="H31" s="57">
        <f t="shared" si="0"/>
        <v>2158</v>
      </c>
      <c r="I31" s="57">
        <f t="shared" si="1"/>
        <v>2075</v>
      </c>
      <c r="J31" s="57">
        <f t="shared" si="4"/>
        <v>108</v>
      </c>
      <c r="K31" s="57">
        <f t="shared" si="5"/>
        <v>208</v>
      </c>
      <c r="L31" s="57">
        <f t="shared" si="6"/>
        <v>316</v>
      </c>
      <c r="M31" s="107">
        <f t="shared" si="2"/>
        <v>81.372549019607845</v>
      </c>
    </row>
    <row r="32" spans="1:13" ht="17.100000000000001" customHeight="1" outlineLevel="2">
      <c r="A32" s="59">
        <v>29</v>
      </c>
      <c r="B32" s="60" t="s">
        <v>6</v>
      </c>
      <c r="C32" s="62" t="s">
        <v>1011</v>
      </c>
      <c r="D32" s="85">
        <v>18</v>
      </c>
      <c r="E32" s="85">
        <v>273</v>
      </c>
      <c r="F32" s="85">
        <v>21</v>
      </c>
      <c r="G32" s="6">
        <f>E32/F32</f>
        <v>13</v>
      </c>
      <c r="H32" s="57">
        <f t="shared" si="0"/>
        <v>338</v>
      </c>
      <c r="I32" s="57">
        <f t="shared" si="1"/>
        <v>325</v>
      </c>
      <c r="J32" s="57">
        <f>ROUND(H32*0.05,0)</f>
        <v>17</v>
      </c>
      <c r="K32" s="57">
        <f>ROUND(I32*0.1+2,0)</f>
        <v>35</v>
      </c>
      <c r="L32" s="57">
        <f>J32+K32</f>
        <v>52</v>
      </c>
      <c r="M32" s="107">
        <f>G32*100/D32</f>
        <v>72.222222222222229</v>
      </c>
    </row>
    <row r="33" spans="1:13" ht="17.100000000000001" customHeight="1" outlineLevel="2">
      <c r="A33" s="59">
        <v>30</v>
      </c>
      <c r="B33" s="60" t="s">
        <v>6</v>
      </c>
      <c r="C33" s="62" t="s">
        <v>1010</v>
      </c>
      <c r="D33" s="85">
        <v>29</v>
      </c>
      <c r="E33" s="85">
        <v>390</v>
      </c>
      <c r="F33" s="85">
        <v>20</v>
      </c>
      <c r="G33" s="6">
        <f t="shared" si="3"/>
        <v>19.5</v>
      </c>
      <c r="H33" s="57">
        <f t="shared" si="0"/>
        <v>507</v>
      </c>
      <c r="I33" s="57">
        <f t="shared" si="1"/>
        <v>488</v>
      </c>
      <c r="J33" s="57">
        <f t="shared" si="4"/>
        <v>25</v>
      </c>
      <c r="K33" s="57">
        <f t="shared" ref="K33:K35" si="7">ROUND(I33*0.1+2,0)</f>
        <v>51</v>
      </c>
      <c r="L33" s="57">
        <f t="shared" si="6"/>
        <v>76</v>
      </c>
      <c r="M33" s="107">
        <f t="shared" si="2"/>
        <v>67.241379310344826</v>
      </c>
    </row>
    <row r="34" spans="1:13" ht="17.100000000000001" customHeight="1" outlineLevel="2">
      <c r="A34" s="59">
        <v>31</v>
      </c>
      <c r="B34" s="60" t="s">
        <v>6</v>
      </c>
      <c r="C34" s="62" t="s">
        <v>72</v>
      </c>
      <c r="D34" s="85">
        <v>36</v>
      </c>
      <c r="E34" s="85">
        <v>279</v>
      </c>
      <c r="F34" s="85">
        <v>12</v>
      </c>
      <c r="G34" s="6">
        <f t="shared" si="3"/>
        <v>23.25</v>
      </c>
      <c r="H34" s="57">
        <f t="shared" si="0"/>
        <v>605</v>
      </c>
      <c r="I34" s="57">
        <f t="shared" si="1"/>
        <v>581</v>
      </c>
      <c r="J34" s="57">
        <f t="shared" si="4"/>
        <v>30</v>
      </c>
      <c r="K34" s="57">
        <f t="shared" si="7"/>
        <v>60</v>
      </c>
      <c r="L34" s="57">
        <f t="shared" si="6"/>
        <v>90</v>
      </c>
      <c r="M34" s="107">
        <f t="shared" si="2"/>
        <v>64.583333333333329</v>
      </c>
    </row>
    <row r="35" spans="1:13" ht="17.100000000000001" customHeight="1" outlineLevel="2">
      <c r="A35" s="59">
        <v>32</v>
      </c>
      <c r="B35" s="60" t="s">
        <v>6</v>
      </c>
      <c r="C35" s="62" t="s">
        <v>96</v>
      </c>
      <c r="D35" s="85">
        <v>58</v>
      </c>
      <c r="E35" s="85">
        <v>644</v>
      </c>
      <c r="F35" s="85">
        <v>18</v>
      </c>
      <c r="G35" s="6">
        <f t="shared" si="3"/>
        <v>35.777777777777779</v>
      </c>
      <c r="H35" s="57">
        <f t="shared" si="0"/>
        <v>930</v>
      </c>
      <c r="I35" s="57">
        <f t="shared" si="1"/>
        <v>894</v>
      </c>
      <c r="J35" s="57">
        <f t="shared" si="4"/>
        <v>47</v>
      </c>
      <c r="K35" s="57">
        <f t="shared" si="7"/>
        <v>91</v>
      </c>
      <c r="L35" s="57">
        <f t="shared" si="6"/>
        <v>138</v>
      </c>
      <c r="M35" s="107">
        <f t="shared" si="2"/>
        <v>61.685823754789276</v>
      </c>
    </row>
    <row r="36" spans="1:13" ht="17.100000000000001" customHeight="1" outlineLevel="2">
      <c r="A36" s="59">
        <v>33</v>
      </c>
      <c r="B36" s="60" t="s">
        <v>6</v>
      </c>
      <c r="C36" s="61" t="s">
        <v>77</v>
      </c>
      <c r="D36" s="85">
        <v>29</v>
      </c>
      <c r="E36" s="85">
        <v>560</v>
      </c>
      <c r="F36" s="85">
        <v>22</v>
      </c>
      <c r="G36" s="6">
        <f t="shared" si="3"/>
        <v>25.454545454545453</v>
      </c>
      <c r="H36" s="57">
        <f t="shared" si="0"/>
        <v>662</v>
      </c>
      <c r="I36" s="57">
        <f t="shared" si="1"/>
        <v>636</v>
      </c>
      <c r="J36" s="57">
        <f t="shared" si="4"/>
        <v>33</v>
      </c>
      <c r="K36" s="57">
        <f>ROUND(I36*0.1+1,0)</f>
        <v>65</v>
      </c>
      <c r="L36" s="57">
        <f t="shared" si="6"/>
        <v>98</v>
      </c>
      <c r="M36" s="107">
        <f t="shared" si="2"/>
        <v>87.774294670846402</v>
      </c>
    </row>
    <row r="37" spans="1:13" s="12" customFormat="1" ht="17.100000000000001" customHeight="1" outlineLevel="2">
      <c r="A37" s="59">
        <v>34</v>
      </c>
      <c r="B37" s="60" t="s">
        <v>6</v>
      </c>
      <c r="C37" s="62" t="s">
        <v>1012</v>
      </c>
      <c r="D37" s="85">
        <v>283</v>
      </c>
      <c r="E37" s="85">
        <v>3460</v>
      </c>
      <c r="F37" s="85">
        <v>22</v>
      </c>
      <c r="G37" s="6">
        <f t="shared" si="3"/>
        <v>157.27272727272728</v>
      </c>
      <c r="H37" s="57">
        <f t="shared" si="0"/>
        <v>4089</v>
      </c>
      <c r="I37" s="57">
        <f t="shared" si="1"/>
        <v>3932</v>
      </c>
      <c r="J37" s="57">
        <f>ROUND(H37*0.05-4,0)</f>
        <v>200</v>
      </c>
      <c r="K37" s="57">
        <f>ROUND(I37*0.1-2,0)</f>
        <v>391</v>
      </c>
      <c r="L37" s="57">
        <f t="shared" si="6"/>
        <v>591</v>
      </c>
      <c r="M37" s="107">
        <f t="shared" si="2"/>
        <v>55.573401863154515</v>
      </c>
    </row>
    <row r="38" spans="1:13" ht="17.100000000000001" customHeight="1" outlineLevel="2">
      <c r="A38" s="59">
        <v>35</v>
      </c>
      <c r="B38" s="60" t="s">
        <v>6</v>
      </c>
      <c r="C38" s="61" t="s">
        <v>1485</v>
      </c>
      <c r="D38" s="85">
        <v>31</v>
      </c>
      <c r="E38" s="85">
        <v>263</v>
      </c>
      <c r="F38" s="85">
        <v>21</v>
      </c>
      <c r="G38" s="6">
        <f t="shared" si="3"/>
        <v>12.523809523809524</v>
      </c>
      <c r="H38" s="57">
        <f t="shared" si="0"/>
        <v>326</v>
      </c>
      <c r="I38" s="57">
        <f t="shared" si="1"/>
        <v>313</v>
      </c>
      <c r="J38" s="57">
        <f t="shared" si="4"/>
        <v>16</v>
      </c>
      <c r="K38" s="57">
        <f t="shared" si="5"/>
        <v>31</v>
      </c>
      <c r="L38" s="57">
        <f t="shared" si="6"/>
        <v>47</v>
      </c>
      <c r="M38" s="107">
        <f t="shared" si="2"/>
        <v>40.399385560675881</v>
      </c>
    </row>
    <row r="39" spans="1:13" ht="17.100000000000001" customHeight="1" outlineLevel="2">
      <c r="A39" s="59">
        <v>36</v>
      </c>
      <c r="B39" s="60" t="s">
        <v>6</v>
      </c>
      <c r="C39" s="61" t="s">
        <v>81</v>
      </c>
      <c r="D39" s="85">
        <v>31</v>
      </c>
      <c r="E39" s="85">
        <v>321</v>
      </c>
      <c r="F39" s="85">
        <v>20</v>
      </c>
      <c r="G39" s="6">
        <f t="shared" si="3"/>
        <v>16.05</v>
      </c>
      <c r="H39" s="57">
        <f t="shared" si="0"/>
        <v>417</v>
      </c>
      <c r="I39" s="57">
        <f t="shared" si="1"/>
        <v>401</v>
      </c>
      <c r="J39" s="57">
        <f t="shared" si="4"/>
        <v>21</v>
      </c>
      <c r="K39" s="57">
        <f t="shared" si="5"/>
        <v>40</v>
      </c>
      <c r="L39" s="57">
        <f t="shared" si="6"/>
        <v>61</v>
      </c>
      <c r="M39" s="107">
        <f t="shared" si="2"/>
        <v>51.774193548387096</v>
      </c>
    </row>
    <row r="40" spans="1:13" ht="17.100000000000001" customHeight="1" outlineLevel="2">
      <c r="A40" s="59">
        <v>37</v>
      </c>
      <c r="B40" s="60" t="s">
        <v>6</v>
      </c>
      <c r="C40" s="61" t="s">
        <v>82</v>
      </c>
      <c r="D40" s="85">
        <v>29</v>
      </c>
      <c r="E40" s="85">
        <v>319</v>
      </c>
      <c r="F40" s="85">
        <v>19</v>
      </c>
      <c r="G40" s="6">
        <f t="shared" si="3"/>
        <v>16.789473684210527</v>
      </c>
      <c r="H40" s="57">
        <f t="shared" si="0"/>
        <v>437</v>
      </c>
      <c r="I40" s="57">
        <f t="shared" si="1"/>
        <v>420</v>
      </c>
      <c r="J40" s="57">
        <f t="shared" si="4"/>
        <v>22</v>
      </c>
      <c r="K40" s="57">
        <f t="shared" si="5"/>
        <v>42</v>
      </c>
      <c r="L40" s="57">
        <f t="shared" si="6"/>
        <v>64</v>
      </c>
      <c r="M40" s="107">
        <f t="shared" si="2"/>
        <v>57.894736842105267</v>
      </c>
    </row>
    <row r="41" spans="1:13" ht="17.100000000000001" customHeight="1" outlineLevel="2">
      <c r="A41" s="59">
        <v>38</v>
      </c>
      <c r="B41" s="60" t="s">
        <v>6</v>
      </c>
      <c r="C41" s="61" t="s">
        <v>1013</v>
      </c>
      <c r="D41" s="85">
        <v>31</v>
      </c>
      <c r="E41" s="85">
        <v>306</v>
      </c>
      <c r="F41" s="85">
        <v>20</v>
      </c>
      <c r="G41" s="6">
        <f t="shared" si="3"/>
        <v>15.3</v>
      </c>
      <c r="H41" s="57">
        <f t="shared" si="0"/>
        <v>398</v>
      </c>
      <c r="I41" s="57">
        <f t="shared" si="1"/>
        <v>383</v>
      </c>
      <c r="J41" s="57">
        <f t="shared" si="4"/>
        <v>20</v>
      </c>
      <c r="K41" s="57">
        <f t="shared" si="5"/>
        <v>38</v>
      </c>
      <c r="L41" s="57">
        <f t="shared" si="6"/>
        <v>58</v>
      </c>
      <c r="M41" s="107">
        <f t="shared" si="2"/>
        <v>49.354838709677416</v>
      </c>
    </row>
    <row r="42" spans="1:13" ht="17.100000000000001" customHeight="1" outlineLevel="2">
      <c r="A42" s="59">
        <v>39</v>
      </c>
      <c r="B42" s="60" t="s">
        <v>6</v>
      </c>
      <c r="C42" s="61" t="s">
        <v>1014</v>
      </c>
      <c r="D42" s="85">
        <v>76</v>
      </c>
      <c r="E42" s="85">
        <v>1379</v>
      </c>
      <c r="F42" s="85">
        <v>19</v>
      </c>
      <c r="G42" s="6">
        <f t="shared" si="3"/>
        <v>72.578947368421055</v>
      </c>
      <c r="H42" s="57">
        <f t="shared" si="0"/>
        <v>1887</v>
      </c>
      <c r="I42" s="57">
        <f t="shared" si="1"/>
        <v>1814</v>
      </c>
      <c r="J42" s="57">
        <f t="shared" si="4"/>
        <v>94</v>
      </c>
      <c r="K42" s="57">
        <f t="shared" si="5"/>
        <v>181</v>
      </c>
      <c r="L42" s="57">
        <f t="shared" si="6"/>
        <v>275</v>
      </c>
      <c r="M42" s="107">
        <f t="shared" si="2"/>
        <v>95.498614958448755</v>
      </c>
    </row>
    <row r="43" spans="1:13" ht="17.100000000000001" customHeight="1" outlineLevel="2">
      <c r="A43" s="59">
        <v>40</v>
      </c>
      <c r="B43" s="60" t="s">
        <v>6</v>
      </c>
      <c r="C43" s="61" t="s">
        <v>85</v>
      </c>
      <c r="D43" s="85">
        <v>39</v>
      </c>
      <c r="E43" s="85">
        <v>285</v>
      </c>
      <c r="F43" s="85">
        <v>19</v>
      </c>
      <c r="G43" s="6">
        <f t="shared" si="3"/>
        <v>15</v>
      </c>
      <c r="H43" s="57">
        <f t="shared" si="0"/>
        <v>390</v>
      </c>
      <c r="I43" s="57">
        <f t="shared" si="1"/>
        <v>375</v>
      </c>
      <c r="J43" s="57">
        <f t="shared" si="4"/>
        <v>20</v>
      </c>
      <c r="K43" s="57">
        <f t="shared" si="5"/>
        <v>38</v>
      </c>
      <c r="L43" s="57">
        <f t="shared" si="6"/>
        <v>58</v>
      </c>
      <c r="M43" s="107">
        <f t="shared" si="2"/>
        <v>38.46153846153846</v>
      </c>
    </row>
    <row r="44" spans="1:13" ht="17.100000000000001" customHeight="1" outlineLevel="1">
      <c r="A44" s="59"/>
      <c r="B44" s="95" t="s">
        <v>87</v>
      </c>
      <c r="C44" s="61"/>
      <c r="D44" s="85"/>
      <c r="E44" s="85"/>
      <c r="F44" s="85"/>
      <c r="G44" s="6">
        <f>SUBTOTAL(9,G4:G43)</f>
        <v>1971.4644224196857</v>
      </c>
      <c r="H44" s="57"/>
      <c r="I44" s="57"/>
      <c r="J44" s="57">
        <f>SUBTOTAL(9,J4:J43)</f>
        <v>2557</v>
      </c>
      <c r="K44" s="57">
        <f>SUBTOTAL(9,K4:K43)</f>
        <v>4937</v>
      </c>
      <c r="L44" s="57">
        <f>SUBTOTAL(9,L4:L43)</f>
        <v>7494</v>
      </c>
      <c r="M44" s="107"/>
    </row>
    <row r="45" spans="1:13" ht="17.100000000000001" customHeight="1" outlineLevel="2">
      <c r="A45" s="64">
        <v>1</v>
      </c>
      <c r="B45" s="65" t="s">
        <v>88</v>
      </c>
      <c r="C45" s="66" t="s">
        <v>1016</v>
      </c>
      <c r="D45" s="86">
        <v>151</v>
      </c>
      <c r="E45" s="85">
        <v>2467</v>
      </c>
      <c r="F45" s="85">
        <v>22</v>
      </c>
      <c r="G45" s="6">
        <f t="shared" si="3"/>
        <v>112.13636363636364</v>
      </c>
      <c r="H45" s="57">
        <f>ROUND(G45*25,0)</f>
        <v>2803</v>
      </c>
      <c r="I45" s="57">
        <f>ROUND(G45*24,0)</f>
        <v>2691</v>
      </c>
      <c r="J45" s="57">
        <f t="shared" si="4"/>
        <v>140</v>
      </c>
      <c r="K45" s="57">
        <f t="shared" si="5"/>
        <v>269</v>
      </c>
      <c r="L45" s="57">
        <f t="shared" si="6"/>
        <v>409</v>
      </c>
      <c r="M45" s="107">
        <f t="shared" si="2"/>
        <v>74.262492474413008</v>
      </c>
    </row>
    <row r="46" spans="1:13" ht="17.100000000000001" customHeight="1" outlineLevel="2">
      <c r="A46" s="64">
        <v>2</v>
      </c>
      <c r="B46" s="65" t="s">
        <v>88</v>
      </c>
      <c r="C46" s="66" t="s">
        <v>97</v>
      </c>
      <c r="D46" s="86">
        <v>119</v>
      </c>
      <c r="E46" s="85">
        <v>1808</v>
      </c>
      <c r="F46" s="85">
        <v>20</v>
      </c>
      <c r="G46" s="6">
        <f t="shared" si="3"/>
        <v>90.4</v>
      </c>
      <c r="H46" s="57">
        <f t="shared" ref="H46:H68" si="8">ROUND(G46*25,0)</f>
        <v>2260</v>
      </c>
      <c r="I46" s="57">
        <f t="shared" ref="I46:I68" si="9">ROUND(G46*24,0)</f>
        <v>2170</v>
      </c>
      <c r="J46" s="57">
        <f t="shared" si="4"/>
        <v>113</v>
      </c>
      <c r="K46" s="57">
        <f t="shared" si="5"/>
        <v>217</v>
      </c>
      <c r="L46" s="57">
        <f t="shared" si="6"/>
        <v>330</v>
      </c>
      <c r="M46" s="107">
        <f t="shared" si="2"/>
        <v>75.966386554621849</v>
      </c>
    </row>
    <row r="47" spans="1:13" ht="17.100000000000001" customHeight="1" outlineLevel="2">
      <c r="A47" s="64">
        <v>3</v>
      </c>
      <c r="B47" s="65" t="s">
        <v>88</v>
      </c>
      <c r="C47" s="66" t="s">
        <v>96</v>
      </c>
      <c r="D47" s="86">
        <v>105</v>
      </c>
      <c r="E47" s="85">
        <v>1195</v>
      </c>
      <c r="F47" s="85">
        <v>16</v>
      </c>
      <c r="G47" s="6">
        <f t="shared" si="3"/>
        <v>74.6875</v>
      </c>
      <c r="H47" s="57">
        <f t="shared" si="8"/>
        <v>1867</v>
      </c>
      <c r="I47" s="57">
        <f t="shared" si="9"/>
        <v>1793</v>
      </c>
      <c r="J47" s="57">
        <f t="shared" si="4"/>
        <v>93</v>
      </c>
      <c r="K47" s="57">
        <f t="shared" si="5"/>
        <v>179</v>
      </c>
      <c r="L47" s="57">
        <f t="shared" si="6"/>
        <v>272</v>
      </c>
      <c r="M47" s="107">
        <f t="shared" si="2"/>
        <v>71.13095238095238</v>
      </c>
    </row>
    <row r="48" spans="1:13" ht="17.100000000000001" customHeight="1" outlineLevel="2">
      <c r="A48" s="64">
        <v>4</v>
      </c>
      <c r="B48" s="65" t="s">
        <v>88</v>
      </c>
      <c r="C48" s="66" t="s">
        <v>93</v>
      </c>
      <c r="D48" s="86">
        <v>187</v>
      </c>
      <c r="E48" s="85">
        <v>1614</v>
      </c>
      <c r="F48" s="85">
        <v>12</v>
      </c>
      <c r="G48" s="6">
        <f t="shared" si="3"/>
        <v>134.5</v>
      </c>
      <c r="H48" s="57">
        <f t="shared" si="8"/>
        <v>3363</v>
      </c>
      <c r="I48" s="57">
        <f t="shared" si="9"/>
        <v>3228</v>
      </c>
      <c r="J48" s="57">
        <f t="shared" si="4"/>
        <v>168</v>
      </c>
      <c r="K48" s="57">
        <f t="shared" si="5"/>
        <v>323</v>
      </c>
      <c r="L48" s="57">
        <f t="shared" si="6"/>
        <v>491</v>
      </c>
      <c r="M48" s="107">
        <f t="shared" si="2"/>
        <v>71.925133689839569</v>
      </c>
    </row>
    <row r="49" spans="1:13" ht="17.100000000000001" customHeight="1" outlineLevel="2">
      <c r="A49" s="64">
        <v>5</v>
      </c>
      <c r="B49" s="65" t="s">
        <v>88</v>
      </c>
      <c r="C49" s="66" t="s">
        <v>94</v>
      </c>
      <c r="D49" s="87">
        <v>79</v>
      </c>
      <c r="E49" s="85">
        <v>1152</v>
      </c>
      <c r="F49" s="85">
        <v>21</v>
      </c>
      <c r="G49" s="6">
        <f t="shared" si="3"/>
        <v>54.857142857142854</v>
      </c>
      <c r="H49" s="57">
        <f t="shared" si="8"/>
        <v>1371</v>
      </c>
      <c r="I49" s="57">
        <f t="shared" si="9"/>
        <v>1317</v>
      </c>
      <c r="J49" s="57">
        <f t="shared" si="4"/>
        <v>69</v>
      </c>
      <c r="K49" s="57">
        <f t="shared" si="5"/>
        <v>132</v>
      </c>
      <c r="L49" s="57">
        <f t="shared" si="6"/>
        <v>201</v>
      </c>
      <c r="M49" s="107">
        <f t="shared" si="2"/>
        <v>69.439421338155512</v>
      </c>
    </row>
    <row r="50" spans="1:13" ht="17.100000000000001" customHeight="1" outlineLevel="2">
      <c r="A50" s="64">
        <v>6</v>
      </c>
      <c r="B50" s="65" t="s">
        <v>88</v>
      </c>
      <c r="C50" s="66" t="s">
        <v>102</v>
      </c>
      <c r="D50" s="86">
        <v>57</v>
      </c>
      <c r="E50" s="85">
        <v>1054</v>
      </c>
      <c r="F50" s="85">
        <v>22</v>
      </c>
      <c r="G50" s="6">
        <f t="shared" si="3"/>
        <v>47.909090909090907</v>
      </c>
      <c r="H50" s="57">
        <f t="shared" si="8"/>
        <v>1198</v>
      </c>
      <c r="I50" s="57">
        <f t="shared" si="9"/>
        <v>1150</v>
      </c>
      <c r="J50" s="57">
        <f t="shared" si="4"/>
        <v>60</v>
      </c>
      <c r="K50" s="57">
        <f t="shared" si="5"/>
        <v>115</v>
      </c>
      <c r="L50" s="57">
        <f t="shared" si="6"/>
        <v>175</v>
      </c>
      <c r="M50" s="107">
        <f t="shared" si="2"/>
        <v>84.051036682615631</v>
      </c>
    </row>
    <row r="51" spans="1:13" ht="17.100000000000001" customHeight="1" outlineLevel="2">
      <c r="A51" s="64">
        <v>7</v>
      </c>
      <c r="B51" s="65" t="s">
        <v>88</v>
      </c>
      <c r="C51" s="66" t="s">
        <v>101</v>
      </c>
      <c r="D51" s="86">
        <v>158</v>
      </c>
      <c r="E51" s="85">
        <v>1915</v>
      </c>
      <c r="F51" s="85">
        <v>22</v>
      </c>
      <c r="G51" s="6">
        <f t="shared" si="3"/>
        <v>87.045454545454547</v>
      </c>
      <c r="H51" s="57">
        <f t="shared" si="8"/>
        <v>2176</v>
      </c>
      <c r="I51" s="57">
        <f t="shared" si="9"/>
        <v>2089</v>
      </c>
      <c r="J51" s="57">
        <f t="shared" si="4"/>
        <v>109</v>
      </c>
      <c r="K51" s="57">
        <f t="shared" si="5"/>
        <v>209</v>
      </c>
      <c r="L51" s="57">
        <f t="shared" si="6"/>
        <v>318</v>
      </c>
      <c r="M51" s="107">
        <f t="shared" si="2"/>
        <v>55.092059838895281</v>
      </c>
    </row>
    <row r="52" spans="1:13" ht="17.100000000000001" customHeight="1" outlineLevel="2">
      <c r="A52" s="64">
        <v>8</v>
      </c>
      <c r="B52" s="65" t="s">
        <v>88</v>
      </c>
      <c r="C52" s="66" t="s">
        <v>99</v>
      </c>
      <c r="D52" s="86">
        <v>78</v>
      </c>
      <c r="E52" s="85">
        <v>553</v>
      </c>
      <c r="F52" s="85">
        <v>15</v>
      </c>
      <c r="G52" s="6">
        <f t="shared" si="3"/>
        <v>36.866666666666667</v>
      </c>
      <c r="H52" s="57">
        <f t="shared" si="8"/>
        <v>922</v>
      </c>
      <c r="I52" s="57">
        <f t="shared" si="9"/>
        <v>885</v>
      </c>
      <c r="J52" s="57">
        <f t="shared" si="4"/>
        <v>46</v>
      </c>
      <c r="K52" s="57">
        <f t="shared" si="5"/>
        <v>89</v>
      </c>
      <c r="L52" s="57">
        <f t="shared" si="6"/>
        <v>135</v>
      </c>
      <c r="M52" s="107">
        <f t="shared" si="2"/>
        <v>47.26495726495726</v>
      </c>
    </row>
    <row r="53" spans="1:13" ht="17.100000000000001" customHeight="1" outlineLevel="2">
      <c r="A53" s="64">
        <v>9</v>
      </c>
      <c r="B53" s="65" t="s">
        <v>88</v>
      </c>
      <c r="C53" s="66" t="s">
        <v>103</v>
      </c>
      <c r="D53" s="86">
        <v>464</v>
      </c>
      <c r="E53" s="85">
        <v>4900</v>
      </c>
      <c r="F53" s="85">
        <v>22</v>
      </c>
      <c r="G53" s="6">
        <f t="shared" si="3"/>
        <v>222.72727272727272</v>
      </c>
      <c r="H53" s="57">
        <f t="shared" si="8"/>
        <v>5568</v>
      </c>
      <c r="I53" s="57">
        <f t="shared" si="9"/>
        <v>5345</v>
      </c>
      <c r="J53" s="57">
        <f t="shared" si="4"/>
        <v>278</v>
      </c>
      <c r="K53" s="57">
        <f t="shared" si="5"/>
        <v>535</v>
      </c>
      <c r="L53" s="57">
        <f t="shared" si="6"/>
        <v>813</v>
      </c>
      <c r="M53" s="107">
        <f t="shared" si="2"/>
        <v>48.001567398119121</v>
      </c>
    </row>
    <row r="54" spans="1:13" ht="17.100000000000001" customHeight="1" outlineLevel="2">
      <c r="A54" s="64">
        <v>10</v>
      </c>
      <c r="B54" s="65" t="s">
        <v>88</v>
      </c>
      <c r="C54" s="66" t="s">
        <v>113</v>
      </c>
      <c r="D54" s="86">
        <v>84</v>
      </c>
      <c r="E54" s="85">
        <v>401</v>
      </c>
      <c r="F54" s="85">
        <v>21</v>
      </c>
      <c r="G54" s="6">
        <f t="shared" si="3"/>
        <v>19.095238095238095</v>
      </c>
      <c r="H54" s="57">
        <f t="shared" si="8"/>
        <v>477</v>
      </c>
      <c r="I54" s="57">
        <f t="shared" si="9"/>
        <v>458</v>
      </c>
      <c r="J54" s="57">
        <f t="shared" si="4"/>
        <v>24</v>
      </c>
      <c r="K54" s="57">
        <f t="shared" si="5"/>
        <v>46</v>
      </c>
      <c r="L54" s="57">
        <f t="shared" si="6"/>
        <v>70</v>
      </c>
      <c r="M54" s="107">
        <f t="shared" si="2"/>
        <v>22.732426303854872</v>
      </c>
    </row>
    <row r="55" spans="1:13" ht="17.100000000000001" customHeight="1" outlineLevel="2">
      <c r="A55" s="64">
        <v>11</v>
      </c>
      <c r="B55" s="65" t="s">
        <v>88</v>
      </c>
      <c r="C55" s="66" t="s">
        <v>1488</v>
      </c>
      <c r="D55" s="86">
        <v>88</v>
      </c>
      <c r="E55" s="85">
        <v>1109</v>
      </c>
      <c r="F55" s="85">
        <v>22</v>
      </c>
      <c r="G55" s="6">
        <f t="shared" si="3"/>
        <v>50.409090909090907</v>
      </c>
      <c r="H55" s="57">
        <f t="shared" si="8"/>
        <v>1260</v>
      </c>
      <c r="I55" s="57">
        <f t="shared" si="9"/>
        <v>1210</v>
      </c>
      <c r="J55" s="57">
        <f t="shared" si="4"/>
        <v>63</v>
      </c>
      <c r="K55" s="57">
        <f t="shared" si="5"/>
        <v>121</v>
      </c>
      <c r="L55" s="57">
        <f t="shared" si="6"/>
        <v>184</v>
      </c>
      <c r="M55" s="107">
        <f t="shared" si="2"/>
        <v>57.283057851239668</v>
      </c>
    </row>
    <row r="56" spans="1:13" ht="17.100000000000001" customHeight="1" outlineLevel="2">
      <c r="A56" s="64">
        <v>12</v>
      </c>
      <c r="B56" s="65" t="s">
        <v>88</v>
      </c>
      <c r="C56" s="66" t="s">
        <v>112</v>
      </c>
      <c r="D56" s="86">
        <v>235</v>
      </c>
      <c r="E56" s="85">
        <v>2359</v>
      </c>
      <c r="F56" s="85">
        <v>21</v>
      </c>
      <c r="G56" s="6">
        <f t="shared" si="3"/>
        <v>112.33333333333333</v>
      </c>
      <c r="H56" s="57">
        <f t="shared" si="8"/>
        <v>2808</v>
      </c>
      <c r="I56" s="57">
        <f t="shared" si="9"/>
        <v>2696</v>
      </c>
      <c r="J56" s="57">
        <f t="shared" si="4"/>
        <v>140</v>
      </c>
      <c r="K56" s="57">
        <f t="shared" si="5"/>
        <v>270</v>
      </c>
      <c r="L56" s="57">
        <f t="shared" si="6"/>
        <v>410</v>
      </c>
      <c r="M56" s="107">
        <f t="shared" si="2"/>
        <v>47.801418439716308</v>
      </c>
    </row>
    <row r="57" spans="1:13" ht="17.100000000000001" customHeight="1" outlineLevel="2">
      <c r="A57" s="64">
        <v>13</v>
      </c>
      <c r="B57" s="65" t="s">
        <v>88</v>
      </c>
      <c r="C57" s="66" t="s">
        <v>1279</v>
      </c>
      <c r="D57" s="86">
        <v>83</v>
      </c>
      <c r="E57" s="85">
        <v>1309</v>
      </c>
      <c r="F57" s="85">
        <v>20</v>
      </c>
      <c r="G57" s="6">
        <f t="shared" si="3"/>
        <v>65.45</v>
      </c>
      <c r="H57" s="57">
        <f t="shared" si="8"/>
        <v>1636</v>
      </c>
      <c r="I57" s="57">
        <f t="shared" si="9"/>
        <v>1571</v>
      </c>
      <c r="J57" s="57">
        <f t="shared" si="4"/>
        <v>82</v>
      </c>
      <c r="K57" s="57">
        <f t="shared" si="5"/>
        <v>157</v>
      </c>
      <c r="L57" s="57">
        <f t="shared" si="6"/>
        <v>239</v>
      </c>
      <c r="M57" s="107">
        <f t="shared" si="2"/>
        <v>78.855421686746993</v>
      </c>
    </row>
    <row r="58" spans="1:13" ht="17.100000000000001" customHeight="1" outlineLevel="2">
      <c r="A58" s="64">
        <v>14</v>
      </c>
      <c r="B58" s="65" t="s">
        <v>88</v>
      </c>
      <c r="C58" s="66" t="s">
        <v>124</v>
      </c>
      <c r="D58" s="86">
        <v>139</v>
      </c>
      <c r="E58" s="85">
        <v>1121</v>
      </c>
      <c r="F58" s="85">
        <v>12</v>
      </c>
      <c r="G58" s="6">
        <f t="shared" si="3"/>
        <v>93.416666666666671</v>
      </c>
      <c r="H58" s="57">
        <f t="shared" si="8"/>
        <v>2335</v>
      </c>
      <c r="I58" s="57">
        <f t="shared" si="9"/>
        <v>2242</v>
      </c>
      <c r="J58" s="57">
        <f t="shared" si="4"/>
        <v>117</v>
      </c>
      <c r="K58" s="57">
        <f t="shared" si="5"/>
        <v>224</v>
      </c>
      <c r="L58" s="57">
        <f t="shared" si="6"/>
        <v>341</v>
      </c>
      <c r="M58" s="107">
        <f t="shared" si="2"/>
        <v>67.206235011990415</v>
      </c>
    </row>
    <row r="59" spans="1:13" ht="17.100000000000001" customHeight="1" outlineLevel="2">
      <c r="A59" s="64">
        <v>15</v>
      </c>
      <c r="B59" s="65" t="s">
        <v>88</v>
      </c>
      <c r="C59" s="66" t="s">
        <v>117</v>
      </c>
      <c r="D59" s="86">
        <v>41</v>
      </c>
      <c r="E59" s="85">
        <v>731</v>
      </c>
      <c r="F59" s="85">
        <v>21</v>
      </c>
      <c r="G59" s="6">
        <f t="shared" si="3"/>
        <v>34.80952380952381</v>
      </c>
      <c r="H59" s="57">
        <f t="shared" si="8"/>
        <v>870</v>
      </c>
      <c r="I59" s="57">
        <f t="shared" si="9"/>
        <v>835</v>
      </c>
      <c r="J59" s="57">
        <f t="shared" si="4"/>
        <v>44</v>
      </c>
      <c r="K59" s="57">
        <f t="shared" si="5"/>
        <v>84</v>
      </c>
      <c r="L59" s="57">
        <f t="shared" si="6"/>
        <v>128</v>
      </c>
      <c r="M59" s="107">
        <f t="shared" si="2"/>
        <v>84.901277584204422</v>
      </c>
    </row>
    <row r="60" spans="1:13" ht="17.100000000000001" customHeight="1" outlineLevel="2">
      <c r="A60" s="64">
        <v>16</v>
      </c>
      <c r="B60" s="65" t="s">
        <v>88</v>
      </c>
      <c r="C60" s="66" t="s">
        <v>121</v>
      </c>
      <c r="D60" s="86">
        <v>161</v>
      </c>
      <c r="E60" s="85">
        <v>1783</v>
      </c>
      <c r="F60" s="85">
        <v>21</v>
      </c>
      <c r="G60" s="6">
        <f t="shared" si="3"/>
        <v>84.904761904761898</v>
      </c>
      <c r="H60" s="57">
        <f t="shared" si="8"/>
        <v>2123</v>
      </c>
      <c r="I60" s="57">
        <f t="shared" si="9"/>
        <v>2038</v>
      </c>
      <c r="J60" s="57">
        <f t="shared" si="4"/>
        <v>106</v>
      </c>
      <c r="K60" s="57">
        <f t="shared" si="5"/>
        <v>204</v>
      </c>
      <c r="L60" s="57">
        <f t="shared" si="6"/>
        <v>310</v>
      </c>
      <c r="M60" s="107">
        <f t="shared" si="2"/>
        <v>52.735876959479434</v>
      </c>
    </row>
    <row r="61" spans="1:13" ht="17.100000000000001" customHeight="1" outlineLevel="2">
      <c r="A61" s="64">
        <v>17</v>
      </c>
      <c r="B61" s="65" t="s">
        <v>88</v>
      </c>
      <c r="C61" s="66" t="s">
        <v>1018</v>
      </c>
      <c r="D61" s="86">
        <v>80</v>
      </c>
      <c r="E61" s="85">
        <v>974</v>
      </c>
      <c r="F61" s="85">
        <v>21</v>
      </c>
      <c r="G61" s="6">
        <f t="shared" si="3"/>
        <v>46.38095238095238</v>
      </c>
      <c r="H61" s="57">
        <f t="shared" si="8"/>
        <v>1160</v>
      </c>
      <c r="I61" s="57">
        <f t="shared" si="9"/>
        <v>1113</v>
      </c>
      <c r="J61" s="57">
        <f t="shared" si="4"/>
        <v>58</v>
      </c>
      <c r="K61" s="57">
        <f t="shared" si="5"/>
        <v>111</v>
      </c>
      <c r="L61" s="57">
        <f t="shared" si="6"/>
        <v>169</v>
      </c>
      <c r="M61" s="107">
        <f t="shared" si="2"/>
        <v>57.976190476190467</v>
      </c>
    </row>
    <row r="62" spans="1:13" ht="17.100000000000001" customHeight="1" outlineLevel="2">
      <c r="A62" s="64">
        <v>18</v>
      </c>
      <c r="B62" s="65" t="s">
        <v>88</v>
      </c>
      <c r="C62" s="66" t="s">
        <v>131</v>
      </c>
      <c r="D62" s="86">
        <v>191</v>
      </c>
      <c r="E62" s="85">
        <v>2810</v>
      </c>
      <c r="F62" s="85">
        <v>22</v>
      </c>
      <c r="G62" s="6">
        <f t="shared" si="3"/>
        <v>127.72727272727273</v>
      </c>
      <c r="H62" s="57">
        <f t="shared" si="8"/>
        <v>3193</v>
      </c>
      <c r="I62" s="57">
        <f t="shared" si="9"/>
        <v>3065</v>
      </c>
      <c r="J62" s="57">
        <f t="shared" si="4"/>
        <v>160</v>
      </c>
      <c r="K62" s="57">
        <f t="shared" si="5"/>
        <v>307</v>
      </c>
      <c r="L62" s="57">
        <f t="shared" si="6"/>
        <v>467</v>
      </c>
      <c r="M62" s="107">
        <f t="shared" si="2"/>
        <v>66.872917658257975</v>
      </c>
    </row>
    <row r="63" spans="1:13" ht="17.100000000000001" customHeight="1" outlineLevel="2">
      <c r="A63" s="64">
        <v>19</v>
      </c>
      <c r="B63" s="65" t="s">
        <v>88</v>
      </c>
      <c r="C63" s="66" t="s">
        <v>134</v>
      </c>
      <c r="D63" s="86">
        <v>57</v>
      </c>
      <c r="E63" s="85">
        <v>719</v>
      </c>
      <c r="F63" s="85">
        <v>20</v>
      </c>
      <c r="G63" s="6">
        <f t="shared" si="3"/>
        <v>35.950000000000003</v>
      </c>
      <c r="H63" s="57">
        <f t="shared" si="8"/>
        <v>899</v>
      </c>
      <c r="I63" s="57">
        <f t="shared" si="9"/>
        <v>863</v>
      </c>
      <c r="J63" s="57">
        <f t="shared" si="4"/>
        <v>45</v>
      </c>
      <c r="K63" s="57">
        <f t="shared" si="5"/>
        <v>86</v>
      </c>
      <c r="L63" s="57">
        <f t="shared" si="6"/>
        <v>131</v>
      </c>
      <c r="M63" s="107">
        <f t="shared" si="2"/>
        <v>63.0701754385965</v>
      </c>
    </row>
    <row r="64" spans="1:13" ht="17.100000000000001" customHeight="1" outlineLevel="2">
      <c r="A64" s="64">
        <v>20</v>
      </c>
      <c r="B64" s="65" t="s">
        <v>88</v>
      </c>
      <c r="C64" s="66" t="s">
        <v>1017</v>
      </c>
      <c r="D64" s="86">
        <v>417</v>
      </c>
      <c r="E64" s="85">
        <v>5350</v>
      </c>
      <c r="F64" s="85">
        <v>21</v>
      </c>
      <c r="G64" s="6">
        <f t="shared" si="3"/>
        <v>254.76190476190476</v>
      </c>
      <c r="H64" s="57">
        <f t="shared" si="8"/>
        <v>6369</v>
      </c>
      <c r="I64" s="57">
        <f t="shared" si="9"/>
        <v>6114</v>
      </c>
      <c r="J64" s="57">
        <f>ROUND(H64*0.05-9,0)</f>
        <v>309</v>
      </c>
      <c r="K64" s="57">
        <f>ROUND(I64*0.1-5,0)</f>
        <v>606</v>
      </c>
      <c r="L64" s="57">
        <f t="shared" si="6"/>
        <v>915</v>
      </c>
      <c r="M64" s="107">
        <f t="shared" si="2"/>
        <v>61.093981957291312</v>
      </c>
    </row>
    <row r="65" spans="1:13" ht="17.100000000000001" customHeight="1" outlineLevel="2">
      <c r="A65" s="64">
        <v>21</v>
      </c>
      <c r="B65" s="65" t="s">
        <v>88</v>
      </c>
      <c r="C65" s="66" t="s">
        <v>128</v>
      </c>
      <c r="D65" s="86">
        <v>84</v>
      </c>
      <c r="E65" s="85">
        <v>1762</v>
      </c>
      <c r="F65" s="85">
        <v>22</v>
      </c>
      <c r="G65" s="6">
        <f t="shared" si="3"/>
        <v>80.090909090909093</v>
      </c>
      <c r="H65" s="57">
        <f t="shared" si="8"/>
        <v>2002</v>
      </c>
      <c r="I65" s="57">
        <f t="shared" si="9"/>
        <v>1922</v>
      </c>
      <c r="J65" s="57">
        <f t="shared" si="4"/>
        <v>100</v>
      </c>
      <c r="K65" s="57">
        <f t="shared" si="5"/>
        <v>192</v>
      </c>
      <c r="L65" s="57">
        <f t="shared" si="6"/>
        <v>292</v>
      </c>
      <c r="M65" s="107">
        <f t="shared" si="2"/>
        <v>95.34632034632034</v>
      </c>
    </row>
    <row r="66" spans="1:13" ht="17.100000000000001" customHeight="1" outlineLevel="2">
      <c r="A66" s="64">
        <v>22</v>
      </c>
      <c r="B66" s="65" t="s">
        <v>88</v>
      </c>
      <c r="C66" s="62" t="s">
        <v>1019</v>
      </c>
      <c r="D66" s="85">
        <v>1</v>
      </c>
      <c r="E66" s="85">
        <v>0</v>
      </c>
      <c r="F66" s="85">
        <v>1</v>
      </c>
      <c r="G66" s="6">
        <f t="shared" si="3"/>
        <v>0</v>
      </c>
      <c r="H66" s="57">
        <f t="shared" si="8"/>
        <v>0</v>
      </c>
      <c r="I66" s="57">
        <f t="shared" si="9"/>
        <v>0</v>
      </c>
      <c r="J66" s="57">
        <f t="shared" si="4"/>
        <v>0</v>
      </c>
      <c r="K66" s="57">
        <f t="shared" si="5"/>
        <v>0</v>
      </c>
      <c r="L66" s="57">
        <f t="shared" si="6"/>
        <v>0</v>
      </c>
      <c r="M66" s="107">
        <f t="shared" si="2"/>
        <v>0</v>
      </c>
    </row>
    <row r="67" spans="1:13" ht="17.100000000000001" customHeight="1" outlineLevel="2">
      <c r="A67" s="64">
        <v>23</v>
      </c>
      <c r="B67" s="65" t="s">
        <v>88</v>
      </c>
      <c r="C67" s="62" t="s">
        <v>1020</v>
      </c>
      <c r="D67" s="85">
        <v>1</v>
      </c>
      <c r="E67" s="85">
        <v>0</v>
      </c>
      <c r="F67" s="85">
        <v>1</v>
      </c>
      <c r="G67" s="6">
        <f t="shared" si="3"/>
        <v>0</v>
      </c>
      <c r="H67" s="57">
        <f t="shared" si="8"/>
        <v>0</v>
      </c>
      <c r="I67" s="57">
        <f t="shared" si="9"/>
        <v>0</v>
      </c>
      <c r="J67" s="57">
        <f t="shared" si="4"/>
        <v>0</v>
      </c>
      <c r="K67" s="57">
        <f t="shared" si="5"/>
        <v>0</v>
      </c>
      <c r="L67" s="57">
        <f t="shared" si="6"/>
        <v>0</v>
      </c>
      <c r="M67" s="107">
        <f t="shared" si="2"/>
        <v>0</v>
      </c>
    </row>
    <row r="68" spans="1:13" ht="17.100000000000001" customHeight="1" outlineLevel="2">
      <c r="A68" s="64">
        <v>24</v>
      </c>
      <c r="B68" s="65" t="s">
        <v>88</v>
      </c>
      <c r="C68" s="62" t="s">
        <v>1021</v>
      </c>
      <c r="D68" s="85">
        <v>168</v>
      </c>
      <c r="E68" s="85">
        <v>1270</v>
      </c>
      <c r="F68" s="85">
        <v>22</v>
      </c>
      <c r="G68" s="6">
        <f t="shared" si="3"/>
        <v>57.727272727272727</v>
      </c>
      <c r="H68" s="57">
        <f t="shared" si="8"/>
        <v>1443</v>
      </c>
      <c r="I68" s="57">
        <f t="shared" si="9"/>
        <v>1385</v>
      </c>
      <c r="J68" s="57">
        <f t="shared" si="4"/>
        <v>72</v>
      </c>
      <c r="K68" s="57">
        <f t="shared" si="5"/>
        <v>139</v>
      </c>
      <c r="L68" s="57">
        <f t="shared" si="6"/>
        <v>211</v>
      </c>
      <c r="M68" s="107">
        <f t="shared" si="2"/>
        <v>34.361471861471863</v>
      </c>
    </row>
    <row r="69" spans="1:13" ht="17.100000000000001" customHeight="1" outlineLevel="2">
      <c r="A69" s="64">
        <v>25</v>
      </c>
      <c r="B69" s="65" t="s">
        <v>88</v>
      </c>
      <c r="C69" s="62" t="s">
        <v>1022</v>
      </c>
      <c r="D69" s="85">
        <v>396</v>
      </c>
      <c r="E69" s="85">
        <v>3563</v>
      </c>
      <c r="F69" s="85">
        <v>22</v>
      </c>
      <c r="G69" s="6">
        <f t="shared" si="3"/>
        <v>161.95454545454547</v>
      </c>
      <c r="H69" s="57">
        <f>ROUND(G69*20,0)</f>
        <v>3239</v>
      </c>
      <c r="I69" s="57">
        <f>ROUND(G69*20,0)</f>
        <v>3239</v>
      </c>
      <c r="J69" s="57">
        <f t="shared" si="4"/>
        <v>162</v>
      </c>
      <c r="K69" s="57">
        <f t="shared" si="5"/>
        <v>324</v>
      </c>
      <c r="L69" s="57">
        <f t="shared" si="6"/>
        <v>486</v>
      </c>
      <c r="M69" s="107">
        <f t="shared" ref="M69:M132" si="10">G69*100/D69</f>
        <v>40.897612488521581</v>
      </c>
    </row>
    <row r="70" spans="1:13" ht="17.100000000000001" customHeight="1" outlineLevel="1">
      <c r="A70" s="64"/>
      <c r="B70" s="96" t="s">
        <v>143</v>
      </c>
      <c r="C70" s="62"/>
      <c r="D70" s="85"/>
      <c r="E70" s="85"/>
      <c r="F70" s="85"/>
      <c r="G70" s="6">
        <f>SUBTOTAL(9,G45:G69)</f>
        <v>2086.1409632034633</v>
      </c>
      <c r="H70" s="57"/>
      <c r="I70" s="57"/>
      <c r="J70" s="57">
        <f>SUBTOTAL(9,J45:J69)</f>
        <v>2558</v>
      </c>
      <c r="K70" s="57">
        <f>SUBTOTAL(9,K45:K69)</f>
        <v>4939</v>
      </c>
      <c r="L70" s="57">
        <f>SUBTOTAL(9,L45:L69)</f>
        <v>7497</v>
      </c>
      <c r="M70" s="107"/>
    </row>
    <row r="71" spans="1:13" ht="15.95" customHeight="1" outlineLevel="2">
      <c r="A71" s="68">
        <v>1</v>
      </c>
      <c r="B71" s="68" t="s">
        <v>144</v>
      </c>
      <c r="C71" s="62" t="s">
        <v>1023</v>
      </c>
      <c r="D71" s="88">
        <v>140</v>
      </c>
      <c r="E71" s="85">
        <v>570</v>
      </c>
      <c r="F71" s="85">
        <v>12</v>
      </c>
      <c r="G71" s="6">
        <f t="shared" ref="G71:G135" si="11">E71/F71</f>
        <v>47.5</v>
      </c>
      <c r="H71" s="57">
        <f>ROUND(G71*29,0)</f>
        <v>1378</v>
      </c>
      <c r="I71" s="57">
        <f>ROUND(G71*28,0)</f>
        <v>1330</v>
      </c>
      <c r="J71" s="57">
        <f>ROUND(H71*0.05,0)</f>
        <v>69</v>
      </c>
      <c r="K71" s="57">
        <f>ROUND(I71*0.1,0)</f>
        <v>133</v>
      </c>
      <c r="L71" s="57">
        <f t="shared" ref="L71:L135" si="12">J71+K71</f>
        <v>202</v>
      </c>
      <c r="M71" s="107">
        <f t="shared" si="10"/>
        <v>33.928571428571431</v>
      </c>
    </row>
    <row r="72" spans="1:13" ht="15.95" customHeight="1" outlineLevel="2">
      <c r="A72" s="59">
        <v>2</v>
      </c>
      <c r="B72" s="60" t="s">
        <v>144</v>
      </c>
      <c r="C72" s="62" t="s">
        <v>1024</v>
      </c>
      <c r="D72" s="88">
        <v>33</v>
      </c>
      <c r="E72" s="85">
        <v>474</v>
      </c>
      <c r="F72" s="85">
        <v>21</v>
      </c>
      <c r="G72" s="6">
        <f t="shared" si="11"/>
        <v>22.571428571428573</v>
      </c>
      <c r="H72" s="57">
        <f t="shared" ref="H72:H114" si="13">ROUND(G72*29,0)</f>
        <v>655</v>
      </c>
      <c r="I72" s="57">
        <f t="shared" ref="I72:I114" si="14">ROUND(G72*28,0)</f>
        <v>632</v>
      </c>
      <c r="J72" s="57">
        <f t="shared" ref="J72:J114" si="15">ROUND(H72*0.05,0)</f>
        <v>33</v>
      </c>
      <c r="K72" s="57">
        <f t="shared" ref="K72:K114" si="16">ROUND(I72*0.1,0)</f>
        <v>63</v>
      </c>
      <c r="L72" s="57">
        <f t="shared" si="12"/>
        <v>96</v>
      </c>
      <c r="M72" s="107">
        <f t="shared" si="10"/>
        <v>68.398268398268399</v>
      </c>
    </row>
    <row r="73" spans="1:13" ht="15.95" customHeight="1" outlineLevel="2">
      <c r="A73" s="59">
        <v>3</v>
      </c>
      <c r="B73" s="60" t="s">
        <v>144</v>
      </c>
      <c r="C73" s="62" t="s">
        <v>1025</v>
      </c>
      <c r="D73" s="88">
        <v>107</v>
      </c>
      <c r="E73" s="85">
        <v>1235</v>
      </c>
      <c r="F73" s="85">
        <v>21</v>
      </c>
      <c r="G73" s="6">
        <f t="shared" si="11"/>
        <v>58.80952380952381</v>
      </c>
      <c r="H73" s="57">
        <f t="shared" si="13"/>
        <v>1705</v>
      </c>
      <c r="I73" s="57">
        <f t="shared" si="14"/>
        <v>1647</v>
      </c>
      <c r="J73" s="57">
        <f t="shared" si="15"/>
        <v>85</v>
      </c>
      <c r="K73" s="57">
        <f t="shared" si="16"/>
        <v>165</v>
      </c>
      <c r="L73" s="57">
        <f t="shared" si="12"/>
        <v>250</v>
      </c>
      <c r="M73" s="107">
        <f t="shared" si="10"/>
        <v>54.962171784601686</v>
      </c>
    </row>
    <row r="74" spans="1:13" ht="15.95" customHeight="1" outlineLevel="2">
      <c r="A74" s="59">
        <v>4</v>
      </c>
      <c r="B74" s="60" t="s">
        <v>144</v>
      </c>
      <c r="C74" s="62" t="s">
        <v>1026</v>
      </c>
      <c r="D74" s="88">
        <v>57</v>
      </c>
      <c r="E74" s="85">
        <v>442</v>
      </c>
      <c r="F74" s="85">
        <v>16</v>
      </c>
      <c r="G74" s="6">
        <f t="shared" si="11"/>
        <v>27.625</v>
      </c>
      <c r="H74" s="57">
        <f t="shared" si="13"/>
        <v>801</v>
      </c>
      <c r="I74" s="57">
        <f t="shared" si="14"/>
        <v>774</v>
      </c>
      <c r="J74" s="57">
        <f t="shared" si="15"/>
        <v>40</v>
      </c>
      <c r="K74" s="57">
        <f t="shared" si="16"/>
        <v>77</v>
      </c>
      <c r="L74" s="57">
        <f t="shared" si="12"/>
        <v>117</v>
      </c>
      <c r="M74" s="107">
        <f t="shared" si="10"/>
        <v>48.464912280701753</v>
      </c>
    </row>
    <row r="75" spans="1:13" ht="15.95" customHeight="1" outlineLevel="2">
      <c r="A75" s="59">
        <v>5</v>
      </c>
      <c r="B75" s="60" t="s">
        <v>144</v>
      </c>
      <c r="C75" s="62" t="s">
        <v>1027</v>
      </c>
      <c r="D75" s="88">
        <v>69</v>
      </c>
      <c r="E75" s="85">
        <v>440</v>
      </c>
      <c r="F75" s="85">
        <v>14</v>
      </c>
      <c r="G75" s="6">
        <f t="shared" si="11"/>
        <v>31.428571428571427</v>
      </c>
      <c r="H75" s="57">
        <f t="shared" si="13"/>
        <v>911</v>
      </c>
      <c r="I75" s="57">
        <f t="shared" si="14"/>
        <v>880</v>
      </c>
      <c r="J75" s="57">
        <f t="shared" si="15"/>
        <v>46</v>
      </c>
      <c r="K75" s="57">
        <f t="shared" si="16"/>
        <v>88</v>
      </c>
      <c r="L75" s="57">
        <f t="shared" si="12"/>
        <v>134</v>
      </c>
      <c r="M75" s="107">
        <f t="shared" si="10"/>
        <v>45.548654244306412</v>
      </c>
    </row>
    <row r="76" spans="1:13" ht="15.95" customHeight="1" outlineLevel="2">
      <c r="A76" s="59">
        <v>6</v>
      </c>
      <c r="B76" s="60" t="s">
        <v>144</v>
      </c>
      <c r="C76" s="62" t="s">
        <v>1489</v>
      </c>
      <c r="D76" s="88">
        <v>140</v>
      </c>
      <c r="E76" s="85">
        <v>1438</v>
      </c>
      <c r="F76" s="85">
        <v>22</v>
      </c>
      <c r="G76" s="6">
        <f t="shared" si="11"/>
        <v>65.36363636363636</v>
      </c>
      <c r="H76" s="57">
        <f t="shared" si="13"/>
        <v>1896</v>
      </c>
      <c r="I76" s="57">
        <f t="shared" si="14"/>
        <v>1830</v>
      </c>
      <c r="J76" s="57">
        <f t="shared" si="15"/>
        <v>95</v>
      </c>
      <c r="K76" s="57">
        <f t="shared" si="16"/>
        <v>183</v>
      </c>
      <c r="L76" s="57">
        <f t="shared" si="12"/>
        <v>278</v>
      </c>
      <c r="M76" s="107">
        <f t="shared" si="10"/>
        <v>46.688311688311686</v>
      </c>
    </row>
    <row r="77" spans="1:13" ht="15.95" customHeight="1" outlineLevel="2">
      <c r="A77" s="59">
        <v>7</v>
      </c>
      <c r="B77" s="60" t="s">
        <v>144</v>
      </c>
      <c r="C77" s="62" t="s">
        <v>1028</v>
      </c>
      <c r="D77" s="88">
        <v>102</v>
      </c>
      <c r="E77" s="85">
        <v>1401</v>
      </c>
      <c r="F77" s="85">
        <v>21</v>
      </c>
      <c r="G77" s="6">
        <f t="shared" si="11"/>
        <v>66.714285714285708</v>
      </c>
      <c r="H77" s="57">
        <f t="shared" si="13"/>
        <v>1935</v>
      </c>
      <c r="I77" s="57">
        <f t="shared" si="14"/>
        <v>1868</v>
      </c>
      <c r="J77" s="57">
        <f t="shared" si="15"/>
        <v>97</v>
      </c>
      <c r="K77" s="57">
        <f t="shared" si="16"/>
        <v>187</v>
      </c>
      <c r="L77" s="57">
        <f t="shared" si="12"/>
        <v>284</v>
      </c>
      <c r="M77" s="107">
        <f t="shared" si="10"/>
        <v>65.406162464985982</v>
      </c>
    </row>
    <row r="78" spans="1:13" ht="15.95" customHeight="1" outlineLevel="2">
      <c r="A78" s="59">
        <v>8</v>
      </c>
      <c r="B78" s="60" t="s">
        <v>144</v>
      </c>
      <c r="C78" s="62" t="s">
        <v>1029</v>
      </c>
      <c r="D78" s="88">
        <v>52</v>
      </c>
      <c r="E78" s="85">
        <v>144</v>
      </c>
      <c r="F78" s="85">
        <v>9</v>
      </c>
      <c r="G78" s="6">
        <f t="shared" si="11"/>
        <v>16</v>
      </c>
      <c r="H78" s="57">
        <f t="shared" si="13"/>
        <v>464</v>
      </c>
      <c r="I78" s="57">
        <f t="shared" si="14"/>
        <v>448</v>
      </c>
      <c r="J78" s="57">
        <f t="shared" si="15"/>
        <v>23</v>
      </c>
      <c r="K78" s="57">
        <f t="shared" si="16"/>
        <v>45</v>
      </c>
      <c r="L78" s="57">
        <f t="shared" si="12"/>
        <v>68</v>
      </c>
      <c r="M78" s="107">
        <f t="shared" si="10"/>
        <v>30.76923076923077</v>
      </c>
    </row>
    <row r="79" spans="1:13" ht="15.95" customHeight="1" outlineLevel="2">
      <c r="A79" s="59">
        <v>9</v>
      </c>
      <c r="B79" s="60" t="s">
        <v>144</v>
      </c>
      <c r="C79" s="62" t="s">
        <v>153</v>
      </c>
      <c r="D79" s="88">
        <v>115</v>
      </c>
      <c r="E79" s="85">
        <v>991</v>
      </c>
      <c r="F79" s="85">
        <v>22</v>
      </c>
      <c r="G79" s="6">
        <f t="shared" si="11"/>
        <v>45.045454545454547</v>
      </c>
      <c r="H79" s="57">
        <f t="shared" si="13"/>
        <v>1306</v>
      </c>
      <c r="I79" s="57">
        <f t="shared" si="14"/>
        <v>1261</v>
      </c>
      <c r="J79" s="57">
        <f t="shared" si="15"/>
        <v>65</v>
      </c>
      <c r="K79" s="57">
        <f t="shared" si="16"/>
        <v>126</v>
      </c>
      <c r="L79" s="57">
        <f t="shared" si="12"/>
        <v>191</v>
      </c>
      <c r="M79" s="107">
        <f t="shared" si="10"/>
        <v>39.169960474308304</v>
      </c>
    </row>
    <row r="80" spans="1:13" ht="15.95" customHeight="1" outlineLevel="2">
      <c r="A80" s="59">
        <v>10</v>
      </c>
      <c r="B80" s="60" t="s">
        <v>144</v>
      </c>
      <c r="C80" s="62" t="s">
        <v>154</v>
      </c>
      <c r="D80" s="88">
        <v>60</v>
      </c>
      <c r="E80" s="85">
        <v>716</v>
      </c>
      <c r="F80" s="85">
        <v>22</v>
      </c>
      <c r="G80" s="6">
        <f t="shared" si="11"/>
        <v>32.545454545454547</v>
      </c>
      <c r="H80" s="57">
        <f t="shared" si="13"/>
        <v>944</v>
      </c>
      <c r="I80" s="57">
        <f t="shared" si="14"/>
        <v>911</v>
      </c>
      <c r="J80" s="57">
        <f t="shared" si="15"/>
        <v>47</v>
      </c>
      <c r="K80" s="57">
        <f t="shared" si="16"/>
        <v>91</v>
      </c>
      <c r="L80" s="57">
        <f t="shared" si="12"/>
        <v>138</v>
      </c>
      <c r="M80" s="107">
        <f t="shared" si="10"/>
        <v>54.242424242424242</v>
      </c>
    </row>
    <row r="81" spans="1:13" ht="15.95" customHeight="1" outlineLevel="2">
      <c r="A81" s="59">
        <v>11</v>
      </c>
      <c r="B81" s="60" t="s">
        <v>144</v>
      </c>
      <c r="C81" s="62" t="s">
        <v>165</v>
      </c>
      <c r="D81" s="88">
        <v>50</v>
      </c>
      <c r="E81" s="85">
        <v>654</v>
      </c>
      <c r="F81" s="85">
        <v>18</v>
      </c>
      <c r="G81" s="6">
        <f t="shared" si="11"/>
        <v>36.333333333333336</v>
      </c>
      <c r="H81" s="57">
        <f t="shared" si="13"/>
        <v>1054</v>
      </c>
      <c r="I81" s="57">
        <f t="shared" si="14"/>
        <v>1017</v>
      </c>
      <c r="J81" s="57">
        <f t="shared" si="15"/>
        <v>53</v>
      </c>
      <c r="K81" s="57">
        <f t="shared" si="16"/>
        <v>102</v>
      </c>
      <c r="L81" s="57">
        <f t="shared" si="12"/>
        <v>155</v>
      </c>
      <c r="M81" s="107">
        <f t="shared" si="10"/>
        <v>72.666666666666671</v>
      </c>
    </row>
    <row r="82" spans="1:13" ht="15.95" customHeight="1" outlineLevel="2">
      <c r="A82" s="59">
        <v>12</v>
      </c>
      <c r="B82" s="60" t="s">
        <v>144</v>
      </c>
      <c r="C82" s="62" t="s">
        <v>1030</v>
      </c>
      <c r="D82" s="88">
        <v>45</v>
      </c>
      <c r="E82" s="85">
        <v>634</v>
      </c>
      <c r="F82" s="85">
        <v>21</v>
      </c>
      <c r="G82" s="6">
        <f t="shared" si="11"/>
        <v>30.19047619047619</v>
      </c>
      <c r="H82" s="57">
        <f t="shared" si="13"/>
        <v>876</v>
      </c>
      <c r="I82" s="57">
        <f t="shared" si="14"/>
        <v>845</v>
      </c>
      <c r="J82" s="57">
        <f t="shared" si="15"/>
        <v>44</v>
      </c>
      <c r="K82" s="57">
        <f t="shared" si="16"/>
        <v>85</v>
      </c>
      <c r="L82" s="57">
        <f t="shared" si="12"/>
        <v>129</v>
      </c>
      <c r="M82" s="107">
        <f t="shared" si="10"/>
        <v>67.089947089947088</v>
      </c>
    </row>
    <row r="83" spans="1:13" s="11" customFormat="1" ht="15.95" customHeight="1" outlineLevel="2">
      <c r="A83" s="59">
        <v>13</v>
      </c>
      <c r="B83" s="60" t="s">
        <v>144</v>
      </c>
      <c r="C83" s="62" t="s">
        <v>169</v>
      </c>
      <c r="D83" s="88">
        <v>75</v>
      </c>
      <c r="E83" s="85">
        <v>606</v>
      </c>
      <c r="F83" s="85">
        <v>20</v>
      </c>
      <c r="G83" s="6">
        <f t="shared" si="11"/>
        <v>30.3</v>
      </c>
      <c r="H83" s="57">
        <f t="shared" si="13"/>
        <v>879</v>
      </c>
      <c r="I83" s="57">
        <f t="shared" si="14"/>
        <v>848</v>
      </c>
      <c r="J83" s="57">
        <f t="shared" si="15"/>
        <v>44</v>
      </c>
      <c r="K83" s="57">
        <f t="shared" si="16"/>
        <v>85</v>
      </c>
      <c r="L83" s="57">
        <f t="shared" si="12"/>
        <v>129</v>
      </c>
      <c r="M83" s="107">
        <f t="shared" si="10"/>
        <v>40.4</v>
      </c>
    </row>
    <row r="84" spans="1:13" ht="15.95" customHeight="1" outlineLevel="2">
      <c r="A84" s="59">
        <v>14</v>
      </c>
      <c r="B84" s="60" t="s">
        <v>144</v>
      </c>
      <c r="C84" s="62" t="s">
        <v>170</v>
      </c>
      <c r="D84" s="88">
        <v>113</v>
      </c>
      <c r="E84" s="85">
        <v>1413</v>
      </c>
      <c r="F84" s="85">
        <v>22</v>
      </c>
      <c r="G84" s="6">
        <f t="shared" si="11"/>
        <v>64.227272727272734</v>
      </c>
      <c r="H84" s="57">
        <f t="shared" si="13"/>
        <v>1863</v>
      </c>
      <c r="I84" s="57">
        <f t="shared" si="14"/>
        <v>1798</v>
      </c>
      <c r="J84" s="57">
        <f t="shared" si="15"/>
        <v>93</v>
      </c>
      <c r="K84" s="57">
        <f t="shared" si="16"/>
        <v>180</v>
      </c>
      <c r="L84" s="57">
        <f t="shared" si="12"/>
        <v>273</v>
      </c>
      <c r="M84" s="107">
        <f t="shared" si="10"/>
        <v>56.838294448913921</v>
      </c>
    </row>
    <row r="85" spans="1:13" s="11" customFormat="1" ht="15.95" customHeight="1" outlineLevel="2">
      <c r="A85" s="59">
        <v>15</v>
      </c>
      <c r="B85" s="60" t="s">
        <v>144</v>
      </c>
      <c r="C85" s="62" t="s">
        <v>1031</v>
      </c>
      <c r="D85" s="88">
        <v>37</v>
      </c>
      <c r="E85" s="85">
        <v>570</v>
      </c>
      <c r="F85" s="85">
        <v>21</v>
      </c>
      <c r="G85" s="6">
        <f t="shared" si="11"/>
        <v>27.142857142857142</v>
      </c>
      <c r="H85" s="57">
        <f t="shared" si="13"/>
        <v>787</v>
      </c>
      <c r="I85" s="57">
        <f t="shared" si="14"/>
        <v>760</v>
      </c>
      <c r="J85" s="57">
        <f t="shared" si="15"/>
        <v>39</v>
      </c>
      <c r="K85" s="57">
        <f t="shared" si="16"/>
        <v>76</v>
      </c>
      <c r="L85" s="57">
        <f t="shared" si="12"/>
        <v>115</v>
      </c>
      <c r="M85" s="107">
        <f t="shared" si="10"/>
        <v>73.359073359073363</v>
      </c>
    </row>
    <row r="86" spans="1:13" ht="15.95" customHeight="1" outlineLevel="2">
      <c r="A86" s="59">
        <v>16</v>
      </c>
      <c r="B86" s="60" t="s">
        <v>144</v>
      </c>
      <c r="C86" s="62" t="s">
        <v>1490</v>
      </c>
      <c r="D86" s="88">
        <v>150</v>
      </c>
      <c r="E86" s="85">
        <v>2058</v>
      </c>
      <c r="F86" s="85">
        <v>23</v>
      </c>
      <c r="G86" s="6">
        <f t="shared" si="11"/>
        <v>89.478260869565219</v>
      </c>
      <c r="H86" s="57">
        <f t="shared" si="13"/>
        <v>2595</v>
      </c>
      <c r="I86" s="57">
        <f t="shared" si="14"/>
        <v>2505</v>
      </c>
      <c r="J86" s="57">
        <f t="shared" si="15"/>
        <v>130</v>
      </c>
      <c r="K86" s="57">
        <f t="shared" si="16"/>
        <v>251</v>
      </c>
      <c r="L86" s="57">
        <f t="shared" si="12"/>
        <v>381</v>
      </c>
      <c r="M86" s="107">
        <f t="shared" si="10"/>
        <v>59.652173913043477</v>
      </c>
    </row>
    <row r="87" spans="1:13" ht="15.95" customHeight="1" outlineLevel="2">
      <c r="A87" s="59">
        <v>17</v>
      </c>
      <c r="B87" s="60" t="s">
        <v>144</v>
      </c>
      <c r="C87" s="62" t="s">
        <v>1032</v>
      </c>
      <c r="D87" s="88">
        <v>15</v>
      </c>
      <c r="E87" s="85">
        <v>229</v>
      </c>
      <c r="F87" s="85">
        <v>22</v>
      </c>
      <c r="G87" s="6">
        <f t="shared" si="11"/>
        <v>10.409090909090908</v>
      </c>
      <c r="H87" s="57">
        <f t="shared" si="13"/>
        <v>302</v>
      </c>
      <c r="I87" s="57">
        <f t="shared" si="14"/>
        <v>291</v>
      </c>
      <c r="J87" s="57">
        <f t="shared" si="15"/>
        <v>15</v>
      </c>
      <c r="K87" s="57">
        <f t="shared" si="16"/>
        <v>29</v>
      </c>
      <c r="L87" s="57">
        <f t="shared" si="12"/>
        <v>44</v>
      </c>
      <c r="M87" s="107">
        <f t="shared" si="10"/>
        <v>69.393939393939391</v>
      </c>
    </row>
    <row r="88" spans="1:13" ht="15.95" customHeight="1" outlineLevel="2">
      <c r="A88" s="59">
        <v>18</v>
      </c>
      <c r="B88" s="60" t="s">
        <v>144</v>
      </c>
      <c r="C88" s="62" t="s">
        <v>176</v>
      </c>
      <c r="D88" s="88">
        <v>156</v>
      </c>
      <c r="E88" s="85">
        <v>610</v>
      </c>
      <c r="F88" s="85">
        <v>18</v>
      </c>
      <c r="G88" s="6">
        <f t="shared" si="11"/>
        <v>33.888888888888886</v>
      </c>
      <c r="H88" s="57">
        <f t="shared" si="13"/>
        <v>983</v>
      </c>
      <c r="I88" s="57">
        <f t="shared" si="14"/>
        <v>949</v>
      </c>
      <c r="J88" s="57">
        <f t="shared" si="15"/>
        <v>49</v>
      </c>
      <c r="K88" s="57">
        <f t="shared" si="16"/>
        <v>95</v>
      </c>
      <c r="L88" s="57">
        <f t="shared" si="12"/>
        <v>144</v>
      </c>
      <c r="M88" s="107">
        <f t="shared" si="10"/>
        <v>21.723646723646723</v>
      </c>
    </row>
    <row r="89" spans="1:13" ht="15.95" customHeight="1" outlineLevel="2">
      <c r="A89" s="59">
        <v>19</v>
      </c>
      <c r="B89" s="60" t="s">
        <v>144</v>
      </c>
      <c r="C89" s="62" t="s">
        <v>1491</v>
      </c>
      <c r="D89" s="88">
        <v>46</v>
      </c>
      <c r="E89" s="85">
        <v>377</v>
      </c>
      <c r="F89" s="85">
        <v>20</v>
      </c>
      <c r="G89" s="6">
        <f t="shared" si="11"/>
        <v>18.850000000000001</v>
      </c>
      <c r="H89" s="57">
        <f t="shared" si="13"/>
        <v>547</v>
      </c>
      <c r="I89" s="57">
        <f t="shared" si="14"/>
        <v>528</v>
      </c>
      <c r="J89" s="57">
        <f t="shared" si="15"/>
        <v>27</v>
      </c>
      <c r="K89" s="57">
        <f t="shared" si="16"/>
        <v>53</v>
      </c>
      <c r="L89" s="57">
        <f t="shared" si="12"/>
        <v>80</v>
      </c>
      <c r="M89" s="107">
        <f t="shared" si="10"/>
        <v>40.978260869565226</v>
      </c>
    </row>
    <row r="90" spans="1:13" ht="15.95" customHeight="1" outlineLevel="2">
      <c r="A90" s="59">
        <v>20</v>
      </c>
      <c r="B90" s="60" t="s">
        <v>144</v>
      </c>
      <c r="C90" s="62" t="s">
        <v>178</v>
      </c>
      <c r="D90" s="88">
        <v>189</v>
      </c>
      <c r="E90" s="85">
        <v>557</v>
      </c>
      <c r="F90" s="85">
        <v>12</v>
      </c>
      <c r="G90" s="6">
        <f t="shared" si="11"/>
        <v>46.416666666666664</v>
      </c>
      <c r="H90" s="57">
        <f t="shared" si="13"/>
        <v>1346</v>
      </c>
      <c r="I90" s="57">
        <f t="shared" si="14"/>
        <v>1300</v>
      </c>
      <c r="J90" s="57">
        <f t="shared" si="15"/>
        <v>67</v>
      </c>
      <c r="K90" s="57">
        <f t="shared" si="16"/>
        <v>130</v>
      </c>
      <c r="L90" s="57">
        <f t="shared" si="12"/>
        <v>197</v>
      </c>
      <c r="M90" s="107">
        <f t="shared" si="10"/>
        <v>24.559082892416221</v>
      </c>
    </row>
    <row r="91" spans="1:13" ht="15.95" customHeight="1" outlineLevel="2">
      <c r="A91" s="59">
        <v>21</v>
      </c>
      <c r="B91" s="60" t="s">
        <v>144</v>
      </c>
      <c r="C91" s="62" t="s">
        <v>1033</v>
      </c>
      <c r="D91" s="88">
        <v>12</v>
      </c>
      <c r="E91" s="85">
        <v>113</v>
      </c>
      <c r="F91" s="85">
        <v>12</v>
      </c>
      <c r="G91" s="6">
        <f t="shared" si="11"/>
        <v>9.4166666666666661</v>
      </c>
      <c r="H91" s="57">
        <f t="shared" si="13"/>
        <v>273</v>
      </c>
      <c r="I91" s="57">
        <f t="shared" si="14"/>
        <v>264</v>
      </c>
      <c r="J91" s="57">
        <f t="shared" si="15"/>
        <v>14</v>
      </c>
      <c r="K91" s="57">
        <f t="shared" si="16"/>
        <v>26</v>
      </c>
      <c r="L91" s="57">
        <f t="shared" si="12"/>
        <v>40</v>
      </c>
      <c r="M91" s="107">
        <f t="shared" si="10"/>
        <v>78.472222222222214</v>
      </c>
    </row>
    <row r="92" spans="1:13" ht="15.95" customHeight="1" outlineLevel="2">
      <c r="A92" s="59">
        <v>22</v>
      </c>
      <c r="B92" s="60" t="s">
        <v>144</v>
      </c>
      <c r="C92" s="62" t="s">
        <v>1034</v>
      </c>
      <c r="D92" s="88">
        <v>137</v>
      </c>
      <c r="E92" s="85">
        <v>1846</v>
      </c>
      <c r="F92" s="85">
        <v>21</v>
      </c>
      <c r="G92" s="6">
        <f t="shared" si="11"/>
        <v>87.904761904761898</v>
      </c>
      <c r="H92" s="57">
        <f t="shared" si="13"/>
        <v>2549</v>
      </c>
      <c r="I92" s="57">
        <f t="shared" si="14"/>
        <v>2461</v>
      </c>
      <c r="J92" s="57">
        <f t="shared" si="15"/>
        <v>127</v>
      </c>
      <c r="K92" s="57">
        <f t="shared" si="16"/>
        <v>246</v>
      </c>
      <c r="L92" s="57">
        <f t="shared" si="12"/>
        <v>373</v>
      </c>
      <c r="M92" s="107">
        <f t="shared" si="10"/>
        <v>64.164059784497724</v>
      </c>
    </row>
    <row r="93" spans="1:13" ht="15.95" customHeight="1" outlineLevel="2">
      <c r="A93" s="59">
        <v>23</v>
      </c>
      <c r="B93" s="60" t="s">
        <v>144</v>
      </c>
      <c r="C93" s="62" t="s">
        <v>1035</v>
      </c>
      <c r="D93" s="88">
        <v>48</v>
      </c>
      <c r="E93" s="85">
        <v>181</v>
      </c>
      <c r="F93" s="85">
        <v>11</v>
      </c>
      <c r="G93" s="6">
        <f t="shared" si="11"/>
        <v>16.454545454545453</v>
      </c>
      <c r="H93" s="57">
        <f t="shared" si="13"/>
        <v>477</v>
      </c>
      <c r="I93" s="57">
        <f t="shared" si="14"/>
        <v>461</v>
      </c>
      <c r="J93" s="57">
        <f t="shared" si="15"/>
        <v>24</v>
      </c>
      <c r="K93" s="57">
        <f t="shared" si="16"/>
        <v>46</v>
      </c>
      <c r="L93" s="57">
        <f t="shared" si="12"/>
        <v>70</v>
      </c>
      <c r="M93" s="107">
        <f t="shared" si="10"/>
        <v>34.280303030303024</v>
      </c>
    </row>
    <row r="94" spans="1:13" ht="15.95" customHeight="1" outlineLevel="2">
      <c r="A94" s="59">
        <v>24</v>
      </c>
      <c r="B94" s="60" t="s">
        <v>144</v>
      </c>
      <c r="C94" s="62" t="s">
        <v>327</v>
      </c>
      <c r="D94" s="88">
        <v>102</v>
      </c>
      <c r="E94" s="85">
        <v>1384</v>
      </c>
      <c r="F94" s="85">
        <v>18</v>
      </c>
      <c r="G94" s="6">
        <f t="shared" si="11"/>
        <v>76.888888888888886</v>
      </c>
      <c r="H94" s="57">
        <f t="shared" si="13"/>
        <v>2230</v>
      </c>
      <c r="I94" s="57">
        <f t="shared" si="14"/>
        <v>2153</v>
      </c>
      <c r="J94" s="57">
        <f t="shared" si="15"/>
        <v>112</v>
      </c>
      <c r="K94" s="57">
        <f t="shared" si="16"/>
        <v>215</v>
      </c>
      <c r="L94" s="57">
        <f t="shared" si="12"/>
        <v>327</v>
      </c>
      <c r="M94" s="107">
        <f t="shared" si="10"/>
        <v>75.381263616557732</v>
      </c>
    </row>
    <row r="95" spans="1:13" ht="15.95" customHeight="1" outlineLevel="2">
      <c r="A95" s="59">
        <v>25</v>
      </c>
      <c r="B95" s="60" t="s">
        <v>144</v>
      </c>
      <c r="C95" s="62" t="s">
        <v>1036</v>
      </c>
      <c r="D95" s="88">
        <v>62</v>
      </c>
      <c r="E95" s="85">
        <v>803</v>
      </c>
      <c r="F95" s="85">
        <v>21</v>
      </c>
      <c r="G95" s="6">
        <f t="shared" si="11"/>
        <v>38.238095238095241</v>
      </c>
      <c r="H95" s="57">
        <f t="shared" si="13"/>
        <v>1109</v>
      </c>
      <c r="I95" s="57">
        <f t="shared" si="14"/>
        <v>1071</v>
      </c>
      <c r="J95" s="57">
        <f t="shared" si="15"/>
        <v>55</v>
      </c>
      <c r="K95" s="57">
        <f t="shared" si="16"/>
        <v>107</v>
      </c>
      <c r="L95" s="57">
        <f t="shared" si="12"/>
        <v>162</v>
      </c>
      <c r="M95" s="107">
        <f t="shared" si="10"/>
        <v>61.674347158218126</v>
      </c>
    </row>
    <row r="96" spans="1:13" ht="15.95" customHeight="1" outlineLevel="2">
      <c r="A96" s="59">
        <v>26</v>
      </c>
      <c r="B96" s="60" t="s">
        <v>144</v>
      </c>
      <c r="C96" s="62" t="s">
        <v>186</v>
      </c>
      <c r="D96" s="88">
        <v>63</v>
      </c>
      <c r="E96" s="85">
        <v>774</v>
      </c>
      <c r="F96" s="85">
        <v>21</v>
      </c>
      <c r="G96" s="6">
        <f t="shared" si="11"/>
        <v>36.857142857142854</v>
      </c>
      <c r="H96" s="57">
        <f t="shared" si="13"/>
        <v>1069</v>
      </c>
      <c r="I96" s="57">
        <f t="shared" si="14"/>
        <v>1032</v>
      </c>
      <c r="J96" s="57">
        <f t="shared" si="15"/>
        <v>53</v>
      </c>
      <c r="K96" s="57">
        <f t="shared" si="16"/>
        <v>103</v>
      </c>
      <c r="L96" s="57">
        <f t="shared" si="12"/>
        <v>156</v>
      </c>
      <c r="M96" s="107">
        <f t="shared" si="10"/>
        <v>58.50340136054421</v>
      </c>
    </row>
    <row r="97" spans="1:13" s="11" customFormat="1" ht="15.95" customHeight="1" outlineLevel="2">
      <c r="A97" s="59">
        <v>27</v>
      </c>
      <c r="B97" s="60" t="s">
        <v>144</v>
      </c>
      <c r="C97" s="2" t="s">
        <v>189</v>
      </c>
      <c r="D97" s="88">
        <v>48</v>
      </c>
      <c r="E97" s="85">
        <v>621</v>
      </c>
      <c r="F97" s="85">
        <v>18</v>
      </c>
      <c r="G97" s="6">
        <f t="shared" si="11"/>
        <v>34.5</v>
      </c>
      <c r="H97" s="57">
        <f t="shared" si="13"/>
        <v>1001</v>
      </c>
      <c r="I97" s="57">
        <f t="shared" si="14"/>
        <v>966</v>
      </c>
      <c r="J97" s="57">
        <f t="shared" si="15"/>
        <v>50</v>
      </c>
      <c r="K97" s="57">
        <f t="shared" si="16"/>
        <v>97</v>
      </c>
      <c r="L97" s="57">
        <f t="shared" si="12"/>
        <v>147</v>
      </c>
      <c r="M97" s="107">
        <f t="shared" si="10"/>
        <v>71.875</v>
      </c>
    </row>
    <row r="98" spans="1:13" ht="15.95" customHeight="1" outlineLevel="2">
      <c r="A98" s="59">
        <v>28</v>
      </c>
      <c r="B98" s="60" t="s">
        <v>144</v>
      </c>
      <c r="C98" s="62" t="s">
        <v>190</v>
      </c>
      <c r="D98" s="88">
        <v>108</v>
      </c>
      <c r="E98" s="85">
        <v>1717</v>
      </c>
      <c r="F98" s="85">
        <v>22</v>
      </c>
      <c r="G98" s="6">
        <f t="shared" si="11"/>
        <v>78.045454545454547</v>
      </c>
      <c r="H98" s="57">
        <f t="shared" si="13"/>
        <v>2263</v>
      </c>
      <c r="I98" s="57">
        <f t="shared" si="14"/>
        <v>2185</v>
      </c>
      <c r="J98" s="57">
        <f t="shared" si="15"/>
        <v>113</v>
      </c>
      <c r="K98" s="57">
        <f t="shared" si="16"/>
        <v>219</v>
      </c>
      <c r="L98" s="57">
        <f t="shared" si="12"/>
        <v>332</v>
      </c>
      <c r="M98" s="107">
        <f t="shared" si="10"/>
        <v>72.264309764309772</v>
      </c>
    </row>
    <row r="99" spans="1:13" s="11" customFormat="1" ht="15.95" customHeight="1" outlineLevel="2">
      <c r="A99" s="59">
        <v>29</v>
      </c>
      <c r="B99" s="60" t="s">
        <v>144</v>
      </c>
      <c r="C99" s="62" t="s">
        <v>1037</v>
      </c>
      <c r="D99" s="88">
        <v>66</v>
      </c>
      <c r="E99" s="85">
        <v>660</v>
      </c>
      <c r="F99" s="85">
        <v>15</v>
      </c>
      <c r="G99" s="6">
        <f t="shared" si="11"/>
        <v>44</v>
      </c>
      <c r="H99" s="57">
        <f t="shared" si="13"/>
        <v>1276</v>
      </c>
      <c r="I99" s="57">
        <f t="shared" si="14"/>
        <v>1232</v>
      </c>
      <c r="J99" s="57">
        <f t="shared" si="15"/>
        <v>64</v>
      </c>
      <c r="K99" s="57">
        <f t="shared" si="16"/>
        <v>123</v>
      </c>
      <c r="L99" s="57">
        <f t="shared" si="12"/>
        <v>187</v>
      </c>
      <c r="M99" s="107">
        <f t="shared" si="10"/>
        <v>66.666666666666671</v>
      </c>
    </row>
    <row r="100" spans="1:13" s="11" customFormat="1" ht="15.95" customHeight="1" outlineLevel="2">
      <c r="A100" s="59">
        <v>30</v>
      </c>
      <c r="B100" s="60" t="s">
        <v>144</v>
      </c>
      <c r="C100" s="62" t="s">
        <v>27</v>
      </c>
      <c r="D100" s="88">
        <v>45</v>
      </c>
      <c r="E100" s="85">
        <v>404</v>
      </c>
      <c r="F100" s="85">
        <v>15</v>
      </c>
      <c r="G100" s="6">
        <f t="shared" si="11"/>
        <v>26.933333333333334</v>
      </c>
      <c r="H100" s="57">
        <f t="shared" si="13"/>
        <v>781</v>
      </c>
      <c r="I100" s="57">
        <f t="shared" si="14"/>
        <v>754</v>
      </c>
      <c r="J100" s="57">
        <f t="shared" si="15"/>
        <v>39</v>
      </c>
      <c r="K100" s="57">
        <f t="shared" si="16"/>
        <v>75</v>
      </c>
      <c r="L100" s="57">
        <f t="shared" si="12"/>
        <v>114</v>
      </c>
      <c r="M100" s="107">
        <f t="shared" si="10"/>
        <v>59.851851851851855</v>
      </c>
    </row>
    <row r="101" spans="1:13" ht="15.95" customHeight="1" outlineLevel="2">
      <c r="A101" s="59">
        <v>31</v>
      </c>
      <c r="B101" s="60" t="s">
        <v>144</v>
      </c>
      <c r="C101" s="62" t="s">
        <v>194</v>
      </c>
      <c r="D101" s="88">
        <v>117</v>
      </c>
      <c r="E101" s="85">
        <v>1614</v>
      </c>
      <c r="F101" s="85">
        <v>17</v>
      </c>
      <c r="G101" s="6">
        <f t="shared" si="11"/>
        <v>94.941176470588232</v>
      </c>
      <c r="H101" s="57">
        <f t="shared" si="13"/>
        <v>2753</v>
      </c>
      <c r="I101" s="57">
        <f t="shared" si="14"/>
        <v>2658</v>
      </c>
      <c r="J101" s="57">
        <f t="shared" si="15"/>
        <v>138</v>
      </c>
      <c r="K101" s="57">
        <f t="shared" si="16"/>
        <v>266</v>
      </c>
      <c r="L101" s="57">
        <f t="shared" si="12"/>
        <v>404</v>
      </c>
      <c r="M101" s="107">
        <f t="shared" si="10"/>
        <v>81.146304675716436</v>
      </c>
    </row>
    <row r="102" spans="1:13" ht="15.95" customHeight="1" outlineLevel="2">
      <c r="A102" s="59">
        <v>32</v>
      </c>
      <c r="B102" s="60" t="s">
        <v>144</v>
      </c>
      <c r="C102" s="62" t="s">
        <v>195</v>
      </c>
      <c r="D102" s="88">
        <v>80</v>
      </c>
      <c r="E102" s="85">
        <v>668</v>
      </c>
      <c r="F102" s="85">
        <v>14</v>
      </c>
      <c r="G102" s="6">
        <f t="shared" si="11"/>
        <v>47.714285714285715</v>
      </c>
      <c r="H102" s="57">
        <f t="shared" si="13"/>
        <v>1384</v>
      </c>
      <c r="I102" s="57">
        <f t="shared" si="14"/>
        <v>1336</v>
      </c>
      <c r="J102" s="57">
        <f t="shared" si="15"/>
        <v>69</v>
      </c>
      <c r="K102" s="57">
        <f t="shared" si="16"/>
        <v>134</v>
      </c>
      <c r="L102" s="57">
        <f t="shared" si="12"/>
        <v>203</v>
      </c>
      <c r="M102" s="107">
        <f t="shared" si="10"/>
        <v>59.642857142857146</v>
      </c>
    </row>
    <row r="103" spans="1:13" ht="15.95" customHeight="1" outlineLevel="2">
      <c r="A103" s="59">
        <v>33</v>
      </c>
      <c r="B103" s="60" t="s">
        <v>144</v>
      </c>
      <c r="C103" s="62" t="s">
        <v>1038</v>
      </c>
      <c r="D103" s="88">
        <v>105</v>
      </c>
      <c r="E103" s="85">
        <v>735</v>
      </c>
      <c r="F103" s="85">
        <v>14</v>
      </c>
      <c r="G103" s="6">
        <f t="shared" si="11"/>
        <v>52.5</v>
      </c>
      <c r="H103" s="57">
        <f t="shared" si="13"/>
        <v>1523</v>
      </c>
      <c r="I103" s="57">
        <f t="shared" si="14"/>
        <v>1470</v>
      </c>
      <c r="J103" s="57">
        <f t="shared" si="15"/>
        <v>76</v>
      </c>
      <c r="K103" s="57">
        <f t="shared" si="16"/>
        <v>147</v>
      </c>
      <c r="L103" s="57">
        <f t="shared" si="12"/>
        <v>223</v>
      </c>
      <c r="M103" s="107">
        <f t="shared" si="10"/>
        <v>50</v>
      </c>
    </row>
    <row r="104" spans="1:13" s="12" customFormat="1" ht="15.95" customHeight="1" outlineLevel="2">
      <c r="A104" s="59">
        <v>34</v>
      </c>
      <c r="B104" s="60" t="s">
        <v>144</v>
      </c>
      <c r="C104" s="62" t="s">
        <v>197</v>
      </c>
      <c r="D104" s="88">
        <v>110</v>
      </c>
      <c r="E104" s="85">
        <v>937</v>
      </c>
      <c r="F104" s="85">
        <v>15</v>
      </c>
      <c r="G104" s="6">
        <f t="shared" si="11"/>
        <v>62.466666666666669</v>
      </c>
      <c r="H104" s="57">
        <f t="shared" si="13"/>
        <v>1812</v>
      </c>
      <c r="I104" s="57">
        <f t="shared" si="14"/>
        <v>1749</v>
      </c>
      <c r="J104" s="57">
        <f t="shared" si="15"/>
        <v>91</v>
      </c>
      <c r="K104" s="57">
        <f t="shared" si="16"/>
        <v>175</v>
      </c>
      <c r="L104" s="57">
        <f t="shared" si="12"/>
        <v>266</v>
      </c>
      <c r="M104" s="107">
        <f t="shared" si="10"/>
        <v>56.787878787878789</v>
      </c>
    </row>
    <row r="105" spans="1:13" ht="15.95" customHeight="1" outlineLevel="2">
      <c r="A105" s="59">
        <v>35</v>
      </c>
      <c r="B105" s="60" t="s">
        <v>144</v>
      </c>
      <c r="C105" s="62" t="s">
        <v>1039</v>
      </c>
      <c r="D105" s="88">
        <v>103</v>
      </c>
      <c r="E105" s="85">
        <v>716</v>
      </c>
      <c r="F105" s="85">
        <v>11</v>
      </c>
      <c r="G105" s="6">
        <f t="shared" si="11"/>
        <v>65.090909090909093</v>
      </c>
      <c r="H105" s="57">
        <f t="shared" si="13"/>
        <v>1888</v>
      </c>
      <c r="I105" s="57">
        <f t="shared" si="14"/>
        <v>1823</v>
      </c>
      <c r="J105" s="57">
        <f t="shared" si="15"/>
        <v>94</v>
      </c>
      <c r="K105" s="57">
        <f t="shared" si="16"/>
        <v>182</v>
      </c>
      <c r="L105" s="57">
        <f t="shared" si="12"/>
        <v>276</v>
      </c>
      <c r="M105" s="107">
        <f t="shared" si="10"/>
        <v>63.195057369814648</v>
      </c>
    </row>
    <row r="106" spans="1:13" s="12" customFormat="1" ht="15.95" customHeight="1" outlineLevel="2">
      <c r="A106" s="59">
        <v>36</v>
      </c>
      <c r="B106" s="60" t="s">
        <v>144</v>
      </c>
      <c r="C106" s="62" t="s">
        <v>200</v>
      </c>
      <c r="D106" s="88">
        <v>91</v>
      </c>
      <c r="E106" s="85">
        <v>1053</v>
      </c>
      <c r="F106" s="85">
        <v>21</v>
      </c>
      <c r="G106" s="6">
        <f t="shared" si="11"/>
        <v>50.142857142857146</v>
      </c>
      <c r="H106" s="57">
        <f t="shared" si="13"/>
        <v>1454</v>
      </c>
      <c r="I106" s="57">
        <f t="shared" si="14"/>
        <v>1404</v>
      </c>
      <c r="J106" s="57">
        <f t="shared" si="15"/>
        <v>73</v>
      </c>
      <c r="K106" s="57">
        <f t="shared" si="16"/>
        <v>140</v>
      </c>
      <c r="L106" s="57">
        <f t="shared" si="12"/>
        <v>213</v>
      </c>
      <c r="M106" s="107">
        <f t="shared" si="10"/>
        <v>55.102040816326536</v>
      </c>
    </row>
    <row r="107" spans="1:13" ht="15.95" customHeight="1" outlineLevel="2">
      <c r="A107" s="59">
        <v>37</v>
      </c>
      <c r="B107" s="60" t="s">
        <v>144</v>
      </c>
      <c r="C107" s="62" t="s">
        <v>671</v>
      </c>
      <c r="D107" s="88">
        <v>136</v>
      </c>
      <c r="E107" s="85">
        <v>1834</v>
      </c>
      <c r="F107" s="85">
        <v>22</v>
      </c>
      <c r="G107" s="6">
        <f t="shared" si="11"/>
        <v>83.36363636363636</v>
      </c>
      <c r="H107" s="57">
        <f t="shared" si="13"/>
        <v>2418</v>
      </c>
      <c r="I107" s="57">
        <f t="shared" si="14"/>
        <v>2334</v>
      </c>
      <c r="J107" s="57">
        <f t="shared" si="15"/>
        <v>121</v>
      </c>
      <c r="K107" s="57">
        <f t="shared" si="16"/>
        <v>233</v>
      </c>
      <c r="L107" s="57">
        <f t="shared" si="12"/>
        <v>354</v>
      </c>
      <c r="M107" s="107">
        <f t="shared" si="10"/>
        <v>61.296791443850267</v>
      </c>
    </row>
    <row r="108" spans="1:13" ht="15.95" customHeight="1" outlineLevel="2">
      <c r="A108" s="59">
        <v>38</v>
      </c>
      <c r="B108" s="60" t="s">
        <v>144</v>
      </c>
      <c r="C108" s="62" t="s">
        <v>205</v>
      </c>
      <c r="D108" s="88">
        <v>61</v>
      </c>
      <c r="E108" s="85">
        <v>861</v>
      </c>
      <c r="F108" s="85">
        <v>23</v>
      </c>
      <c r="G108" s="6">
        <f t="shared" si="11"/>
        <v>37.434782608695649</v>
      </c>
      <c r="H108" s="57">
        <f t="shared" si="13"/>
        <v>1086</v>
      </c>
      <c r="I108" s="57">
        <f t="shared" si="14"/>
        <v>1048</v>
      </c>
      <c r="J108" s="57">
        <f t="shared" si="15"/>
        <v>54</v>
      </c>
      <c r="K108" s="57">
        <f t="shared" si="16"/>
        <v>105</v>
      </c>
      <c r="L108" s="57">
        <f t="shared" si="12"/>
        <v>159</v>
      </c>
      <c r="M108" s="107">
        <f t="shared" si="10"/>
        <v>61.368496079828937</v>
      </c>
    </row>
    <row r="109" spans="1:13" ht="15.95" customHeight="1" outlineLevel="2">
      <c r="A109" s="59">
        <v>39</v>
      </c>
      <c r="B109" s="60" t="s">
        <v>144</v>
      </c>
      <c r="C109" s="62" t="s">
        <v>207</v>
      </c>
      <c r="D109" s="88">
        <v>51</v>
      </c>
      <c r="E109" s="85">
        <v>576</v>
      </c>
      <c r="F109" s="85">
        <v>21</v>
      </c>
      <c r="G109" s="6">
        <f t="shared" si="11"/>
        <v>27.428571428571427</v>
      </c>
      <c r="H109" s="57">
        <f t="shared" si="13"/>
        <v>795</v>
      </c>
      <c r="I109" s="57">
        <f t="shared" si="14"/>
        <v>768</v>
      </c>
      <c r="J109" s="57">
        <f t="shared" si="15"/>
        <v>40</v>
      </c>
      <c r="K109" s="57">
        <f t="shared" si="16"/>
        <v>77</v>
      </c>
      <c r="L109" s="57">
        <f t="shared" si="12"/>
        <v>117</v>
      </c>
      <c r="M109" s="107">
        <f t="shared" si="10"/>
        <v>53.78151260504201</v>
      </c>
    </row>
    <row r="110" spans="1:13" ht="15.95" customHeight="1" outlineLevel="2">
      <c r="A110" s="59">
        <v>40</v>
      </c>
      <c r="B110" s="60" t="s">
        <v>144</v>
      </c>
      <c r="C110" s="62" t="s">
        <v>1242</v>
      </c>
      <c r="D110" s="88">
        <v>169</v>
      </c>
      <c r="E110" s="85">
        <v>2548</v>
      </c>
      <c r="F110" s="85">
        <v>22</v>
      </c>
      <c r="G110" s="6">
        <f t="shared" si="11"/>
        <v>115.81818181818181</v>
      </c>
      <c r="H110" s="57">
        <f t="shared" si="13"/>
        <v>3359</v>
      </c>
      <c r="I110" s="57">
        <f t="shared" si="14"/>
        <v>3243</v>
      </c>
      <c r="J110" s="57">
        <f>ROUND(H110*0.05+3,0)</f>
        <v>171</v>
      </c>
      <c r="K110" s="57">
        <f>ROUND(I110*0.1+13,0)</f>
        <v>337</v>
      </c>
      <c r="L110" s="57">
        <f t="shared" si="12"/>
        <v>508</v>
      </c>
      <c r="M110" s="107">
        <f t="shared" si="10"/>
        <v>68.531468531468533</v>
      </c>
    </row>
    <row r="111" spans="1:13" ht="15.95" customHeight="1" outlineLevel="2">
      <c r="A111" s="59">
        <v>41</v>
      </c>
      <c r="B111" s="60" t="s">
        <v>144</v>
      </c>
      <c r="C111" s="58" t="s">
        <v>1243</v>
      </c>
      <c r="D111" s="88">
        <v>139</v>
      </c>
      <c r="E111" s="85">
        <v>2082</v>
      </c>
      <c r="F111" s="85">
        <v>21</v>
      </c>
      <c r="G111" s="6">
        <f t="shared" si="11"/>
        <v>99.142857142857139</v>
      </c>
      <c r="H111" s="57">
        <f t="shared" si="13"/>
        <v>2875</v>
      </c>
      <c r="I111" s="57">
        <f t="shared" si="14"/>
        <v>2776</v>
      </c>
      <c r="J111" s="57">
        <f t="shared" si="15"/>
        <v>144</v>
      </c>
      <c r="K111" s="57">
        <f t="shared" si="16"/>
        <v>278</v>
      </c>
      <c r="L111" s="57">
        <f t="shared" si="12"/>
        <v>422</v>
      </c>
      <c r="M111" s="107">
        <f t="shared" si="10"/>
        <v>71.325796505652619</v>
      </c>
    </row>
    <row r="112" spans="1:13" ht="15.95" customHeight="1" outlineLevel="2">
      <c r="A112" s="59">
        <v>42</v>
      </c>
      <c r="B112" s="60" t="s">
        <v>144</v>
      </c>
      <c r="C112" s="62" t="s">
        <v>1216</v>
      </c>
      <c r="D112" s="88">
        <v>101</v>
      </c>
      <c r="E112" s="85">
        <v>2064</v>
      </c>
      <c r="F112" s="85">
        <v>22</v>
      </c>
      <c r="G112" s="6">
        <f t="shared" si="11"/>
        <v>93.818181818181813</v>
      </c>
      <c r="H112" s="57">
        <f t="shared" si="13"/>
        <v>2721</v>
      </c>
      <c r="I112" s="57">
        <f t="shared" si="14"/>
        <v>2627</v>
      </c>
      <c r="J112" s="57">
        <f t="shared" si="15"/>
        <v>136</v>
      </c>
      <c r="K112" s="57">
        <f t="shared" si="16"/>
        <v>263</v>
      </c>
      <c r="L112" s="57">
        <f t="shared" si="12"/>
        <v>399</v>
      </c>
      <c r="M112" s="107">
        <f t="shared" si="10"/>
        <v>92.889288928892896</v>
      </c>
    </row>
    <row r="113" spans="1:13" ht="15.95" customHeight="1" outlineLevel="2">
      <c r="A113" s="59">
        <v>43</v>
      </c>
      <c r="B113" s="60" t="s">
        <v>144</v>
      </c>
      <c r="C113" s="62" t="s">
        <v>1040</v>
      </c>
      <c r="D113" s="88">
        <v>144</v>
      </c>
      <c r="E113" s="85">
        <v>507</v>
      </c>
      <c r="F113" s="85">
        <v>8</v>
      </c>
      <c r="G113" s="6">
        <f t="shared" si="11"/>
        <v>63.375</v>
      </c>
      <c r="H113" s="57">
        <f t="shared" si="13"/>
        <v>1838</v>
      </c>
      <c r="I113" s="57">
        <f t="shared" si="14"/>
        <v>1775</v>
      </c>
      <c r="J113" s="57">
        <f t="shared" si="15"/>
        <v>92</v>
      </c>
      <c r="K113" s="57">
        <f t="shared" si="16"/>
        <v>178</v>
      </c>
      <c r="L113" s="57">
        <f t="shared" si="12"/>
        <v>270</v>
      </c>
      <c r="M113" s="107">
        <f t="shared" si="10"/>
        <v>44.010416666666664</v>
      </c>
    </row>
    <row r="114" spans="1:13" ht="15.95" customHeight="1" outlineLevel="2">
      <c r="A114" s="59">
        <v>44</v>
      </c>
      <c r="B114" s="60" t="s">
        <v>144</v>
      </c>
      <c r="C114" s="62" t="s">
        <v>1041</v>
      </c>
      <c r="D114" s="88">
        <v>359</v>
      </c>
      <c r="E114" s="85">
        <v>0</v>
      </c>
      <c r="F114" s="85">
        <v>1</v>
      </c>
      <c r="G114" s="6">
        <f t="shared" si="11"/>
        <v>0</v>
      </c>
      <c r="H114" s="57">
        <f t="shared" si="13"/>
        <v>0</v>
      </c>
      <c r="I114" s="57">
        <f t="shared" si="14"/>
        <v>0</v>
      </c>
      <c r="J114" s="57">
        <f t="shared" si="15"/>
        <v>0</v>
      </c>
      <c r="K114" s="57">
        <f t="shared" si="16"/>
        <v>0</v>
      </c>
      <c r="L114" s="57">
        <f t="shared" si="12"/>
        <v>0</v>
      </c>
      <c r="M114" s="107">
        <f t="shared" si="10"/>
        <v>0</v>
      </c>
    </row>
    <row r="115" spans="1:13" ht="15.95" customHeight="1" outlineLevel="1">
      <c r="A115" s="59"/>
      <c r="B115" s="97" t="s">
        <v>211</v>
      </c>
      <c r="C115" s="62"/>
      <c r="D115" s="88"/>
      <c r="E115" s="85"/>
      <c r="F115" s="85"/>
      <c r="G115" s="6">
        <f>SUBTOTAL(9,G71:G114)</f>
        <v>2143.316196860826</v>
      </c>
      <c r="H115" s="57"/>
      <c r="I115" s="57"/>
      <c r="J115" s="57">
        <f>SUBTOTAL(9,J71:J114)</f>
        <v>3111</v>
      </c>
      <c r="K115" s="57">
        <f>SUBTOTAL(9,K71:K114)</f>
        <v>6016</v>
      </c>
      <c r="L115" s="57">
        <f>SUBTOTAL(9,L71:L114)</f>
        <v>9127</v>
      </c>
      <c r="M115" s="107"/>
    </row>
    <row r="116" spans="1:13" s="11" customFormat="1" ht="17.100000000000001" customHeight="1" outlineLevel="2">
      <c r="A116" s="69">
        <v>1</v>
      </c>
      <c r="B116" s="70" t="s">
        <v>212</v>
      </c>
      <c r="C116" s="62" t="s">
        <v>213</v>
      </c>
      <c r="D116" s="89">
        <v>56</v>
      </c>
      <c r="E116" s="85">
        <v>1047</v>
      </c>
      <c r="F116" s="85">
        <v>21</v>
      </c>
      <c r="G116" s="6">
        <f t="shared" si="11"/>
        <v>49.857142857142854</v>
      </c>
      <c r="H116" s="57">
        <f>ROUND(G116*32,0)</f>
        <v>1595</v>
      </c>
      <c r="I116" s="57">
        <f>ROUND(G116*31,0)</f>
        <v>1546</v>
      </c>
      <c r="J116" s="57">
        <f>ROUND(H116*0.05-1,0)</f>
        <v>79</v>
      </c>
      <c r="K116" s="57">
        <f t="shared" ref="K116:K135" si="17">ROUND(I116*0.1,0)</f>
        <v>155</v>
      </c>
      <c r="L116" s="57">
        <f t="shared" si="12"/>
        <v>234</v>
      </c>
      <c r="M116" s="107">
        <f t="shared" si="10"/>
        <v>89.030612244897952</v>
      </c>
    </row>
    <row r="117" spans="1:13" ht="17.100000000000001" customHeight="1" outlineLevel="2">
      <c r="A117" s="69">
        <v>2</v>
      </c>
      <c r="B117" s="70" t="s">
        <v>212</v>
      </c>
      <c r="C117" s="62" t="s">
        <v>1492</v>
      </c>
      <c r="D117" s="89">
        <v>35</v>
      </c>
      <c r="E117" s="85">
        <v>601</v>
      </c>
      <c r="F117" s="85">
        <v>22</v>
      </c>
      <c r="G117" s="6">
        <f t="shared" si="11"/>
        <v>27.318181818181817</v>
      </c>
      <c r="H117" s="57">
        <f t="shared" ref="H117:H146" si="18">ROUND(G117*32,0)</f>
        <v>874</v>
      </c>
      <c r="I117" s="57">
        <f t="shared" ref="I117:I146" si="19">ROUND(G117*31,0)</f>
        <v>847</v>
      </c>
      <c r="J117" s="57">
        <f t="shared" ref="J117:J120" si="20">ROUND(H117*0.05-1,0)</f>
        <v>43</v>
      </c>
      <c r="K117" s="57">
        <f t="shared" si="17"/>
        <v>85</v>
      </c>
      <c r="L117" s="57">
        <f t="shared" si="12"/>
        <v>128</v>
      </c>
      <c r="M117" s="107">
        <f t="shared" si="10"/>
        <v>78.051948051948045</v>
      </c>
    </row>
    <row r="118" spans="1:13" ht="17.100000000000001" customHeight="1" outlineLevel="2">
      <c r="A118" s="69">
        <v>3</v>
      </c>
      <c r="B118" s="70" t="s">
        <v>212</v>
      </c>
      <c r="C118" s="62" t="s">
        <v>1042</v>
      </c>
      <c r="D118" s="89">
        <v>126</v>
      </c>
      <c r="E118" s="85">
        <v>2049</v>
      </c>
      <c r="F118" s="85">
        <v>22</v>
      </c>
      <c r="G118" s="6">
        <f t="shared" si="11"/>
        <v>93.13636363636364</v>
      </c>
      <c r="H118" s="57">
        <f t="shared" si="18"/>
        <v>2980</v>
      </c>
      <c r="I118" s="57">
        <f t="shared" si="19"/>
        <v>2887</v>
      </c>
      <c r="J118" s="57">
        <f t="shared" si="20"/>
        <v>148</v>
      </c>
      <c r="K118" s="57">
        <f t="shared" si="17"/>
        <v>289</v>
      </c>
      <c r="L118" s="57">
        <f t="shared" si="12"/>
        <v>437</v>
      </c>
      <c r="M118" s="107">
        <f t="shared" si="10"/>
        <v>73.917748917748924</v>
      </c>
    </row>
    <row r="119" spans="1:13" ht="17.100000000000001" customHeight="1" outlineLevel="2">
      <c r="A119" s="69">
        <v>4</v>
      </c>
      <c r="B119" s="70" t="s">
        <v>212</v>
      </c>
      <c r="C119" s="62" t="s">
        <v>1051</v>
      </c>
      <c r="D119" s="85">
        <v>193</v>
      </c>
      <c r="E119" s="85">
        <v>210</v>
      </c>
      <c r="F119" s="85">
        <v>3</v>
      </c>
      <c r="G119" s="6">
        <f t="shared" si="11"/>
        <v>70</v>
      </c>
      <c r="H119" s="57">
        <f t="shared" si="18"/>
        <v>2240</v>
      </c>
      <c r="I119" s="57">
        <f t="shared" si="19"/>
        <v>2170</v>
      </c>
      <c r="J119" s="57">
        <f t="shared" si="20"/>
        <v>111</v>
      </c>
      <c r="K119" s="57">
        <f t="shared" si="17"/>
        <v>217</v>
      </c>
      <c r="L119" s="57">
        <f t="shared" si="12"/>
        <v>328</v>
      </c>
      <c r="M119" s="107">
        <f t="shared" si="10"/>
        <v>36.269430051813472</v>
      </c>
    </row>
    <row r="120" spans="1:13" ht="17.100000000000001" customHeight="1" outlineLevel="2">
      <c r="A120" s="69">
        <v>5</v>
      </c>
      <c r="B120" s="70" t="s">
        <v>212</v>
      </c>
      <c r="C120" s="62" t="s">
        <v>224</v>
      </c>
      <c r="D120" s="89">
        <v>307</v>
      </c>
      <c r="E120" s="85">
        <v>3703</v>
      </c>
      <c r="F120" s="85">
        <v>22</v>
      </c>
      <c r="G120" s="6">
        <f t="shared" si="11"/>
        <v>168.31818181818181</v>
      </c>
      <c r="H120" s="57">
        <f t="shared" si="18"/>
        <v>5386</v>
      </c>
      <c r="I120" s="57">
        <f t="shared" si="19"/>
        <v>5218</v>
      </c>
      <c r="J120" s="57">
        <f t="shared" si="20"/>
        <v>268</v>
      </c>
      <c r="K120" s="57">
        <f>ROUND(I120*0.1-31,0)</f>
        <v>491</v>
      </c>
      <c r="L120" s="57">
        <f t="shared" si="12"/>
        <v>759</v>
      </c>
      <c r="M120" s="107">
        <f t="shared" si="10"/>
        <v>54.826769321883326</v>
      </c>
    </row>
    <row r="121" spans="1:13" ht="17.100000000000001" customHeight="1" outlineLevel="2">
      <c r="A121" s="69">
        <v>6</v>
      </c>
      <c r="B121" s="70" t="s">
        <v>212</v>
      </c>
      <c r="C121" s="62" t="s">
        <v>226</v>
      </c>
      <c r="D121" s="89">
        <v>84</v>
      </c>
      <c r="E121" s="85">
        <v>1162</v>
      </c>
      <c r="F121" s="85">
        <v>21</v>
      </c>
      <c r="G121" s="6">
        <f t="shared" si="11"/>
        <v>55.333333333333336</v>
      </c>
      <c r="H121" s="57">
        <f t="shared" si="18"/>
        <v>1771</v>
      </c>
      <c r="I121" s="57">
        <f t="shared" si="19"/>
        <v>1715</v>
      </c>
      <c r="J121" s="57">
        <f t="shared" ref="J121:J135" si="21">ROUND(H121*0.05,0)</f>
        <v>89</v>
      </c>
      <c r="K121" s="57">
        <f t="shared" si="17"/>
        <v>172</v>
      </c>
      <c r="L121" s="57">
        <f t="shared" si="12"/>
        <v>261</v>
      </c>
      <c r="M121" s="107">
        <f t="shared" si="10"/>
        <v>65.873015873015873</v>
      </c>
    </row>
    <row r="122" spans="1:13" ht="17.100000000000001" customHeight="1" outlineLevel="2">
      <c r="A122" s="69">
        <v>7</v>
      </c>
      <c r="B122" s="70" t="s">
        <v>212</v>
      </c>
      <c r="C122" s="62" t="s">
        <v>227</v>
      </c>
      <c r="D122" s="89">
        <v>15</v>
      </c>
      <c r="E122" s="85">
        <v>197</v>
      </c>
      <c r="F122" s="85">
        <v>21</v>
      </c>
      <c r="G122" s="6">
        <f t="shared" si="11"/>
        <v>9.3809523809523814</v>
      </c>
      <c r="H122" s="57">
        <f t="shared" si="18"/>
        <v>300</v>
      </c>
      <c r="I122" s="57">
        <f t="shared" si="19"/>
        <v>291</v>
      </c>
      <c r="J122" s="57">
        <f t="shared" si="21"/>
        <v>15</v>
      </c>
      <c r="K122" s="57">
        <f t="shared" si="17"/>
        <v>29</v>
      </c>
      <c r="L122" s="57">
        <f t="shared" si="12"/>
        <v>44</v>
      </c>
      <c r="M122" s="107">
        <f t="shared" si="10"/>
        <v>62.539682539682545</v>
      </c>
    </row>
    <row r="123" spans="1:13" ht="17.100000000000001" customHeight="1" outlineLevel="2">
      <c r="A123" s="69">
        <v>8</v>
      </c>
      <c r="B123" s="70" t="s">
        <v>212</v>
      </c>
      <c r="C123" s="62" t="s">
        <v>1043</v>
      </c>
      <c r="D123" s="89">
        <v>69</v>
      </c>
      <c r="E123" s="85">
        <v>1107</v>
      </c>
      <c r="F123" s="85">
        <v>22</v>
      </c>
      <c r="G123" s="6">
        <f t="shared" si="11"/>
        <v>50.31818181818182</v>
      </c>
      <c r="H123" s="57">
        <f t="shared" si="18"/>
        <v>1610</v>
      </c>
      <c r="I123" s="57">
        <f t="shared" si="19"/>
        <v>1560</v>
      </c>
      <c r="J123" s="57">
        <f t="shared" si="21"/>
        <v>81</v>
      </c>
      <c r="K123" s="57">
        <f t="shared" si="17"/>
        <v>156</v>
      </c>
      <c r="L123" s="57">
        <f t="shared" si="12"/>
        <v>237</v>
      </c>
      <c r="M123" s="107">
        <f t="shared" si="10"/>
        <v>72.92490118577075</v>
      </c>
    </row>
    <row r="124" spans="1:13" s="11" customFormat="1" ht="17.100000000000001" customHeight="1" outlineLevel="2">
      <c r="A124" s="69">
        <v>9</v>
      </c>
      <c r="B124" s="70" t="s">
        <v>212</v>
      </c>
      <c r="C124" s="62" t="s">
        <v>234</v>
      </c>
      <c r="D124" s="89">
        <v>63</v>
      </c>
      <c r="E124" s="85">
        <v>945</v>
      </c>
      <c r="F124" s="85">
        <v>22</v>
      </c>
      <c r="G124" s="6">
        <f t="shared" si="11"/>
        <v>42.954545454545453</v>
      </c>
      <c r="H124" s="57">
        <f t="shared" si="18"/>
        <v>1375</v>
      </c>
      <c r="I124" s="57">
        <f t="shared" si="19"/>
        <v>1332</v>
      </c>
      <c r="J124" s="57">
        <f t="shared" si="21"/>
        <v>69</v>
      </c>
      <c r="K124" s="57">
        <f t="shared" si="17"/>
        <v>133</v>
      </c>
      <c r="L124" s="57">
        <f t="shared" si="12"/>
        <v>202</v>
      </c>
      <c r="M124" s="107">
        <f t="shared" si="10"/>
        <v>68.181818181818173</v>
      </c>
    </row>
    <row r="125" spans="1:13" ht="17.100000000000001" customHeight="1" outlineLevel="2">
      <c r="A125" s="69">
        <v>10</v>
      </c>
      <c r="B125" s="70" t="s">
        <v>212</v>
      </c>
      <c r="C125" s="62" t="s">
        <v>235</v>
      </c>
      <c r="D125" s="89">
        <v>80</v>
      </c>
      <c r="E125" s="85">
        <v>40</v>
      </c>
      <c r="F125" s="85">
        <v>1</v>
      </c>
      <c r="G125" s="6">
        <f t="shared" si="11"/>
        <v>40</v>
      </c>
      <c r="H125" s="57">
        <f t="shared" si="18"/>
        <v>1280</v>
      </c>
      <c r="I125" s="57">
        <f t="shared" si="19"/>
        <v>1240</v>
      </c>
      <c r="J125" s="57">
        <f t="shared" si="21"/>
        <v>64</v>
      </c>
      <c r="K125" s="57">
        <f t="shared" si="17"/>
        <v>124</v>
      </c>
      <c r="L125" s="57">
        <f t="shared" si="12"/>
        <v>188</v>
      </c>
      <c r="M125" s="107">
        <f t="shared" si="10"/>
        <v>50</v>
      </c>
    </row>
    <row r="126" spans="1:13" ht="17.100000000000001" customHeight="1" outlineLevel="2">
      <c r="A126" s="69">
        <v>11</v>
      </c>
      <c r="B126" s="70" t="s">
        <v>212</v>
      </c>
      <c r="C126" s="62" t="s">
        <v>236</v>
      </c>
      <c r="D126" s="89">
        <v>27</v>
      </c>
      <c r="E126" s="85">
        <v>12</v>
      </c>
      <c r="F126" s="85">
        <v>1</v>
      </c>
      <c r="G126" s="6">
        <f t="shared" si="11"/>
        <v>12</v>
      </c>
      <c r="H126" s="57">
        <f t="shared" si="18"/>
        <v>384</v>
      </c>
      <c r="I126" s="57">
        <f t="shared" si="19"/>
        <v>372</v>
      </c>
      <c r="J126" s="57">
        <f t="shared" si="21"/>
        <v>19</v>
      </c>
      <c r="K126" s="57">
        <f t="shared" si="17"/>
        <v>37</v>
      </c>
      <c r="L126" s="57">
        <f t="shared" si="12"/>
        <v>56</v>
      </c>
      <c r="M126" s="107">
        <f t="shared" si="10"/>
        <v>44.444444444444443</v>
      </c>
    </row>
    <row r="127" spans="1:13" ht="17.100000000000001" customHeight="1" outlineLevel="2">
      <c r="A127" s="69">
        <v>12</v>
      </c>
      <c r="B127" s="70" t="s">
        <v>212</v>
      </c>
      <c r="C127" s="62" t="s">
        <v>1044</v>
      </c>
      <c r="D127" s="89">
        <v>49</v>
      </c>
      <c r="E127" s="85">
        <v>711</v>
      </c>
      <c r="F127" s="85">
        <v>21</v>
      </c>
      <c r="G127" s="6">
        <f t="shared" si="11"/>
        <v>33.857142857142854</v>
      </c>
      <c r="H127" s="57">
        <f t="shared" si="18"/>
        <v>1083</v>
      </c>
      <c r="I127" s="57">
        <f t="shared" si="19"/>
        <v>1050</v>
      </c>
      <c r="J127" s="57">
        <f t="shared" si="21"/>
        <v>54</v>
      </c>
      <c r="K127" s="57">
        <f t="shared" si="17"/>
        <v>105</v>
      </c>
      <c r="L127" s="57">
        <f t="shared" si="12"/>
        <v>159</v>
      </c>
      <c r="M127" s="107">
        <f t="shared" si="10"/>
        <v>69.096209912536438</v>
      </c>
    </row>
    <row r="128" spans="1:13" ht="17.100000000000001" customHeight="1" outlineLevel="2">
      <c r="A128" s="69">
        <v>13</v>
      </c>
      <c r="B128" s="70" t="s">
        <v>212</v>
      </c>
      <c r="C128" s="62" t="s">
        <v>241</v>
      </c>
      <c r="D128" s="89">
        <v>112</v>
      </c>
      <c r="E128" s="85">
        <v>1128</v>
      </c>
      <c r="F128" s="85">
        <v>21</v>
      </c>
      <c r="G128" s="6">
        <f t="shared" si="11"/>
        <v>53.714285714285715</v>
      </c>
      <c r="H128" s="57">
        <f t="shared" si="18"/>
        <v>1719</v>
      </c>
      <c r="I128" s="57">
        <f t="shared" si="19"/>
        <v>1665</v>
      </c>
      <c r="J128" s="57">
        <f t="shared" si="21"/>
        <v>86</v>
      </c>
      <c r="K128" s="57">
        <f t="shared" si="17"/>
        <v>167</v>
      </c>
      <c r="L128" s="57">
        <f t="shared" si="12"/>
        <v>253</v>
      </c>
      <c r="M128" s="107">
        <f t="shared" si="10"/>
        <v>47.95918367346939</v>
      </c>
    </row>
    <row r="129" spans="1:13" ht="17.100000000000001" customHeight="1" outlineLevel="2">
      <c r="A129" s="69">
        <v>14</v>
      </c>
      <c r="B129" s="70" t="s">
        <v>212</v>
      </c>
      <c r="C129" s="62" t="s">
        <v>242</v>
      </c>
      <c r="D129" s="89">
        <v>12</v>
      </c>
      <c r="E129" s="85">
        <v>127</v>
      </c>
      <c r="F129" s="85">
        <v>22</v>
      </c>
      <c r="G129" s="6">
        <f t="shared" si="11"/>
        <v>5.7727272727272725</v>
      </c>
      <c r="H129" s="57">
        <f t="shared" si="18"/>
        <v>185</v>
      </c>
      <c r="I129" s="57">
        <f t="shared" si="19"/>
        <v>179</v>
      </c>
      <c r="J129" s="57">
        <f t="shared" si="21"/>
        <v>9</v>
      </c>
      <c r="K129" s="57">
        <f t="shared" si="17"/>
        <v>18</v>
      </c>
      <c r="L129" s="57">
        <f t="shared" si="12"/>
        <v>27</v>
      </c>
      <c r="M129" s="107">
        <f t="shared" si="10"/>
        <v>48.106060606060602</v>
      </c>
    </row>
    <row r="130" spans="1:13" ht="17.100000000000001" customHeight="1" outlineLevel="2">
      <c r="A130" s="69">
        <v>15</v>
      </c>
      <c r="B130" s="70" t="s">
        <v>212</v>
      </c>
      <c r="C130" s="62" t="s">
        <v>244</v>
      </c>
      <c r="D130" s="89">
        <v>37</v>
      </c>
      <c r="E130" s="85">
        <v>596</v>
      </c>
      <c r="F130" s="85">
        <v>21</v>
      </c>
      <c r="G130" s="6">
        <f t="shared" si="11"/>
        <v>28.38095238095238</v>
      </c>
      <c r="H130" s="57">
        <f t="shared" si="18"/>
        <v>908</v>
      </c>
      <c r="I130" s="57">
        <f t="shared" si="19"/>
        <v>880</v>
      </c>
      <c r="J130" s="57">
        <f t="shared" si="21"/>
        <v>45</v>
      </c>
      <c r="K130" s="57">
        <f t="shared" si="17"/>
        <v>88</v>
      </c>
      <c r="L130" s="57">
        <f t="shared" si="12"/>
        <v>133</v>
      </c>
      <c r="M130" s="107">
        <f t="shared" si="10"/>
        <v>76.705276705276702</v>
      </c>
    </row>
    <row r="131" spans="1:13" ht="17.100000000000001" customHeight="1" outlineLevel="2">
      <c r="A131" s="69">
        <v>16</v>
      </c>
      <c r="B131" s="70" t="s">
        <v>212</v>
      </c>
      <c r="C131" s="62" t="s">
        <v>1045</v>
      </c>
      <c r="D131" s="89">
        <v>107</v>
      </c>
      <c r="E131" s="85">
        <v>50</v>
      </c>
      <c r="F131" s="85">
        <v>1</v>
      </c>
      <c r="G131" s="6">
        <f t="shared" si="11"/>
        <v>50</v>
      </c>
      <c r="H131" s="57">
        <f t="shared" si="18"/>
        <v>1600</v>
      </c>
      <c r="I131" s="57">
        <f t="shared" si="19"/>
        <v>1550</v>
      </c>
      <c r="J131" s="57">
        <f t="shared" si="21"/>
        <v>80</v>
      </c>
      <c r="K131" s="57">
        <f t="shared" si="17"/>
        <v>155</v>
      </c>
      <c r="L131" s="57">
        <f t="shared" si="12"/>
        <v>235</v>
      </c>
      <c r="M131" s="107">
        <f t="shared" si="10"/>
        <v>46.728971962616825</v>
      </c>
    </row>
    <row r="132" spans="1:13" ht="17.100000000000001" customHeight="1" outlineLevel="2">
      <c r="A132" s="69">
        <v>17</v>
      </c>
      <c r="B132" s="70" t="s">
        <v>212</v>
      </c>
      <c r="C132" s="71" t="s">
        <v>1493</v>
      </c>
      <c r="D132" s="85">
        <v>238</v>
      </c>
      <c r="E132" s="85">
        <v>80</v>
      </c>
      <c r="F132" s="85">
        <v>1</v>
      </c>
      <c r="G132" s="6">
        <f t="shared" si="11"/>
        <v>80</v>
      </c>
      <c r="H132" s="57">
        <f t="shared" si="18"/>
        <v>2560</v>
      </c>
      <c r="I132" s="57">
        <f t="shared" si="19"/>
        <v>2480</v>
      </c>
      <c r="J132" s="57">
        <f t="shared" si="21"/>
        <v>128</v>
      </c>
      <c r="K132" s="57">
        <f t="shared" si="17"/>
        <v>248</v>
      </c>
      <c r="L132" s="57">
        <f t="shared" si="12"/>
        <v>376</v>
      </c>
      <c r="M132" s="107">
        <f t="shared" si="10"/>
        <v>33.613445378151262</v>
      </c>
    </row>
    <row r="133" spans="1:13" ht="17.100000000000001" customHeight="1" outlineLevel="2">
      <c r="A133" s="69">
        <v>18</v>
      </c>
      <c r="B133" s="70" t="s">
        <v>212</v>
      </c>
      <c r="C133" s="62" t="s">
        <v>251</v>
      </c>
      <c r="D133" s="89">
        <v>146</v>
      </c>
      <c r="E133" s="85">
        <v>60</v>
      </c>
      <c r="F133" s="85">
        <v>1</v>
      </c>
      <c r="G133" s="6">
        <f t="shared" si="11"/>
        <v>60</v>
      </c>
      <c r="H133" s="57">
        <f t="shared" si="18"/>
        <v>1920</v>
      </c>
      <c r="I133" s="57">
        <f t="shared" si="19"/>
        <v>1860</v>
      </c>
      <c r="J133" s="57">
        <f t="shared" si="21"/>
        <v>96</v>
      </c>
      <c r="K133" s="57">
        <f t="shared" si="17"/>
        <v>186</v>
      </c>
      <c r="L133" s="57">
        <f t="shared" si="12"/>
        <v>282</v>
      </c>
      <c r="M133" s="107">
        <f t="shared" ref="M133:M198" si="22">G133*100/D133</f>
        <v>41.095890410958901</v>
      </c>
    </row>
    <row r="134" spans="1:13" ht="17.100000000000001" customHeight="1" outlineLevel="2">
      <c r="A134" s="69">
        <v>19</v>
      </c>
      <c r="B134" s="70" t="s">
        <v>212</v>
      </c>
      <c r="C134" s="62" t="s">
        <v>1046</v>
      </c>
      <c r="D134" s="89">
        <v>167</v>
      </c>
      <c r="E134" s="85">
        <v>1870</v>
      </c>
      <c r="F134" s="85">
        <v>21</v>
      </c>
      <c r="G134" s="6">
        <f t="shared" si="11"/>
        <v>89.047619047619051</v>
      </c>
      <c r="H134" s="57">
        <f t="shared" si="18"/>
        <v>2850</v>
      </c>
      <c r="I134" s="57">
        <f t="shared" si="19"/>
        <v>2760</v>
      </c>
      <c r="J134" s="57">
        <f t="shared" si="21"/>
        <v>143</v>
      </c>
      <c r="K134" s="57">
        <f t="shared" si="17"/>
        <v>276</v>
      </c>
      <c r="L134" s="57">
        <f t="shared" si="12"/>
        <v>419</v>
      </c>
      <c r="M134" s="107">
        <f t="shared" si="22"/>
        <v>53.321927573424581</v>
      </c>
    </row>
    <row r="135" spans="1:13" ht="17.100000000000001" customHeight="1" outlineLevel="2">
      <c r="A135" s="69">
        <v>20</v>
      </c>
      <c r="B135" s="70" t="s">
        <v>212</v>
      </c>
      <c r="C135" s="62" t="s">
        <v>1002</v>
      </c>
      <c r="D135" s="89">
        <v>67</v>
      </c>
      <c r="E135" s="85">
        <v>886</v>
      </c>
      <c r="F135" s="85">
        <v>22</v>
      </c>
      <c r="G135" s="6">
        <f t="shared" si="11"/>
        <v>40.272727272727273</v>
      </c>
      <c r="H135" s="57">
        <f t="shared" si="18"/>
        <v>1289</v>
      </c>
      <c r="I135" s="57">
        <f t="shared" si="19"/>
        <v>1248</v>
      </c>
      <c r="J135" s="57">
        <f t="shared" si="21"/>
        <v>64</v>
      </c>
      <c r="K135" s="57">
        <f t="shared" si="17"/>
        <v>125</v>
      </c>
      <c r="L135" s="57">
        <f t="shared" si="12"/>
        <v>189</v>
      </c>
      <c r="M135" s="107">
        <f t="shared" si="22"/>
        <v>60.108548168249662</v>
      </c>
    </row>
    <row r="136" spans="1:13" ht="17.100000000000001" customHeight="1" outlineLevel="2">
      <c r="A136" s="69">
        <v>21</v>
      </c>
      <c r="B136" s="70" t="s">
        <v>212</v>
      </c>
      <c r="C136" s="62" t="s">
        <v>257</v>
      </c>
      <c r="D136" s="89">
        <v>25</v>
      </c>
      <c r="E136" s="85">
        <v>294</v>
      </c>
      <c r="F136" s="85">
        <v>22</v>
      </c>
      <c r="G136" s="6">
        <f t="shared" ref="G136:G201" si="23">E136/F136</f>
        <v>13.363636363636363</v>
      </c>
      <c r="H136" s="57">
        <f t="shared" si="18"/>
        <v>428</v>
      </c>
      <c r="I136" s="57">
        <f t="shared" si="19"/>
        <v>414</v>
      </c>
      <c r="J136" s="57">
        <f t="shared" ref="J136:J198" si="24">ROUND(H136*0.05,0)</f>
        <v>21</v>
      </c>
      <c r="K136" s="57">
        <f t="shared" ref="K136:K198" si="25">ROUND(I136*0.1,0)</f>
        <v>41</v>
      </c>
      <c r="L136" s="57">
        <f t="shared" ref="L136:L198" si="26">J136+K136</f>
        <v>62</v>
      </c>
      <c r="M136" s="107">
        <f t="shared" si="22"/>
        <v>53.454545454545453</v>
      </c>
    </row>
    <row r="137" spans="1:13" ht="17.100000000000001" customHeight="1" outlineLevel="2">
      <c r="A137" s="69">
        <v>22</v>
      </c>
      <c r="B137" s="70" t="s">
        <v>212</v>
      </c>
      <c r="C137" s="62" t="s">
        <v>261</v>
      </c>
      <c r="D137" s="89">
        <v>33</v>
      </c>
      <c r="E137" s="85">
        <v>328</v>
      </c>
      <c r="F137" s="85">
        <v>22</v>
      </c>
      <c r="G137" s="6">
        <f t="shared" si="23"/>
        <v>14.909090909090908</v>
      </c>
      <c r="H137" s="57">
        <f t="shared" si="18"/>
        <v>477</v>
      </c>
      <c r="I137" s="57">
        <f t="shared" si="19"/>
        <v>462</v>
      </c>
      <c r="J137" s="57">
        <f t="shared" si="24"/>
        <v>24</v>
      </c>
      <c r="K137" s="57">
        <f t="shared" si="25"/>
        <v>46</v>
      </c>
      <c r="L137" s="57">
        <f t="shared" si="26"/>
        <v>70</v>
      </c>
      <c r="M137" s="107">
        <f t="shared" si="22"/>
        <v>45.179063360881536</v>
      </c>
    </row>
    <row r="138" spans="1:13" s="11" customFormat="1" ht="17.100000000000001" customHeight="1" outlineLevel="2">
      <c r="A138" s="69">
        <v>23</v>
      </c>
      <c r="B138" s="70" t="s">
        <v>212</v>
      </c>
      <c r="C138" s="62" t="s">
        <v>1047</v>
      </c>
      <c r="D138" s="89">
        <v>143</v>
      </c>
      <c r="E138" s="85">
        <v>1105</v>
      </c>
      <c r="F138" s="85">
        <v>21</v>
      </c>
      <c r="G138" s="6">
        <f t="shared" si="23"/>
        <v>52.61904761904762</v>
      </c>
      <c r="H138" s="57">
        <f t="shared" si="18"/>
        <v>1684</v>
      </c>
      <c r="I138" s="57">
        <f t="shared" si="19"/>
        <v>1631</v>
      </c>
      <c r="J138" s="57">
        <f t="shared" si="24"/>
        <v>84</v>
      </c>
      <c r="K138" s="57">
        <f t="shared" si="25"/>
        <v>163</v>
      </c>
      <c r="L138" s="57">
        <f t="shared" si="26"/>
        <v>247</v>
      </c>
      <c r="M138" s="107">
        <f t="shared" si="22"/>
        <v>36.796536796536799</v>
      </c>
    </row>
    <row r="139" spans="1:13" ht="17.100000000000001" customHeight="1" outlineLevel="2">
      <c r="A139" s="69">
        <v>24</v>
      </c>
      <c r="B139" s="70" t="s">
        <v>212</v>
      </c>
      <c r="C139" s="62" t="s">
        <v>268</v>
      </c>
      <c r="D139" s="89">
        <v>104</v>
      </c>
      <c r="E139" s="85">
        <v>50</v>
      </c>
      <c r="F139" s="85">
        <v>1</v>
      </c>
      <c r="G139" s="6">
        <f t="shared" si="23"/>
        <v>50</v>
      </c>
      <c r="H139" s="57">
        <f t="shared" si="18"/>
        <v>1600</v>
      </c>
      <c r="I139" s="57">
        <f t="shared" si="19"/>
        <v>1550</v>
      </c>
      <c r="J139" s="57">
        <f t="shared" si="24"/>
        <v>80</v>
      </c>
      <c r="K139" s="57">
        <f t="shared" si="25"/>
        <v>155</v>
      </c>
      <c r="L139" s="57">
        <f t="shared" si="26"/>
        <v>235</v>
      </c>
      <c r="M139" s="107">
        <f t="shared" si="22"/>
        <v>48.07692307692308</v>
      </c>
    </row>
    <row r="140" spans="1:13" ht="17.100000000000001" customHeight="1" outlineLevel="2">
      <c r="A140" s="69">
        <v>25</v>
      </c>
      <c r="B140" s="70" t="s">
        <v>212</v>
      </c>
      <c r="C140" s="62" t="s">
        <v>65</v>
      </c>
      <c r="D140" s="89">
        <v>52</v>
      </c>
      <c r="E140" s="85">
        <v>640</v>
      </c>
      <c r="F140" s="85">
        <v>21</v>
      </c>
      <c r="G140" s="6">
        <f t="shared" si="23"/>
        <v>30.476190476190474</v>
      </c>
      <c r="H140" s="57">
        <f t="shared" si="18"/>
        <v>975</v>
      </c>
      <c r="I140" s="57">
        <f t="shared" si="19"/>
        <v>945</v>
      </c>
      <c r="J140" s="57">
        <f t="shared" si="24"/>
        <v>49</v>
      </c>
      <c r="K140" s="57">
        <f t="shared" si="25"/>
        <v>95</v>
      </c>
      <c r="L140" s="57">
        <f t="shared" si="26"/>
        <v>144</v>
      </c>
      <c r="M140" s="107">
        <f t="shared" si="22"/>
        <v>58.608058608058599</v>
      </c>
    </row>
    <row r="141" spans="1:13" ht="17.100000000000001" customHeight="1" outlineLevel="2">
      <c r="A141" s="69">
        <v>26</v>
      </c>
      <c r="B141" s="70" t="s">
        <v>212</v>
      </c>
      <c r="C141" s="62" t="s">
        <v>1048</v>
      </c>
      <c r="D141" s="89">
        <v>62</v>
      </c>
      <c r="E141" s="85">
        <v>886</v>
      </c>
      <c r="F141" s="85">
        <v>20</v>
      </c>
      <c r="G141" s="6">
        <f t="shared" si="23"/>
        <v>44.3</v>
      </c>
      <c r="H141" s="57">
        <f t="shared" si="18"/>
        <v>1418</v>
      </c>
      <c r="I141" s="57">
        <f t="shared" si="19"/>
        <v>1373</v>
      </c>
      <c r="J141" s="57">
        <f t="shared" si="24"/>
        <v>71</v>
      </c>
      <c r="K141" s="57">
        <f t="shared" si="25"/>
        <v>137</v>
      </c>
      <c r="L141" s="57">
        <f t="shared" si="26"/>
        <v>208</v>
      </c>
      <c r="M141" s="107">
        <f t="shared" si="22"/>
        <v>71.451612903225808</v>
      </c>
    </row>
    <row r="142" spans="1:13" ht="17.100000000000001" customHeight="1" outlineLevel="2">
      <c r="A142" s="69">
        <v>27</v>
      </c>
      <c r="B142" s="70" t="s">
        <v>212</v>
      </c>
      <c r="C142" s="62" t="s">
        <v>1049</v>
      </c>
      <c r="D142" s="89">
        <v>48</v>
      </c>
      <c r="E142" s="85">
        <v>609</v>
      </c>
      <c r="F142" s="85">
        <v>22</v>
      </c>
      <c r="G142" s="6">
        <f t="shared" si="23"/>
        <v>27.681818181818183</v>
      </c>
      <c r="H142" s="57">
        <f t="shared" si="18"/>
        <v>886</v>
      </c>
      <c r="I142" s="57">
        <f t="shared" si="19"/>
        <v>858</v>
      </c>
      <c r="J142" s="57">
        <f t="shared" si="24"/>
        <v>44</v>
      </c>
      <c r="K142" s="57">
        <f t="shared" si="25"/>
        <v>86</v>
      </c>
      <c r="L142" s="57">
        <f t="shared" si="26"/>
        <v>130</v>
      </c>
      <c r="M142" s="107">
        <f t="shared" si="22"/>
        <v>57.670454545454554</v>
      </c>
    </row>
    <row r="143" spans="1:13" ht="17.100000000000001" customHeight="1" outlineLevel="2">
      <c r="A143" s="69">
        <v>28</v>
      </c>
      <c r="B143" s="70" t="s">
        <v>212</v>
      </c>
      <c r="C143" s="62" t="s">
        <v>1050</v>
      </c>
      <c r="D143" s="89">
        <v>101</v>
      </c>
      <c r="E143" s="85">
        <v>799</v>
      </c>
      <c r="F143" s="85">
        <v>11</v>
      </c>
      <c r="G143" s="6">
        <f t="shared" si="23"/>
        <v>72.63636363636364</v>
      </c>
      <c r="H143" s="57">
        <f t="shared" si="18"/>
        <v>2324</v>
      </c>
      <c r="I143" s="57">
        <f t="shared" si="19"/>
        <v>2252</v>
      </c>
      <c r="J143" s="57">
        <f t="shared" si="24"/>
        <v>116</v>
      </c>
      <c r="K143" s="57">
        <f t="shared" si="25"/>
        <v>225</v>
      </c>
      <c r="L143" s="57">
        <f t="shared" si="26"/>
        <v>341</v>
      </c>
      <c r="M143" s="107">
        <f t="shared" si="22"/>
        <v>71.917191719171925</v>
      </c>
    </row>
    <row r="144" spans="1:13" ht="17.100000000000001" customHeight="1" outlineLevel="2">
      <c r="A144" s="69">
        <v>29</v>
      </c>
      <c r="B144" s="70" t="s">
        <v>212</v>
      </c>
      <c r="C144" s="62" t="s">
        <v>282</v>
      </c>
      <c r="D144" s="89">
        <v>103</v>
      </c>
      <c r="E144" s="85">
        <v>1155</v>
      </c>
      <c r="F144" s="85">
        <v>20</v>
      </c>
      <c r="G144" s="6">
        <f t="shared" si="23"/>
        <v>57.75</v>
      </c>
      <c r="H144" s="57">
        <f t="shared" si="18"/>
        <v>1848</v>
      </c>
      <c r="I144" s="57">
        <f t="shared" si="19"/>
        <v>1790</v>
      </c>
      <c r="J144" s="57">
        <f t="shared" si="24"/>
        <v>92</v>
      </c>
      <c r="K144" s="57">
        <f t="shared" si="25"/>
        <v>179</v>
      </c>
      <c r="L144" s="57">
        <f t="shared" si="26"/>
        <v>271</v>
      </c>
      <c r="M144" s="107">
        <f t="shared" si="22"/>
        <v>56.067961165048544</v>
      </c>
    </row>
    <row r="145" spans="1:13" ht="17.100000000000001" customHeight="1" outlineLevel="2">
      <c r="A145" s="69">
        <v>30</v>
      </c>
      <c r="B145" s="70" t="s">
        <v>212</v>
      </c>
      <c r="C145" s="62" t="s">
        <v>283</v>
      </c>
      <c r="D145" s="89">
        <v>109</v>
      </c>
      <c r="E145" s="85">
        <v>1125</v>
      </c>
      <c r="F145" s="85">
        <v>21</v>
      </c>
      <c r="G145" s="6">
        <f t="shared" si="23"/>
        <v>53.571428571428569</v>
      </c>
      <c r="H145" s="57">
        <f t="shared" si="18"/>
        <v>1714</v>
      </c>
      <c r="I145" s="57">
        <f t="shared" si="19"/>
        <v>1661</v>
      </c>
      <c r="J145" s="57">
        <f t="shared" si="24"/>
        <v>86</v>
      </c>
      <c r="K145" s="57">
        <f t="shared" si="25"/>
        <v>166</v>
      </c>
      <c r="L145" s="57">
        <f t="shared" si="26"/>
        <v>252</v>
      </c>
      <c r="M145" s="107">
        <f t="shared" si="22"/>
        <v>49.148099606815201</v>
      </c>
    </row>
    <row r="146" spans="1:13" ht="17.100000000000001" customHeight="1" outlineLevel="2">
      <c r="A146" s="69">
        <v>31</v>
      </c>
      <c r="B146" s="70" t="s">
        <v>212</v>
      </c>
      <c r="C146" s="67" t="s">
        <v>1494</v>
      </c>
      <c r="D146" s="89">
        <v>215</v>
      </c>
      <c r="E146" s="85">
        <v>90</v>
      </c>
      <c r="F146" s="85">
        <v>1</v>
      </c>
      <c r="G146" s="6">
        <f t="shared" si="23"/>
        <v>90</v>
      </c>
      <c r="H146" s="57">
        <f t="shared" si="18"/>
        <v>2880</v>
      </c>
      <c r="I146" s="57">
        <f t="shared" si="19"/>
        <v>2790</v>
      </c>
      <c r="J146" s="57">
        <f t="shared" si="24"/>
        <v>144</v>
      </c>
      <c r="K146" s="57">
        <f t="shared" si="25"/>
        <v>279</v>
      </c>
      <c r="L146" s="57">
        <f t="shared" si="26"/>
        <v>423</v>
      </c>
      <c r="M146" s="107">
        <f t="shared" si="22"/>
        <v>41.860465116279073</v>
      </c>
    </row>
    <row r="147" spans="1:13" ht="17.100000000000001" customHeight="1" outlineLevel="1">
      <c r="A147" s="69"/>
      <c r="B147" s="95" t="s">
        <v>286</v>
      </c>
      <c r="C147" s="67"/>
      <c r="D147" s="89"/>
      <c r="E147" s="85"/>
      <c r="F147" s="85"/>
      <c r="G147" s="6">
        <f>SUBTOTAL(9,G116:G146)</f>
        <v>1566.9699134199136</v>
      </c>
      <c r="H147" s="57"/>
      <c r="I147" s="57"/>
      <c r="J147" s="57">
        <f>SUBTOTAL(9,J116:J146)</f>
        <v>2502</v>
      </c>
      <c r="K147" s="57">
        <f>SUBTOTAL(9,K116:K146)</f>
        <v>4828</v>
      </c>
      <c r="L147" s="57">
        <f>SUBTOTAL(9,L116:L146)</f>
        <v>7330</v>
      </c>
      <c r="M147" s="107"/>
    </row>
    <row r="148" spans="1:13" ht="17.100000000000001" customHeight="1" outlineLevel="2">
      <c r="A148" s="59">
        <v>1</v>
      </c>
      <c r="B148" s="60" t="s">
        <v>301</v>
      </c>
      <c r="C148" s="62" t="s">
        <v>302</v>
      </c>
      <c r="D148" s="85">
        <v>52</v>
      </c>
      <c r="E148" s="85">
        <v>451</v>
      </c>
      <c r="F148" s="85">
        <v>21</v>
      </c>
      <c r="G148" s="6">
        <f t="shared" si="23"/>
        <v>21.476190476190474</v>
      </c>
      <c r="H148" s="57">
        <f>ROUND(G148*28,0)</f>
        <v>601</v>
      </c>
      <c r="I148" s="57">
        <f>ROUND(G148*27,0)</f>
        <v>580</v>
      </c>
      <c r="J148" s="57">
        <f t="shared" si="24"/>
        <v>30</v>
      </c>
      <c r="K148" s="57">
        <f t="shared" si="25"/>
        <v>58</v>
      </c>
      <c r="L148" s="57">
        <f t="shared" si="26"/>
        <v>88</v>
      </c>
      <c r="M148" s="107">
        <f t="shared" si="22"/>
        <v>41.300366300366292</v>
      </c>
    </row>
    <row r="149" spans="1:13" s="12" customFormat="1" ht="17.100000000000001" customHeight="1" outlineLevel="2">
      <c r="A149" s="59">
        <v>2</v>
      </c>
      <c r="B149" s="60" t="s">
        <v>301</v>
      </c>
      <c r="C149" s="62" t="s">
        <v>303</v>
      </c>
      <c r="D149" s="85">
        <v>43</v>
      </c>
      <c r="E149" s="85">
        <v>398</v>
      </c>
      <c r="F149" s="85">
        <v>19</v>
      </c>
      <c r="G149" s="6">
        <f t="shared" si="23"/>
        <v>20.94736842105263</v>
      </c>
      <c r="H149" s="57">
        <f t="shared" ref="H149:H198" si="27">ROUND(G149*28,0)</f>
        <v>587</v>
      </c>
      <c r="I149" s="57">
        <f t="shared" ref="I149:I198" si="28">ROUND(G149*27,0)</f>
        <v>566</v>
      </c>
      <c r="J149" s="57">
        <f t="shared" si="24"/>
        <v>29</v>
      </c>
      <c r="K149" s="57">
        <f t="shared" si="25"/>
        <v>57</v>
      </c>
      <c r="L149" s="57">
        <f t="shared" si="26"/>
        <v>86</v>
      </c>
      <c r="M149" s="107">
        <f t="shared" si="22"/>
        <v>48.714810281517742</v>
      </c>
    </row>
    <row r="150" spans="1:13" s="12" customFormat="1" ht="17.100000000000001" customHeight="1" outlineLevel="2">
      <c r="A150" s="59">
        <v>3</v>
      </c>
      <c r="B150" s="60" t="s">
        <v>301</v>
      </c>
      <c r="C150" s="62" t="s">
        <v>1052</v>
      </c>
      <c r="D150" s="85">
        <v>352</v>
      </c>
      <c r="E150" s="85">
        <v>3394</v>
      </c>
      <c r="F150" s="85">
        <v>21</v>
      </c>
      <c r="G150" s="6">
        <f t="shared" si="23"/>
        <v>161.61904761904762</v>
      </c>
      <c r="H150" s="57">
        <f t="shared" si="27"/>
        <v>4525</v>
      </c>
      <c r="I150" s="57">
        <f t="shared" si="28"/>
        <v>4364</v>
      </c>
      <c r="J150" s="57">
        <f t="shared" si="24"/>
        <v>226</v>
      </c>
      <c r="K150" s="57">
        <f t="shared" si="25"/>
        <v>436</v>
      </c>
      <c r="L150" s="57">
        <f t="shared" si="26"/>
        <v>662</v>
      </c>
      <c r="M150" s="107">
        <f t="shared" si="22"/>
        <v>45.91450216450216</v>
      </c>
    </row>
    <row r="151" spans="1:13" ht="17.100000000000001" customHeight="1" outlineLevel="2">
      <c r="A151" s="59">
        <v>4</v>
      </c>
      <c r="B151" s="60" t="s">
        <v>301</v>
      </c>
      <c r="C151" s="62" t="s">
        <v>1053</v>
      </c>
      <c r="D151" s="85">
        <v>186</v>
      </c>
      <c r="E151" s="85">
        <v>3334</v>
      </c>
      <c r="F151" s="85">
        <v>22</v>
      </c>
      <c r="G151" s="6">
        <f t="shared" si="23"/>
        <v>151.54545454545453</v>
      </c>
      <c r="H151" s="57">
        <f t="shared" si="27"/>
        <v>4243</v>
      </c>
      <c r="I151" s="57">
        <f t="shared" si="28"/>
        <v>4092</v>
      </c>
      <c r="J151" s="57">
        <f t="shared" si="24"/>
        <v>212</v>
      </c>
      <c r="K151" s="57">
        <f t="shared" si="25"/>
        <v>409</v>
      </c>
      <c r="L151" s="57">
        <f t="shared" si="26"/>
        <v>621</v>
      </c>
      <c r="M151" s="107">
        <f t="shared" si="22"/>
        <v>81.476050830889534</v>
      </c>
    </row>
    <row r="152" spans="1:13" ht="17.100000000000001" customHeight="1" outlineLevel="2">
      <c r="A152" s="59">
        <v>5</v>
      </c>
      <c r="B152" s="60" t="s">
        <v>301</v>
      </c>
      <c r="C152" s="62" t="s">
        <v>1054</v>
      </c>
      <c r="D152" s="85">
        <v>147</v>
      </c>
      <c r="E152" s="85">
        <v>2067</v>
      </c>
      <c r="F152" s="85">
        <v>22</v>
      </c>
      <c r="G152" s="6">
        <f t="shared" si="23"/>
        <v>93.954545454545453</v>
      </c>
      <c r="H152" s="57">
        <f t="shared" si="27"/>
        <v>2631</v>
      </c>
      <c r="I152" s="57">
        <f t="shared" si="28"/>
        <v>2537</v>
      </c>
      <c r="J152" s="57">
        <f t="shared" si="24"/>
        <v>132</v>
      </c>
      <c r="K152" s="57">
        <f t="shared" si="25"/>
        <v>254</v>
      </c>
      <c r="L152" s="57">
        <f t="shared" si="26"/>
        <v>386</v>
      </c>
      <c r="M152" s="107">
        <f t="shared" si="22"/>
        <v>63.914656771799635</v>
      </c>
    </row>
    <row r="153" spans="1:13" ht="17.100000000000001" customHeight="1" outlineLevel="2">
      <c r="A153" s="59">
        <v>6</v>
      </c>
      <c r="B153" s="60" t="s">
        <v>301</v>
      </c>
      <c r="C153" s="62" t="s">
        <v>304</v>
      </c>
      <c r="D153" s="85">
        <v>145</v>
      </c>
      <c r="E153" s="85">
        <v>2404</v>
      </c>
      <c r="F153" s="85">
        <v>22</v>
      </c>
      <c r="G153" s="6">
        <f t="shared" si="23"/>
        <v>109.27272727272727</v>
      </c>
      <c r="H153" s="57">
        <f t="shared" si="27"/>
        <v>3060</v>
      </c>
      <c r="I153" s="57">
        <f t="shared" si="28"/>
        <v>2950</v>
      </c>
      <c r="J153" s="57">
        <f t="shared" si="24"/>
        <v>153</v>
      </c>
      <c r="K153" s="57">
        <f t="shared" si="25"/>
        <v>295</v>
      </c>
      <c r="L153" s="57">
        <f t="shared" si="26"/>
        <v>448</v>
      </c>
      <c r="M153" s="107">
        <f t="shared" si="22"/>
        <v>75.360501567398117</v>
      </c>
    </row>
    <row r="154" spans="1:13" ht="17.100000000000001" customHeight="1" outlineLevel="2">
      <c r="A154" s="59">
        <v>7</v>
      </c>
      <c r="B154" s="60" t="s">
        <v>301</v>
      </c>
      <c r="C154" s="62" t="s">
        <v>1495</v>
      </c>
      <c r="D154" s="85">
        <v>26</v>
      </c>
      <c r="E154" s="85">
        <v>265</v>
      </c>
      <c r="F154" s="85">
        <v>20</v>
      </c>
      <c r="G154" s="6">
        <f t="shared" si="23"/>
        <v>13.25</v>
      </c>
      <c r="H154" s="57">
        <f t="shared" si="27"/>
        <v>371</v>
      </c>
      <c r="I154" s="57">
        <f t="shared" si="28"/>
        <v>358</v>
      </c>
      <c r="J154" s="57">
        <f t="shared" si="24"/>
        <v>19</v>
      </c>
      <c r="K154" s="57">
        <f t="shared" si="25"/>
        <v>36</v>
      </c>
      <c r="L154" s="57">
        <f t="shared" si="26"/>
        <v>55</v>
      </c>
      <c r="M154" s="107">
        <f t="shared" si="22"/>
        <v>50.96153846153846</v>
      </c>
    </row>
    <row r="155" spans="1:13" s="12" customFormat="1" ht="17.100000000000001" customHeight="1" outlineLevel="2">
      <c r="A155" s="59">
        <v>8</v>
      </c>
      <c r="B155" s="60" t="s">
        <v>301</v>
      </c>
      <c r="C155" s="62" t="s">
        <v>309</v>
      </c>
      <c r="D155" s="85">
        <v>40</v>
      </c>
      <c r="E155" s="85">
        <v>409</v>
      </c>
      <c r="F155" s="85">
        <v>19</v>
      </c>
      <c r="G155" s="6">
        <f t="shared" si="23"/>
        <v>21.526315789473685</v>
      </c>
      <c r="H155" s="57">
        <f t="shared" si="27"/>
        <v>603</v>
      </c>
      <c r="I155" s="57">
        <f t="shared" si="28"/>
        <v>581</v>
      </c>
      <c r="J155" s="57">
        <f t="shared" si="24"/>
        <v>30</v>
      </c>
      <c r="K155" s="57">
        <f t="shared" si="25"/>
        <v>58</v>
      </c>
      <c r="L155" s="57">
        <f t="shared" si="26"/>
        <v>88</v>
      </c>
      <c r="M155" s="107">
        <f t="shared" si="22"/>
        <v>53.815789473684205</v>
      </c>
    </row>
    <row r="156" spans="1:13" ht="17.100000000000001" customHeight="1" outlineLevel="2">
      <c r="A156" s="59">
        <v>9</v>
      </c>
      <c r="B156" s="60" t="s">
        <v>301</v>
      </c>
      <c r="C156" s="62" t="s">
        <v>1055</v>
      </c>
      <c r="D156" s="85">
        <v>239</v>
      </c>
      <c r="E156" s="85">
        <v>3162</v>
      </c>
      <c r="F156" s="85">
        <v>22</v>
      </c>
      <c r="G156" s="6">
        <f t="shared" si="23"/>
        <v>143.72727272727272</v>
      </c>
      <c r="H156" s="57">
        <f t="shared" si="27"/>
        <v>4024</v>
      </c>
      <c r="I156" s="57">
        <f t="shared" si="28"/>
        <v>3881</v>
      </c>
      <c r="J156" s="57">
        <f t="shared" si="24"/>
        <v>201</v>
      </c>
      <c r="K156" s="57">
        <f t="shared" si="25"/>
        <v>388</v>
      </c>
      <c r="L156" s="57">
        <f t="shared" si="26"/>
        <v>589</v>
      </c>
      <c r="M156" s="107">
        <f t="shared" si="22"/>
        <v>60.1369341955116</v>
      </c>
    </row>
    <row r="157" spans="1:13" ht="17.100000000000001" customHeight="1" outlineLevel="2">
      <c r="A157" s="59">
        <v>10</v>
      </c>
      <c r="B157" s="60" t="s">
        <v>301</v>
      </c>
      <c r="C157" s="62" t="s">
        <v>311</v>
      </c>
      <c r="D157" s="85">
        <v>141</v>
      </c>
      <c r="E157" s="85">
        <v>1466</v>
      </c>
      <c r="F157" s="85">
        <v>18</v>
      </c>
      <c r="G157" s="6">
        <f t="shared" si="23"/>
        <v>81.444444444444443</v>
      </c>
      <c r="H157" s="57">
        <f t="shared" si="27"/>
        <v>2280</v>
      </c>
      <c r="I157" s="57">
        <f t="shared" si="28"/>
        <v>2199</v>
      </c>
      <c r="J157" s="57">
        <f t="shared" si="24"/>
        <v>114</v>
      </c>
      <c r="K157" s="57">
        <f t="shared" si="25"/>
        <v>220</v>
      </c>
      <c r="L157" s="57">
        <f t="shared" si="26"/>
        <v>334</v>
      </c>
      <c r="M157" s="107">
        <f t="shared" si="22"/>
        <v>57.762017336485421</v>
      </c>
    </row>
    <row r="158" spans="1:13" ht="17.100000000000001" customHeight="1" outlineLevel="2">
      <c r="A158" s="59">
        <v>11</v>
      </c>
      <c r="B158" s="60" t="s">
        <v>301</v>
      </c>
      <c r="C158" s="62" t="s">
        <v>1056</v>
      </c>
      <c r="D158" s="85">
        <v>45</v>
      </c>
      <c r="E158" s="85">
        <v>304</v>
      </c>
      <c r="F158" s="85">
        <v>10</v>
      </c>
      <c r="G158" s="6">
        <f t="shared" si="23"/>
        <v>30.4</v>
      </c>
      <c r="H158" s="57">
        <f t="shared" si="27"/>
        <v>851</v>
      </c>
      <c r="I158" s="57">
        <f t="shared" si="28"/>
        <v>821</v>
      </c>
      <c r="J158" s="57">
        <f t="shared" si="24"/>
        <v>43</v>
      </c>
      <c r="K158" s="57">
        <f t="shared" si="25"/>
        <v>82</v>
      </c>
      <c r="L158" s="57">
        <f t="shared" si="26"/>
        <v>125</v>
      </c>
      <c r="M158" s="107">
        <f t="shared" si="22"/>
        <v>67.555555555555557</v>
      </c>
    </row>
    <row r="159" spans="1:13" ht="17.100000000000001" customHeight="1" outlineLevel="2">
      <c r="A159" s="59">
        <v>12</v>
      </c>
      <c r="B159" s="60" t="s">
        <v>301</v>
      </c>
      <c r="C159" s="62" t="s">
        <v>1057</v>
      </c>
      <c r="D159" s="85">
        <v>28</v>
      </c>
      <c r="E159" s="85">
        <v>283</v>
      </c>
      <c r="F159" s="85">
        <v>22</v>
      </c>
      <c r="G159" s="6">
        <f t="shared" si="23"/>
        <v>12.863636363636363</v>
      </c>
      <c r="H159" s="57">
        <f t="shared" si="27"/>
        <v>360</v>
      </c>
      <c r="I159" s="57">
        <f t="shared" si="28"/>
        <v>347</v>
      </c>
      <c r="J159" s="57">
        <f t="shared" si="24"/>
        <v>18</v>
      </c>
      <c r="K159" s="57">
        <f t="shared" si="25"/>
        <v>35</v>
      </c>
      <c r="L159" s="57">
        <f t="shared" si="26"/>
        <v>53</v>
      </c>
      <c r="M159" s="107">
        <f t="shared" si="22"/>
        <v>45.941558441558435</v>
      </c>
    </row>
    <row r="160" spans="1:13" ht="17.100000000000001" customHeight="1" outlineLevel="2">
      <c r="A160" s="59">
        <v>13</v>
      </c>
      <c r="B160" s="60" t="s">
        <v>301</v>
      </c>
      <c r="C160" s="62" t="s">
        <v>314</v>
      </c>
      <c r="D160" s="85">
        <v>26</v>
      </c>
      <c r="E160" s="85">
        <v>228</v>
      </c>
      <c r="F160" s="85">
        <v>14</v>
      </c>
      <c r="G160" s="6">
        <f t="shared" si="23"/>
        <v>16.285714285714285</v>
      </c>
      <c r="H160" s="57">
        <f t="shared" si="27"/>
        <v>456</v>
      </c>
      <c r="I160" s="57">
        <f t="shared" si="28"/>
        <v>440</v>
      </c>
      <c r="J160" s="57">
        <f t="shared" si="24"/>
        <v>23</v>
      </c>
      <c r="K160" s="57">
        <f t="shared" si="25"/>
        <v>44</v>
      </c>
      <c r="L160" s="57">
        <f t="shared" si="26"/>
        <v>67</v>
      </c>
      <c r="M160" s="107">
        <f t="shared" si="22"/>
        <v>62.637362637362635</v>
      </c>
    </row>
    <row r="161" spans="1:13" ht="17.100000000000001" customHeight="1" outlineLevel="2">
      <c r="A161" s="59">
        <v>14</v>
      </c>
      <c r="B161" s="60" t="s">
        <v>301</v>
      </c>
      <c r="C161" s="62" t="s">
        <v>1058</v>
      </c>
      <c r="D161" s="85">
        <v>61</v>
      </c>
      <c r="E161" s="85">
        <v>780</v>
      </c>
      <c r="F161" s="85">
        <v>21</v>
      </c>
      <c r="G161" s="6">
        <f t="shared" si="23"/>
        <v>37.142857142857146</v>
      </c>
      <c r="H161" s="57">
        <f t="shared" si="27"/>
        <v>1040</v>
      </c>
      <c r="I161" s="57">
        <f t="shared" si="28"/>
        <v>1003</v>
      </c>
      <c r="J161" s="57">
        <f t="shared" si="24"/>
        <v>52</v>
      </c>
      <c r="K161" s="57">
        <f t="shared" si="25"/>
        <v>100</v>
      </c>
      <c r="L161" s="57">
        <f t="shared" si="26"/>
        <v>152</v>
      </c>
      <c r="M161" s="107">
        <f t="shared" si="22"/>
        <v>60.889929742388766</v>
      </c>
    </row>
    <row r="162" spans="1:13" ht="17.100000000000001" customHeight="1" outlineLevel="2">
      <c r="A162" s="59">
        <v>15</v>
      </c>
      <c r="B162" s="60" t="s">
        <v>301</v>
      </c>
      <c r="C162" s="62" t="s">
        <v>316</v>
      </c>
      <c r="D162" s="85">
        <v>104</v>
      </c>
      <c r="E162" s="85">
        <v>1204</v>
      </c>
      <c r="F162" s="85">
        <v>21</v>
      </c>
      <c r="G162" s="6">
        <f t="shared" si="23"/>
        <v>57.333333333333336</v>
      </c>
      <c r="H162" s="57">
        <f t="shared" si="27"/>
        <v>1605</v>
      </c>
      <c r="I162" s="57">
        <f t="shared" si="28"/>
        <v>1548</v>
      </c>
      <c r="J162" s="57">
        <f t="shared" si="24"/>
        <v>80</v>
      </c>
      <c r="K162" s="57">
        <f t="shared" si="25"/>
        <v>155</v>
      </c>
      <c r="L162" s="57">
        <f t="shared" si="26"/>
        <v>235</v>
      </c>
      <c r="M162" s="107">
        <f t="shared" si="22"/>
        <v>55.128205128205131</v>
      </c>
    </row>
    <row r="163" spans="1:13" ht="17.100000000000001" customHeight="1" outlineLevel="2">
      <c r="A163" s="59">
        <v>16</v>
      </c>
      <c r="B163" s="60" t="s">
        <v>301</v>
      </c>
      <c r="C163" s="62" t="s">
        <v>1059</v>
      </c>
      <c r="D163" s="85">
        <v>58</v>
      </c>
      <c r="E163" s="85">
        <v>976</v>
      </c>
      <c r="F163" s="85">
        <v>20</v>
      </c>
      <c r="G163" s="6">
        <f t="shared" si="23"/>
        <v>48.8</v>
      </c>
      <c r="H163" s="57">
        <f t="shared" si="27"/>
        <v>1366</v>
      </c>
      <c r="I163" s="57">
        <f t="shared" si="28"/>
        <v>1318</v>
      </c>
      <c r="J163" s="57">
        <f t="shared" si="24"/>
        <v>68</v>
      </c>
      <c r="K163" s="57">
        <f t="shared" si="25"/>
        <v>132</v>
      </c>
      <c r="L163" s="57">
        <f t="shared" si="26"/>
        <v>200</v>
      </c>
      <c r="M163" s="107">
        <f t="shared" si="22"/>
        <v>84.137931034482762</v>
      </c>
    </row>
    <row r="164" spans="1:13" ht="17.100000000000001" customHeight="1" outlineLevel="2">
      <c r="A164" s="59">
        <v>17</v>
      </c>
      <c r="B164" s="60" t="s">
        <v>301</v>
      </c>
      <c r="C164" s="62" t="s">
        <v>1060</v>
      </c>
      <c r="D164" s="85">
        <v>12</v>
      </c>
      <c r="E164" s="85">
        <v>124</v>
      </c>
      <c r="F164" s="85">
        <v>21</v>
      </c>
      <c r="G164" s="6">
        <f t="shared" si="23"/>
        <v>5.9047619047619051</v>
      </c>
      <c r="H164" s="57">
        <f t="shared" si="27"/>
        <v>165</v>
      </c>
      <c r="I164" s="57">
        <f t="shared" si="28"/>
        <v>159</v>
      </c>
      <c r="J164" s="57">
        <f t="shared" si="24"/>
        <v>8</v>
      </c>
      <c r="K164" s="57">
        <f t="shared" si="25"/>
        <v>16</v>
      </c>
      <c r="L164" s="57">
        <f t="shared" si="26"/>
        <v>24</v>
      </c>
      <c r="M164" s="107">
        <f t="shared" si="22"/>
        <v>49.206349206349209</v>
      </c>
    </row>
    <row r="165" spans="1:13" ht="17.100000000000001" customHeight="1" outlineLevel="2">
      <c r="A165" s="59">
        <v>18</v>
      </c>
      <c r="B165" s="60" t="s">
        <v>301</v>
      </c>
      <c r="C165" s="62" t="s">
        <v>1061</v>
      </c>
      <c r="D165" s="85">
        <v>9</v>
      </c>
      <c r="E165" s="85">
        <v>124</v>
      </c>
      <c r="F165" s="85">
        <v>21</v>
      </c>
      <c r="G165" s="6">
        <f t="shared" si="23"/>
        <v>5.9047619047619051</v>
      </c>
      <c r="H165" s="57">
        <f t="shared" si="27"/>
        <v>165</v>
      </c>
      <c r="I165" s="57">
        <f t="shared" si="28"/>
        <v>159</v>
      </c>
      <c r="J165" s="57">
        <f t="shared" si="24"/>
        <v>8</v>
      </c>
      <c r="K165" s="57">
        <f t="shared" si="25"/>
        <v>16</v>
      </c>
      <c r="L165" s="57">
        <f t="shared" si="26"/>
        <v>24</v>
      </c>
      <c r="M165" s="107">
        <f t="shared" si="22"/>
        <v>65.608465608465607</v>
      </c>
    </row>
    <row r="166" spans="1:13" ht="17.100000000000001" customHeight="1" outlineLevel="2">
      <c r="A166" s="59">
        <v>19</v>
      </c>
      <c r="B166" s="60" t="s">
        <v>301</v>
      </c>
      <c r="C166" s="62" t="s">
        <v>320</v>
      </c>
      <c r="D166" s="85">
        <v>151</v>
      </c>
      <c r="E166" s="85">
        <v>922</v>
      </c>
      <c r="F166" s="85">
        <v>18</v>
      </c>
      <c r="G166" s="6">
        <f t="shared" si="23"/>
        <v>51.222222222222221</v>
      </c>
      <c r="H166" s="57">
        <f t="shared" si="27"/>
        <v>1434</v>
      </c>
      <c r="I166" s="57">
        <f t="shared" si="28"/>
        <v>1383</v>
      </c>
      <c r="J166" s="57">
        <f t="shared" si="24"/>
        <v>72</v>
      </c>
      <c r="K166" s="57">
        <f t="shared" si="25"/>
        <v>138</v>
      </c>
      <c r="L166" s="57">
        <f t="shared" si="26"/>
        <v>210</v>
      </c>
      <c r="M166" s="107">
        <f t="shared" si="22"/>
        <v>33.922001471670342</v>
      </c>
    </row>
    <row r="167" spans="1:13" ht="17.100000000000001" customHeight="1" outlineLevel="2">
      <c r="A167" s="59">
        <v>20</v>
      </c>
      <c r="B167" s="60" t="s">
        <v>301</v>
      </c>
      <c r="C167" s="62" t="s">
        <v>325</v>
      </c>
      <c r="D167" s="85">
        <v>15</v>
      </c>
      <c r="E167" s="85">
        <v>261</v>
      </c>
      <c r="F167" s="85">
        <v>22</v>
      </c>
      <c r="G167" s="6">
        <f t="shared" si="23"/>
        <v>11.863636363636363</v>
      </c>
      <c r="H167" s="57">
        <f t="shared" si="27"/>
        <v>332</v>
      </c>
      <c r="I167" s="57">
        <f t="shared" si="28"/>
        <v>320</v>
      </c>
      <c r="J167" s="57">
        <f t="shared" si="24"/>
        <v>17</v>
      </c>
      <c r="K167" s="57">
        <f t="shared" si="25"/>
        <v>32</v>
      </c>
      <c r="L167" s="57">
        <f t="shared" si="26"/>
        <v>49</v>
      </c>
      <c r="M167" s="107">
        <f t="shared" si="22"/>
        <v>79.090909090909079</v>
      </c>
    </row>
    <row r="168" spans="1:13" ht="17.100000000000001" customHeight="1" outlineLevel="2">
      <c r="A168" s="59">
        <v>21</v>
      </c>
      <c r="B168" s="60" t="s">
        <v>301</v>
      </c>
      <c r="C168" s="62" t="s">
        <v>1062</v>
      </c>
      <c r="D168" s="85">
        <v>254</v>
      </c>
      <c r="E168" s="85">
        <v>3766</v>
      </c>
      <c r="F168" s="85">
        <v>19</v>
      </c>
      <c r="G168" s="6">
        <f t="shared" si="23"/>
        <v>198.21052631578948</v>
      </c>
      <c r="H168" s="57">
        <f t="shared" si="27"/>
        <v>5550</v>
      </c>
      <c r="I168" s="57">
        <f t="shared" si="28"/>
        <v>5352</v>
      </c>
      <c r="J168" s="57">
        <f t="shared" si="24"/>
        <v>278</v>
      </c>
      <c r="K168" s="57">
        <f t="shared" si="25"/>
        <v>535</v>
      </c>
      <c r="L168" s="57">
        <f t="shared" si="26"/>
        <v>813</v>
      </c>
      <c r="M168" s="107">
        <f t="shared" si="22"/>
        <v>78.035640281806877</v>
      </c>
    </row>
    <row r="169" spans="1:13" ht="17.100000000000001" customHeight="1" outlineLevel="2">
      <c r="A169" s="59">
        <v>22</v>
      </c>
      <c r="B169" s="60" t="s">
        <v>301</v>
      </c>
      <c r="C169" s="62" t="s">
        <v>1063</v>
      </c>
      <c r="D169" s="85">
        <v>104</v>
      </c>
      <c r="E169" s="85">
        <v>1155</v>
      </c>
      <c r="F169" s="85">
        <v>20</v>
      </c>
      <c r="G169" s="6">
        <f t="shared" si="23"/>
        <v>57.75</v>
      </c>
      <c r="H169" s="57">
        <f t="shared" si="27"/>
        <v>1617</v>
      </c>
      <c r="I169" s="57">
        <f t="shared" si="28"/>
        <v>1559</v>
      </c>
      <c r="J169" s="57">
        <f t="shared" si="24"/>
        <v>81</v>
      </c>
      <c r="K169" s="57">
        <f t="shared" si="25"/>
        <v>156</v>
      </c>
      <c r="L169" s="57">
        <f t="shared" si="26"/>
        <v>237</v>
      </c>
      <c r="M169" s="107">
        <f t="shared" si="22"/>
        <v>55.528846153846153</v>
      </c>
    </row>
    <row r="170" spans="1:13" ht="17.100000000000001" customHeight="1" outlineLevel="2">
      <c r="A170" s="59">
        <v>23</v>
      </c>
      <c r="B170" s="60" t="s">
        <v>301</v>
      </c>
      <c r="C170" s="62" t="s">
        <v>328</v>
      </c>
      <c r="D170" s="85">
        <v>109</v>
      </c>
      <c r="E170" s="85">
        <v>1125</v>
      </c>
      <c r="F170" s="85">
        <v>18</v>
      </c>
      <c r="G170" s="6">
        <f t="shared" si="23"/>
        <v>62.5</v>
      </c>
      <c r="H170" s="57">
        <f t="shared" si="27"/>
        <v>1750</v>
      </c>
      <c r="I170" s="57">
        <f t="shared" si="28"/>
        <v>1688</v>
      </c>
      <c r="J170" s="57">
        <f t="shared" si="24"/>
        <v>88</v>
      </c>
      <c r="K170" s="57">
        <f t="shared" si="25"/>
        <v>169</v>
      </c>
      <c r="L170" s="57">
        <f t="shared" si="26"/>
        <v>257</v>
      </c>
      <c r="M170" s="107">
        <f t="shared" si="22"/>
        <v>57.339449541284402</v>
      </c>
    </row>
    <row r="171" spans="1:13" ht="17.100000000000001" customHeight="1" outlineLevel="2">
      <c r="A171" s="59">
        <v>24</v>
      </c>
      <c r="B171" s="60" t="s">
        <v>301</v>
      </c>
      <c r="C171" s="62" t="s">
        <v>332</v>
      </c>
      <c r="D171" s="85">
        <v>166</v>
      </c>
      <c r="E171" s="85">
        <v>2412</v>
      </c>
      <c r="F171" s="85">
        <v>21</v>
      </c>
      <c r="G171" s="6">
        <f t="shared" si="23"/>
        <v>114.85714285714286</v>
      </c>
      <c r="H171" s="57">
        <f t="shared" si="27"/>
        <v>3216</v>
      </c>
      <c r="I171" s="57">
        <f t="shared" si="28"/>
        <v>3101</v>
      </c>
      <c r="J171" s="57">
        <f t="shared" si="24"/>
        <v>161</v>
      </c>
      <c r="K171" s="57">
        <f t="shared" si="25"/>
        <v>310</v>
      </c>
      <c r="L171" s="57">
        <f t="shared" si="26"/>
        <v>471</v>
      </c>
      <c r="M171" s="107">
        <f t="shared" si="22"/>
        <v>69.191049913941484</v>
      </c>
    </row>
    <row r="172" spans="1:13" ht="17.100000000000001" customHeight="1" outlineLevel="2">
      <c r="A172" s="59">
        <v>25</v>
      </c>
      <c r="B172" s="60" t="s">
        <v>301</v>
      </c>
      <c r="C172" s="62" t="s">
        <v>334</v>
      </c>
      <c r="D172" s="85">
        <v>104</v>
      </c>
      <c r="E172" s="85">
        <v>567</v>
      </c>
      <c r="F172" s="85">
        <v>15</v>
      </c>
      <c r="G172" s="6">
        <f t="shared" si="23"/>
        <v>37.799999999999997</v>
      </c>
      <c r="H172" s="57">
        <f t="shared" si="27"/>
        <v>1058</v>
      </c>
      <c r="I172" s="57">
        <f t="shared" si="28"/>
        <v>1021</v>
      </c>
      <c r="J172" s="57">
        <f t="shared" si="24"/>
        <v>53</v>
      </c>
      <c r="K172" s="57">
        <f t="shared" si="25"/>
        <v>102</v>
      </c>
      <c r="L172" s="57">
        <f t="shared" si="26"/>
        <v>155</v>
      </c>
      <c r="M172" s="107">
        <f t="shared" si="22"/>
        <v>36.34615384615384</v>
      </c>
    </row>
    <row r="173" spans="1:13" s="12" customFormat="1" ht="17.100000000000001" customHeight="1" outlineLevel="2">
      <c r="A173" s="59">
        <v>26</v>
      </c>
      <c r="B173" s="60" t="s">
        <v>301</v>
      </c>
      <c r="C173" s="62" t="s">
        <v>335</v>
      </c>
      <c r="D173" s="85">
        <v>47</v>
      </c>
      <c r="E173" s="85">
        <v>315</v>
      </c>
      <c r="F173" s="85">
        <v>13</v>
      </c>
      <c r="G173" s="6">
        <f t="shared" si="23"/>
        <v>24.23076923076923</v>
      </c>
      <c r="H173" s="57">
        <f t="shared" si="27"/>
        <v>678</v>
      </c>
      <c r="I173" s="57">
        <f t="shared" si="28"/>
        <v>654</v>
      </c>
      <c r="J173" s="57">
        <f t="shared" si="24"/>
        <v>34</v>
      </c>
      <c r="K173" s="57">
        <f t="shared" si="25"/>
        <v>65</v>
      </c>
      <c r="L173" s="57">
        <f t="shared" si="26"/>
        <v>99</v>
      </c>
      <c r="M173" s="107">
        <f t="shared" si="22"/>
        <v>51.554828150572824</v>
      </c>
    </row>
    <row r="174" spans="1:13" s="12" customFormat="1" ht="17.100000000000001" customHeight="1" outlineLevel="2">
      <c r="A174" s="59">
        <v>27</v>
      </c>
      <c r="B174" s="60" t="s">
        <v>301</v>
      </c>
      <c r="C174" s="62" t="s">
        <v>1064</v>
      </c>
      <c r="D174" s="85">
        <v>203</v>
      </c>
      <c r="E174" s="85">
        <v>2947</v>
      </c>
      <c r="F174" s="85">
        <v>21</v>
      </c>
      <c r="G174" s="6">
        <f t="shared" si="23"/>
        <v>140.33333333333334</v>
      </c>
      <c r="H174" s="57">
        <f t="shared" si="27"/>
        <v>3929</v>
      </c>
      <c r="I174" s="57">
        <f t="shared" si="28"/>
        <v>3789</v>
      </c>
      <c r="J174" s="57">
        <f t="shared" si="24"/>
        <v>196</v>
      </c>
      <c r="K174" s="57">
        <f t="shared" si="25"/>
        <v>379</v>
      </c>
      <c r="L174" s="57">
        <f t="shared" si="26"/>
        <v>575</v>
      </c>
      <c r="M174" s="107">
        <f t="shared" si="22"/>
        <v>69.129720853858785</v>
      </c>
    </row>
    <row r="175" spans="1:13" s="11" customFormat="1" ht="17.100000000000001" customHeight="1" outlineLevel="2">
      <c r="A175" s="59">
        <v>51</v>
      </c>
      <c r="B175" s="60" t="s">
        <v>301</v>
      </c>
      <c r="C175" s="63" t="s">
        <v>1498</v>
      </c>
      <c r="D175" s="85">
        <v>45</v>
      </c>
      <c r="E175" s="85">
        <v>737</v>
      </c>
      <c r="F175" s="85">
        <v>21</v>
      </c>
      <c r="G175" s="6">
        <f>E175/F175</f>
        <v>35.095238095238095</v>
      </c>
      <c r="H175" s="57">
        <f t="shared" si="27"/>
        <v>983</v>
      </c>
      <c r="I175" s="57">
        <f t="shared" si="28"/>
        <v>948</v>
      </c>
      <c r="J175" s="57">
        <f t="shared" si="24"/>
        <v>49</v>
      </c>
      <c r="K175" s="57">
        <f>ROUND(I175*0.1,0)</f>
        <v>95</v>
      </c>
      <c r="L175" s="57">
        <f>J175+K175</f>
        <v>144</v>
      </c>
      <c r="M175" s="107">
        <f>G175*100/D175</f>
        <v>77.989417989417987</v>
      </c>
    </row>
    <row r="176" spans="1:13" ht="17.100000000000001" customHeight="1" outlineLevel="2">
      <c r="A176" s="59">
        <v>28</v>
      </c>
      <c r="B176" s="60" t="s">
        <v>301</v>
      </c>
      <c r="C176" s="62" t="s">
        <v>1065</v>
      </c>
      <c r="D176" s="85">
        <v>329</v>
      </c>
      <c r="E176" s="85">
        <v>5270</v>
      </c>
      <c r="F176" s="85">
        <v>22</v>
      </c>
      <c r="G176" s="6">
        <f t="shared" si="23"/>
        <v>239.54545454545453</v>
      </c>
      <c r="H176" s="57">
        <f t="shared" si="27"/>
        <v>6707</v>
      </c>
      <c r="I176" s="57">
        <f t="shared" si="28"/>
        <v>6468</v>
      </c>
      <c r="J176" s="57">
        <f>ROUND(H176*0.05-40,0)</f>
        <v>295</v>
      </c>
      <c r="K176" s="57">
        <f>ROUND(I176*0.1-47,0)</f>
        <v>600</v>
      </c>
      <c r="L176" s="57">
        <f t="shared" si="26"/>
        <v>895</v>
      </c>
      <c r="M176" s="107">
        <f t="shared" si="22"/>
        <v>72.810168554849398</v>
      </c>
    </row>
    <row r="177" spans="1:13" ht="17.100000000000001" customHeight="1" outlineLevel="2">
      <c r="A177" s="59">
        <v>29</v>
      </c>
      <c r="B177" s="60" t="s">
        <v>301</v>
      </c>
      <c r="C177" s="62" t="s">
        <v>296</v>
      </c>
      <c r="D177" s="85">
        <v>50</v>
      </c>
      <c r="E177" s="85">
        <v>707</v>
      </c>
      <c r="F177" s="85">
        <v>21</v>
      </c>
      <c r="G177" s="6">
        <f t="shared" si="23"/>
        <v>33.666666666666664</v>
      </c>
      <c r="H177" s="57">
        <f t="shared" si="27"/>
        <v>943</v>
      </c>
      <c r="I177" s="57">
        <f t="shared" si="28"/>
        <v>909</v>
      </c>
      <c r="J177" s="57">
        <f t="shared" si="24"/>
        <v>47</v>
      </c>
      <c r="K177" s="57">
        <f t="shared" si="25"/>
        <v>91</v>
      </c>
      <c r="L177" s="57">
        <f t="shared" si="26"/>
        <v>138</v>
      </c>
      <c r="M177" s="107">
        <f t="shared" si="22"/>
        <v>67.333333333333329</v>
      </c>
    </row>
    <row r="178" spans="1:13" ht="17.100000000000001" customHeight="1" outlineLevel="2">
      <c r="A178" s="59">
        <v>30</v>
      </c>
      <c r="B178" s="60" t="s">
        <v>301</v>
      </c>
      <c r="C178" s="62" t="s">
        <v>345</v>
      </c>
      <c r="D178" s="85">
        <v>13</v>
      </c>
      <c r="E178" s="85">
        <v>181</v>
      </c>
      <c r="F178" s="85">
        <v>22</v>
      </c>
      <c r="G178" s="6">
        <f t="shared" si="23"/>
        <v>8.2272727272727266</v>
      </c>
      <c r="H178" s="57">
        <f t="shared" si="27"/>
        <v>230</v>
      </c>
      <c r="I178" s="57">
        <f t="shared" si="28"/>
        <v>222</v>
      </c>
      <c r="J178" s="57">
        <f t="shared" si="24"/>
        <v>12</v>
      </c>
      <c r="K178" s="57">
        <f t="shared" si="25"/>
        <v>22</v>
      </c>
      <c r="L178" s="57">
        <f t="shared" si="26"/>
        <v>34</v>
      </c>
      <c r="M178" s="107">
        <f t="shared" si="22"/>
        <v>63.28671328671328</v>
      </c>
    </row>
    <row r="179" spans="1:13" s="12" customFormat="1" ht="17.100000000000001" customHeight="1" outlineLevel="2">
      <c r="A179" s="59">
        <v>31</v>
      </c>
      <c r="B179" s="60" t="s">
        <v>301</v>
      </c>
      <c r="C179" s="62" t="s">
        <v>347</v>
      </c>
      <c r="D179" s="85">
        <v>36</v>
      </c>
      <c r="E179" s="85">
        <v>366</v>
      </c>
      <c r="F179" s="85">
        <v>21</v>
      </c>
      <c r="G179" s="6">
        <f t="shared" si="23"/>
        <v>17.428571428571427</v>
      </c>
      <c r="H179" s="57">
        <f t="shared" si="27"/>
        <v>488</v>
      </c>
      <c r="I179" s="57">
        <f t="shared" si="28"/>
        <v>471</v>
      </c>
      <c r="J179" s="57">
        <f t="shared" si="24"/>
        <v>24</v>
      </c>
      <c r="K179" s="57">
        <f t="shared" si="25"/>
        <v>47</v>
      </c>
      <c r="L179" s="57">
        <f t="shared" si="26"/>
        <v>71</v>
      </c>
      <c r="M179" s="107">
        <f t="shared" si="22"/>
        <v>48.412698412698404</v>
      </c>
    </row>
    <row r="180" spans="1:13" s="12" customFormat="1" ht="17.100000000000001" customHeight="1" outlineLevel="2">
      <c r="A180" s="59">
        <v>32</v>
      </c>
      <c r="B180" s="60" t="s">
        <v>301</v>
      </c>
      <c r="C180" s="62" t="s">
        <v>1066</v>
      </c>
      <c r="D180" s="85">
        <v>247</v>
      </c>
      <c r="E180" s="85">
        <v>1232</v>
      </c>
      <c r="F180" s="85">
        <v>22</v>
      </c>
      <c r="G180" s="6">
        <f t="shared" si="23"/>
        <v>56</v>
      </c>
      <c r="H180" s="57">
        <f t="shared" si="27"/>
        <v>1568</v>
      </c>
      <c r="I180" s="57">
        <f t="shared" si="28"/>
        <v>1512</v>
      </c>
      <c r="J180" s="57">
        <f t="shared" si="24"/>
        <v>78</v>
      </c>
      <c r="K180" s="57">
        <f t="shared" si="25"/>
        <v>151</v>
      </c>
      <c r="L180" s="57">
        <f t="shared" si="26"/>
        <v>229</v>
      </c>
      <c r="M180" s="107">
        <f t="shared" si="22"/>
        <v>22.672064777327936</v>
      </c>
    </row>
    <row r="181" spans="1:13" ht="17.100000000000001" customHeight="1" outlineLevel="2">
      <c r="A181" s="59">
        <v>50</v>
      </c>
      <c r="B181" s="60" t="s">
        <v>301</v>
      </c>
      <c r="C181" s="56" t="s">
        <v>1497</v>
      </c>
      <c r="D181" s="85">
        <v>15</v>
      </c>
      <c r="E181" s="85">
        <v>239</v>
      </c>
      <c r="F181" s="85">
        <v>22</v>
      </c>
      <c r="G181" s="6">
        <f>E181/F181</f>
        <v>10.863636363636363</v>
      </c>
      <c r="H181" s="57">
        <f t="shared" si="27"/>
        <v>304</v>
      </c>
      <c r="I181" s="57">
        <f t="shared" si="28"/>
        <v>293</v>
      </c>
      <c r="J181" s="57">
        <f t="shared" si="24"/>
        <v>15</v>
      </c>
      <c r="K181" s="57">
        <f>ROUND(I181*0.1,0)</f>
        <v>29</v>
      </c>
      <c r="L181" s="57">
        <f>J181+K181</f>
        <v>44</v>
      </c>
      <c r="M181" s="107">
        <f>G181*100/D181</f>
        <v>72.424242424242422</v>
      </c>
    </row>
    <row r="182" spans="1:13" ht="17.100000000000001" customHeight="1" outlineLevel="2">
      <c r="A182" s="59">
        <v>33</v>
      </c>
      <c r="B182" s="60" t="s">
        <v>301</v>
      </c>
      <c r="C182" s="62" t="s">
        <v>352</v>
      </c>
      <c r="D182" s="85">
        <v>56</v>
      </c>
      <c r="E182" s="85">
        <v>556</v>
      </c>
      <c r="F182" s="85">
        <v>20</v>
      </c>
      <c r="G182" s="6">
        <f t="shared" si="23"/>
        <v>27.8</v>
      </c>
      <c r="H182" s="57">
        <f t="shared" si="27"/>
        <v>778</v>
      </c>
      <c r="I182" s="57">
        <f t="shared" si="28"/>
        <v>751</v>
      </c>
      <c r="J182" s="57">
        <f t="shared" si="24"/>
        <v>39</v>
      </c>
      <c r="K182" s="57">
        <f t="shared" si="25"/>
        <v>75</v>
      </c>
      <c r="L182" s="57">
        <f t="shared" si="26"/>
        <v>114</v>
      </c>
      <c r="M182" s="107">
        <f t="shared" si="22"/>
        <v>49.642857142857146</v>
      </c>
    </row>
    <row r="183" spans="1:13" ht="17.100000000000001" customHeight="1" outlineLevel="2">
      <c r="A183" s="59">
        <v>34</v>
      </c>
      <c r="B183" s="60" t="s">
        <v>301</v>
      </c>
      <c r="C183" s="62" t="s">
        <v>1067</v>
      </c>
      <c r="D183" s="85">
        <v>174</v>
      </c>
      <c r="E183" s="85">
        <v>1432</v>
      </c>
      <c r="F183" s="85">
        <v>21</v>
      </c>
      <c r="G183" s="6">
        <f t="shared" si="23"/>
        <v>68.19047619047619</v>
      </c>
      <c r="H183" s="57">
        <f t="shared" si="27"/>
        <v>1909</v>
      </c>
      <c r="I183" s="57">
        <f t="shared" si="28"/>
        <v>1841</v>
      </c>
      <c r="J183" s="57">
        <f t="shared" si="24"/>
        <v>95</v>
      </c>
      <c r="K183" s="57">
        <f t="shared" si="25"/>
        <v>184</v>
      </c>
      <c r="L183" s="57">
        <f t="shared" si="26"/>
        <v>279</v>
      </c>
      <c r="M183" s="107">
        <f t="shared" si="22"/>
        <v>39.189928845101257</v>
      </c>
    </row>
    <row r="184" spans="1:13" ht="17.100000000000001" customHeight="1" outlineLevel="2">
      <c r="A184" s="59">
        <v>35</v>
      </c>
      <c r="B184" s="60" t="s">
        <v>301</v>
      </c>
      <c r="C184" s="62" t="s">
        <v>1496</v>
      </c>
      <c r="D184" s="85">
        <v>24</v>
      </c>
      <c r="E184" s="85">
        <v>380</v>
      </c>
      <c r="F184" s="85">
        <v>22</v>
      </c>
      <c r="G184" s="6">
        <f t="shared" si="23"/>
        <v>17.272727272727273</v>
      </c>
      <c r="H184" s="57">
        <f t="shared" si="27"/>
        <v>484</v>
      </c>
      <c r="I184" s="57">
        <f t="shared" si="28"/>
        <v>466</v>
      </c>
      <c r="J184" s="57">
        <f t="shared" si="24"/>
        <v>24</v>
      </c>
      <c r="K184" s="57">
        <f t="shared" si="25"/>
        <v>47</v>
      </c>
      <c r="L184" s="57">
        <f t="shared" si="26"/>
        <v>71</v>
      </c>
      <c r="M184" s="107">
        <f t="shared" si="22"/>
        <v>71.969696969696969</v>
      </c>
    </row>
    <row r="185" spans="1:13" ht="17.100000000000001" customHeight="1" outlineLevel="2">
      <c r="A185" s="59">
        <v>36</v>
      </c>
      <c r="B185" s="60" t="s">
        <v>301</v>
      </c>
      <c r="C185" s="62" t="s">
        <v>1068</v>
      </c>
      <c r="D185" s="85">
        <v>36</v>
      </c>
      <c r="E185" s="85">
        <v>464</v>
      </c>
      <c r="F185" s="85">
        <v>21</v>
      </c>
      <c r="G185" s="6">
        <f t="shared" si="23"/>
        <v>22.095238095238095</v>
      </c>
      <c r="H185" s="57">
        <f t="shared" si="27"/>
        <v>619</v>
      </c>
      <c r="I185" s="57">
        <f t="shared" si="28"/>
        <v>597</v>
      </c>
      <c r="J185" s="57">
        <f t="shared" si="24"/>
        <v>31</v>
      </c>
      <c r="K185" s="57">
        <f t="shared" si="25"/>
        <v>60</v>
      </c>
      <c r="L185" s="57">
        <f t="shared" si="26"/>
        <v>91</v>
      </c>
      <c r="M185" s="107">
        <f t="shared" si="22"/>
        <v>61.37566137566138</v>
      </c>
    </row>
    <row r="186" spans="1:13" ht="17.100000000000001" customHeight="1" outlineLevel="2">
      <c r="A186" s="59">
        <v>37</v>
      </c>
      <c r="B186" s="60" t="s">
        <v>301</v>
      </c>
      <c r="C186" s="62" t="s">
        <v>284</v>
      </c>
      <c r="D186" s="85">
        <v>101</v>
      </c>
      <c r="E186" s="85">
        <v>1146</v>
      </c>
      <c r="F186" s="85">
        <v>21</v>
      </c>
      <c r="G186" s="6">
        <f t="shared" si="23"/>
        <v>54.571428571428569</v>
      </c>
      <c r="H186" s="57">
        <f t="shared" si="27"/>
        <v>1528</v>
      </c>
      <c r="I186" s="57">
        <f t="shared" si="28"/>
        <v>1473</v>
      </c>
      <c r="J186" s="57">
        <f t="shared" si="24"/>
        <v>76</v>
      </c>
      <c r="K186" s="57">
        <f t="shared" si="25"/>
        <v>147</v>
      </c>
      <c r="L186" s="57">
        <f t="shared" si="26"/>
        <v>223</v>
      </c>
      <c r="M186" s="107">
        <f t="shared" si="22"/>
        <v>54.031117397454025</v>
      </c>
    </row>
    <row r="187" spans="1:13" ht="17.100000000000001" customHeight="1" outlineLevel="2">
      <c r="A187" s="59">
        <v>38</v>
      </c>
      <c r="B187" s="60" t="s">
        <v>301</v>
      </c>
      <c r="C187" s="62" t="s">
        <v>1069</v>
      </c>
      <c r="D187" s="85">
        <v>13</v>
      </c>
      <c r="E187" s="85">
        <v>189</v>
      </c>
      <c r="F187" s="85">
        <v>21</v>
      </c>
      <c r="G187" s="6">
        <f t="shared" si="23"/>
        <v>9</v>
      </c>
      <c r="H187" s="57">
        <f t="shared" si="27"/>
        <v>252</v>
      </c>
      <c r="I187" s="57">
        <f t="shared" si="28"/>
        <v>243</v>
      </c>
      <c r="J187" s="57">
        <f t="shared" si="24"/>
        <v>13</v>
      </c>
      <c r="K187" s="57">
        <f t="shared" si="25"/>
        <v>24</v>
      </c>
      <c r="L187" s="57">
        <f t="shared" si="26"/>
        <v>37</v>
      </c>
      <c r="M187" s="107">
        <f t="shared" si="22"/>
        <v>69.230769230769226</v>
      </c>
    </row>
    <row r="188" spans="1:13" ht="17.100000000000001" customHeight="1" outlineLevel="2">
      <c r="A188" s="59">
        <v>39</v>
      </c>
      <c r="B188" s="60" t="s">
        <v>301</v>
      </c>
      <c r="C188" s="62" t="s">
        <v>294</v>
      </c>
      <c r="D188" s="85">
        <v>105</v>
      </c>
      <c r="E188" s="85">
        <v>1161</v>
      </c>
      <c r="F188" s="85">
        <v>21</v>
      </c>
      <c r="G188" s="6">
        <f t="shared" si="23"/>
        <v>55.285714285714285</v>
      </c>
      <c r="H188" s="57">
        <f t="shared" si="27"/>
        <v>1548</v>
      </c>
      <c r="I188" s="57">
        <f t="shared" si="28"/>
        <v>1493</v>
      </c>
      <c r="J188" s="57">
        <f t="shared" si="24"/>
        <v>77</v>
      </c>
      <c r="K188" s="57">
        <f t="shared" si="25"/>
        <v>149</v>
      </c>
      <c r="L188" s="57">
        <f t="shared" si="26"/>
        <v>226</v>
      </c>
      <c r="M188" s="107">
        <f t="shared" si="22"/>
        <v>52.653061224489797</v>
      </c>
    </row>
    <row r="189" spans="1:13" ht="17.100000000000001" customHeight="1" outlineLevel="2">
      <c r="A189" s="59">
        <v>40</v>
      </c>
      <c r="B189" s="60" t="s">
        <v>301</v>
      </c>
      <c r="C189" s="62" t="s">
        <v>363</v>
      </c>
      <c r="D189" s="85">
        <v>31</v>
      </c>
      <c r="E189" s="85">
        <v>463</v>
      </c>
      <c r="F189" s="85">
        <v>20</v>
      </c>
      <c r="G189" s="6">
        <f t="shared" si="23"/>
        <v>23.15</v>
      </c>
      <c r="H189" s="57">
        <f t="shared" si="27"/>
        <v>648</v>
      </c>
      <c r="I189" s="57">
        <f t="shared" si="28"/>
        <v>625</v>
      </c>
      <c r="J189" s="57">
        <f t="shared" si="24"/>
        <v>32</v>
      </c>
      <c r="K189" s="57">
        <f t="shared" si="25"/>
        <v>63</v>
      </c>
      <c r="L189" s="57">
        <f t="shared" si="26"/>
        <v>95</v>
      </c>
      <c r="M189" s="107">
        <f t="shared" si="22"/>
        <v>74.677419354838705</v>
      </c>
    </row>
    <row r="190" spans="1:13" ht="17.100000000000001" customHeight="1" outlineLevel="2">
      <c r="A190" s="59">
        <v>41</v>
      </c>
      <c r="B190" s="60" t="s">
        <v>301</v>
      </c>
      <c r="C190" s="62" t="s">
        <v>1070</v>
      </c>
      <c r="D190" s="85">
        <v>39</v>
      </c>
      <c r="E190" s="85">
        <v>395</v>
      </c>
      <c r="F190" s="85">
        <v>18</v>
      </c>
      <c r="G190" s="6">
        <f t="shared" si="23"/>
        <v>21.944444444444443</v>
      </c>
      <c r="H190" s="57">
        <f t="shared" si="27"/>
        <v>614</v>
      </c>
      <c r="I190" s="57">
        <f t="shared" si="28"/>
        <v>593</v>
      </c>
      <c r="J190" s="57">
        <f t="shared" si="24"/>
        <v>31</v>
      </c>
      <c r="K190" s="57">
        <f t="shared" si="25"/>
        <v>59</v>
      </c>
      <c r="L190" s="57">
        <f t="shared" si="26"/>
        <v>90</v>
      </c>
      <c r="M190" s="107">
        <f t="shared" si="22"/>
        <v>56.267806267806264</v>
      </c>
    </row>
    <row r="191" spans="1:13" ht="17.100000000000001" customHeight="1" outlineLevel="2">
      <c r="A191" s="59">
        <v>42</v>
      </c>
      <c r="B191" s="60" t="s">
        <v>301</v>
      </c>
      <c r="C191" s="62" t="s">
        <v>366</v>
      </c>
      <c r="D191" s="85">
        <v>54</v>
      </c>
      <c r="E191" s="85">
        <v>546</v>
      </c>
      <c r="F191" s="85">
        <v>21</v>
      </c>
      <c r="G191" s="6">
        <f t="shared" si="23"/>
        <v>26</v>
      </c>
      <c r="H191" s="57">
        <f t="shared" si="27"/>
        <v>728</v>
      </c>
      <c r="I191" s="57">
        <f t="shared" si="28"/>
        <v>702</v>
      </c>
      <c r="J191" s="57">
        <f t="shared" si="24"/>
        <v>36</v>
      </c>
      <c r="K191" s="57">
        <f t="shared" si="25"/>
        <v>70</v>
      </c>
      <c r="L191" s="57">
        <f t="shared" si="26"/>
        <v>106</v>
      </c>
      <c r="M191" s="107">
        <f t="shared" si="22"/>
        <v>48.148148148148145</v>
      </c>
    </row>
    <row r="192" spans="1:13" ht="17.100000000000001" customHeight="1" outlineLevel="2">
      <c r="A192" s="59">
        <v>43</v>
      </c>
      <c r="B192" s="60" t="s">
        <v>301</v>
      </c>
      <c r="C192" s="62" t="s">
        <v>1071</v>
      </c>
      <c r="D192" s="85">
        <v>52</v>
      </c>
      <c r="E192" s="85">
        <v>725</v>
      </c>
      <c r="F192" s="85">
        <v>20</v>
      </c>
      <c r="G192" s="6">
        <f t="shared" si="23"/>
        <v>36.25</v>
      </c>
      <c r="H192" s="57">
        <f t="shared" si="27"/>
        <v>1015</v>
      </c>
      <c r="I192" s="57">
        <f t="shared" si="28"/>
        <v>979</v>
      </c>
      <c r="J192" s="57">
        <f t="shared" si="24"/>
        <v>51</v>
      </c>
      <c r="K192" s="57">
        <f t="shared" si="25"/>
        <v>98</v>
      </c>
      <c r="L192" s="57">
        <f t="shared" si="26"/>
        <v>149</v>
      </c>
      <c r="M192" s="107">
        <f t="shared" si="22"/>
        <v>69.711538461538467</v>
      </c>
    </row>
    <row r="193" spans="1:13" ht="17.100000000000001" customHeight="1" outlineLevel="2">
      <c r="A193" s="59">
        <v>44</v>
      </c>
      <c r="B193" s="60" t="s">
        <v>301</v>
      </c>
      <c r="C193" s="62" t="s">
        <v>368</v>
      </c>
      <c r="D193" s="85">
        <v>104</v>
      </c>
      <c r="E193" s="85">
        <v>1046</v>
      </c>
      <c r="F193" s="85">
        <v>16</v>
      </c>
      <c r="G193" s="6">
        <f t="shared" si="23"/>
        <v>65.375</v>
      </c>
      <c r="H193" s="57">
        <f t="shared" si="27"/>
        <v>1831</v>
      </c>
      <c r="I193" s="57">
        <f t="shared" si="28"/>
        <v>1765</v>
      </c>
      <c r="J193" s="57">
        <f t="shared" si="24"/>
        <v>92</v>
      </c>
      <c r="K193" s="57">
        <f t="shared" si="25"/>
        <v>177</v>
      </c>
      <c r="L193" s="57">
        <f t="shared" si="26"/>
        <v>269</v>
      </c>
      <c r="M193" s="107">
        <f t="shared" si="22"/>
        <v>62.86057692307692</v>
      </c>
    </row>
    <row r="194" spans="1:13" ht="17.100000000000001" customHeight="1" outlineLevel="2">
      <c r="A194" s="59">
        <v>45</v>
      </c>
      <c r="B194" s="60" t="s">
        <v>301</v>
      </c>
      <c r="C194" s="62" t="s">
        <v>369</v>
      </c>
      <c r="D194" s="85">
        <v>119</v>
      </c>
      <c r="E194" s="85">
        <v>1240</v>
      </c>
      <c r="F194" s="85">
        <v>21</v>
      </c>
      <c r="G194" s="6">
        <f t="shared" si="23"/>
        <v>59.047619047619051</v>
      </c>
      <c r="H194" s="57">
        <f t="shared" si="27"/>
        <v>1653</v>
      </c>
      <c r="I194" s="57">
        <f t="shared" si="28"/>
        <v>1594</v>
      </c>
      <c r="J194" s="57">
        <f t="shared" si="24"/>
        <v>83</v>
      </c>
      <c r="K194" s="57">
        <f t="shared" si="25"/>
        <v>159</v>
      </c>
      <c r="L194" s="57">
        <f t="shared" si="26"/>
        <v>242</v>
      </c>
      <c r="M194" s="107">
        <f t="shared" si="22"/>
        <v>49.619847939175678</v>
      </c>
    </row>
    <row r="195" spans="1:13" ht="17.100000000000001" customHeight="1" outlineLevel="2">
      <c r="A195" s="59">
        <v>46</v>
      </c>
      <c r="B195" s="60" t="s">
        <v>301</v>
      </c>
      <c r="C195" s="62" t="s">
        <v>1072</v>
      </c>
      <c r="D195" s="85">
        <v>59</v>
      </c>
      <c r="E195" s="85">
        <v>670</v>
      </c>
      <c r="F195" s="85">
        <v>21</v>
      </c>
      <c r="G195" s="6">
        <f t="shared" si="23"/>
        <v>31.904761904761905</v>
      </c>
      <c r="H195" s="57">
        <f t="shared" si="27"/>
        <v>893</v>
      </c>
      <c r="I195" s="57">
        <f t="shared" si="28"/>
        <v>861</v>
      </c>
      <c r="J195" s="57">
        <f t="shared" si="24"/>
        <v>45</v>
      </c>
      <c r="K195" s="57">
        <f t="shared" si="25"/>
        <v>86</v>
      </c>
      <c r="L195" s="57">
        <f t="shared" si="26"/>
        <v>131</v>
      </c>
      <c r="M195" s="107">
        <f t="shared" si="22"/>
        <v>54.075867635189667</v>
      </c>
    </row>
    <row r="196" spans="1:13" ht="17.100000000000001" customHeight="1" outlineLevel="2">
      <c r="A196" s="59">
        <v>47</v>
      </c>
      <c r="B196" s="60" t="s">
        <v>301</v>
      </c>
      <c r="C196" s="62" t="s">
        <v>1073</v>
      </c>
      <c r="D196" s="85">
        <v>116</v>
      </c>
      <c r="E196" s="85">
        <v>1575</v>
      </c>
      <c r="F196" s="85">
        <v>21</v>
      </c>
      <c r="G196" s="6">
        <f t="shared" si="23"/>
        <v>75</v>
      </c>
      <c r="H196" s="57">
        <f t="shared" si="27"/>
        <v>2100</v>
      </c>
      <c r="I196" s="57">
        <f t="shared" si="28"/>
        <v>2025</v>
      </c>
      <c r="J196" s="57">
        <f t="shared" si="24"/>
        <v>105</v>
      </c>
      <c r="K196" s="57">
        <f>ROUND(I196*0.1-13,0)</f>
        <v>190</v>
      </c>
      <c r="L196" s="57">
        <f t="shared" si="26"/>
        <v>295</v>
      </c>
      <c r="M196" s="107">
        <f t="shared" si="22"/>
        <v>64.65517241379311</v>
      </c>
    </row>
    <row r="197" spans="1:13" ht="17.100000000000001" customHeight="1" outlineLevel="2">
      <c r="A197" s="59">
        <v>48</v>
      </c>
      <c r="B197" s="60" t="s">
        <v>301</v>
      </c>
      <c r="C197" s="62" t="s">
        <v>377</v>
      </c>
      <c r="D197" s="85">
        <v>37</v>
      </c>
      <c r="E197" s="85">
        <v>473</v>
      </c>
      <c r="F197" s="85">
        <v>23</v>
      </c>
      <c r="G197" s="6">
        <f t="shared" si="23"/>
        <v>20.565217391304348</v>
      </c>
      <c r="H197" s="57">
        <f t="shared" si="27"/>
        <v>576</v>
      </c>
      <c r="I197" s="57">
        <f t="shared" si="28"/>
        <v>555</v>
      </c>
      <c r="J197" s="57">
        <f t="shared" si="24"/>
        <v>29</v>
      </c>
      <c r="K197" s="57">
        <f t="shared" si="25"/>
        <v>56</v>
      </c>
      <c r="L197" s="57">
        <f t="shared" si="26"/>
        <v>85</v>
      </c>
      <c r="M197" s="107">
        <f t="shared" si="22"/>
        <v>55.581668625146889</v>
      </c>
    </row>
    <row r="198" spans="1:13" ht="17.100000000000001" customHeight="1" outlineLevel="2">
      <c r="A198" s="59">
        <v>49</v>
      </c>
      <c r="B198" s="60" t="s">
        <v>301</v>
      </c>
      <c r="C198" s="62" t="s">
        <v>1074</v>
      </c>
      <c r="D198" s="85">
        <v>125</v>
      </c>
      <c r="E198" s="85">
        <v>1492</v>
      </c>
      <c r="F198" s="85">
        <v>22</v>
      </c>
      <c r="G198" s="6">
        <f t="shared" si="23"/>
        <v>67.818181818181813</v>
      </c>
      <c r="H198" s="57">
        <f t="shared" si="27"/>
        <v>1899</v>
      </c>
      <c r="I198" s="57">
        <f t="shared" si="28"/>
        <v>1831</v>
      </c>
      <c r="J198" s="57">
        <f t="shared" si="24"/>
        <v>95</v>
      </c>
      <c r="K198" s="57">
        <f t="shared" si="25"/>
        <v>183</v>
      </c>
      <c r="L198" s="57">
        <f t="shared" si="26"/>
        <v>278</v>
      </c>
      <c r="M198" s="107">
        <f t="shared" si="22"/>
        <v>54.25454545454545</v>
      </c>
    </row>
    <row r="199" spans="1:13" ht="17.100000000000001" customHeight="1" outlineLevel="1">
      <c r="A199" s="59"/>
      <c r="B199" s="97" t="s">
        <v>378</v>
      </c>
      <c r="C199" s="62"/>
      <c r="D199" s="85"/>
      <c r="E199" s="85"/>
      <c r="F199" s="85"/>
      <c r="G199" s="6">
        <f>SUBTOTAL(9,G148:G198)</f>
        <v>2814.2637108569038</v>
      </c>
      <c r="H199" s="57"/>
      <c r="I199" s="57"/>
      <c r="J199" s="57">
        <f>SUBTOTAL(9,J148:J198)</f>
        <v>3900</v>
      </c>
      <c r="K199" s="57">
        <f>SUBTOTAL(9,K148:K198)</f>
        <v>7539</v>
      </c>
      <c r="L199" s="57">
        <f>SUBTOTAL(9,L148:L198)</f>
        <v>11439</v>
      </c>
      <c r="M199" s="107"/>
    </row>
    <row r="200" spans="1:13" ht="15" customHeight="1" outlineLevel="2">
      <c r="A200" s="69">
        <v>1</v>
      </c>
      <c r="B200" s="70" t="s">
        <v>1198</v>
      </c>
      <c r="C200" s="62" t="s">
        <v>380</v>
      </c>
      <c r="D200" s="85">
        <v>53</v>
      </c>
      <c r="E200" s="85">
        <v>25</v>
      </c>
      <c r="F200" s="85">
        <v>1</v>
      </c>
      <c r="G200" s="6">
        <f t="shared" si="23"/>
        <v>25</v>
      </c>
      <c r="H200" s="57">
        <f>ROUND(G200*33,0)</f>
        <v>825</v>
      </c>
      <c r="I200" s="57">
        <f>ROUND(G200*32,0)</f>
        <v>800</v>
      </c>
      <c r="J200" s="57">
        <f>ROUND(H200*0.05+1,0)</f>
        <v>42</v>
      </c>
      <c r="K200" s="57">
        <f>ROUND(I200*0.1,0)</f>
        <v>80</v>
      </c>
      <c r="L200" s="57">
        <f t="shared" ref="L200:L264" si="29">J200+K200</f>
        <v>122</v>
      </c>
      <c r="M200" s="107">
        <f t="shared" ref="M200:M260" si="30">G200*100/D200</f>
        <v>47.169811320754718</v>
      </c>
    </row>
    <row r="201" spans="1:13" ht="15" customHeight="1" outlineLevel="2">
      <c r="A201" s="69">
        <v>2</v>
      </c>
      <c r="B201" s="70" t="s">
        <v>1198</v>
      </c>
      <c r="C201" s="62" t="s">
        <v>799</v>
      </c>
      <c r="D201" s="85">
        <v>62</v>
      </c>
      <c r="E201" s="85">
        <v>806</v>
      </c>
      <c r="F201" s="85">
        <v>20</v>
      </c>
      <c r="G201" s="6">
        <f t="shared" si="23"/>
        <v>40.299999999999997</v>
      </c>
      <c r="H201" s="57">
        <f t="shared" ref="H201:H245" si="31">ROUND(G201*33,0)</f>
        <v>1330</v>
      </c>
      <c r="I201" s="57">
        <f t="shared" ref="I201:I245" si="32">ROUND(G201*32,0)</f>
        <v>1290</v>
      </c>
      <c r="J201" s="57">
        <f t="shared" ref="J201:J212" si="33">ROUND(H201*0.05+1,0)</f>
        <v>68</v>
      </c>
      <c r="K201" s="57">
        <f t="shared" ref="K201:K240" si="34">ROUND(I201*0.1,0)</f>
        <v>129</v>
      </c>
      <c r="L201" s="57">
        <f t="shared" si="29"/>
        <v>197</v>
      </c>
      <c r="M201" s="107">
        <f t="shared" si="30"/>
        <v>64.999999999999986</v>
      </c>
    </row>
    <row r="202" spans="1:13" ht="15" customHeight="1" outlineLevel="2">
      <c r="A202" s="69">
        <v>3</v>
      </c>
      <c r="B202" s="70" t="s">
        <v>1198</v>
      </c>
      <c r="C202" s="62" t="s">
        <v>383</v>
      </c>
      <c r="D202" s="85">
        <v>51</v>
      </c>
      <c r="E202" s="85">
        <v>159</v>
      </c>
      <c r="F202" s="85">
        <v>8</v>
      </c>
      <c r="G202" s="6">
        <f t="shared" ref="G202:G266" si="35">E202/F202</f>
        <v>19.875</v>
      </c>
      <c r="H202" s="57">
        <f t="shared" si="31"/>
        <v>656</v>
      </c>
      <c r="I202" s="57">
        <f t="shared" si="32"/>
        <v>636</v>
      </c>
      <c r="J202" s="57">
        <f t="shared" si="33"/>
        <v>34</v>
      </c>
      <c r="K202" s="57">
        <f t="shared" si="34"/>
        <v>64</v>
      </c>
      <c r="L202" s="57">
        <f t="shared" si="29"/>
        <v>98</v>
      </c>
      <c r="M202" s="107">
        <f t="shared" si="30"/>
        <v>38.970588235294116</v>
      </c>
    </row>
    <row r="203" spans="1:13" ht="15" customHeight="1" outlineLevel="2">
      <c r="A203" s="69">
        <v>4</v>
      </c>
      <c r="B203" s="70" t="s">
        <v>1198</v>
      </c>
      <c r="C203" s="62" t="s">
        <v>388</v>
      </c>
      <c r="D203" s="85">
        <v>68</v>
      </c>
      <c r="E203" s="85">
        <v>907</v>
      </c>
      <c r="F203" s="85">
        <v>19</v>
      </c>
      <c r="G203" s="6">
        <f t="shared" si="35"/>
        <v>47.736842105263158</v>
      </c>
      <c r="H203" s="57">
        <f t="shared" si="31"/>
        <v>1575</v>
      </c>
      <c r="I203" s="57">
        <f t="shared" si="32"/>
        <v>1528</v>
      </c>
      <c r="J203" s="57">
        <f t="shared" si="33"/>
        <v>80</v>
      </c>
      <c r="K203" s="57">
        <f t="shared" si="34"/>
        <v>153</v>
      </c>
      <c r="L203" s="57">
        <f t="shared" si="29"/>
        <v>233</v>
      </c>
      <c r="M203" s="107">
        <f t="shared" si="30"/>
        <v>70.201238390092882</v>
      </c>
    </row>
    <row r="204" spans="1:13" ht="15" customHeight="1" outlineLevel="2">
      <c r="A204" s="69">
        <v>5</v>
      </c>
      <c r="B204" s="70" t="s">
        <v>1198</v>
      </c>
      <c r="C204" s="62" t="s">
        <v>321</v>
      </c>
      <c r="D204" s="85">
        <v>70</v>
      </c>
      <c r="E204" s="85">
        <v>1048</v>
      </c>
      <c r="F204" s="85">
        <v>21</v>
      </c>
      <c r="G204" s="6">
        <f t="shared" si="35"/>
        <v>49.904761904761905</v>
      </c>
      <c r="H204" s="57">
        <f t="shared" si="31"/>
        <v>1647</v>
      </c>
      <c r="I204" s="57">
        <f t="shared" si="32"/>
        <v>1597</v>
      </c>
      <c r="J204" s="57">
        <f t="shared" si="33"/>
        <v>83</v>
      </c>
      <c r="K204" s="57">
        <f t="shared" si="34"/>
        <v>160</v>
      </c>
      <c r="L204" s="57">
        <f t="shared" si="29"/>
        <v>243</v>
      </c>
      <c r="M204" s="107">
        <f t="shared" si="30"/>
        <v>71.292517006802726</v>
      </c>
    </row>
    <row r="205" spans="1:13" ht="15" customHeight="1" outlineLevel="2">
      <c r="A205" s="69">
        <v>6</v>
      </c>
      <c r="B205" s="70" t="s">
        <v>1198</v>
      </c>
      <c r="C205" s="62" t="s">
        <v>1075</v>
      </c>
      <c r="D205" s="85">
        <v>82</v>
      </c>
      <c r="E205" s="85">
        <v>40</v>
      </c>
      <c r="F205" s="85">
        <v>1</v>
      </c>
      <c r="G205" s="6">
        <f t="shared" si="35"/>
        <v>40</v>
      </c>
      <c r="H205" s="57">
        <f t="shared" si="31"/>
        <v>1320</v>
      </c>
      <c r="I205" s="57">
        <f t="shared" si="32"/>
        <v>1280</v>
      </c>
      <c r="J205" s="57">
        <f t="shared" si="33"/>
        <v>67</v>
      </c>
      <c r="K205" s="57">
        <f t="shared" si="34"/>
        <v>128</v>
      </c>
      <c r="L205" s="57">
        <f t="shared" si="29"/>
        <v>195</v>
      </c>
      <c r="M205" s="107">
        <f t="shared" si="30"/>
        <v>48.780487804878049</v>
      </c>
    </row>
    <row r="206" spans="1:13" ht="15" customHeight="1" outlineLevel="2">
      <c r="A206" s="69">
        <v>7</v>
      </c>
      <c r="B206" s="70" t="s">
        <v>1198</v>
      </c>
      <c r="C206" s="62" t="s">
        <v>401</v>
      </c>
      <c r="D206" s="85">
        <v>66</v>
      </c>
      <c r="E206" s="85">
        <v>30</v>
      </c>
      <c r="F206" s="85">
        <v>1</v>
      </c>
      <c r="G206" s="6">
        <f t="shared" si="35"/>
        <v>30</v>
      </c>
      <c r="H206" s="57">
        <f t="shared" si="31"/>
        <v>990</v>
      </c>
      <c r="I206" s="57">
        <f t="shared" si="32"/>
        <v>960</v>
      </c>
      <c r="J206" s="57">
        <f t="shared" si="33"/>
        <v>51</v>
      </c>
      <c r="K206" s="57">
        <f t="shared" si="34"/>
        <v>96</v>
      </c>
      <c r="L206" s="57">
        <f t="shared" si="29"/>
        <v>147</v>
      </c>
      <c r="M206" s="107">
        <f t="shared" si="30"/>
        <v>45.454545454545453</v>
      </c>
    </row>
    <row r="207" spans="1:13" ht="15" customHeight="1" outlineLevel="2">
      <c r="A207" s="69">
        <v>8</v>
      </c>
      <c r="B207" s="70" t="s">
        <v>1198</v>
      </c>
      <c r="C207" s="62" t="s">
        <v>403</v>
      </c>
      <c r="D207" s="85">
        <v>146</v>
      </c>
      <c r="E207" s="85">
        <v>2111</v>
      </c>
      <c r="F207" s="85">
        <v>20</v>
      </c>
      <c r="G207" s="6">
        <f t="shared" si="35"/>
        <v>105.55</v>
      </c>
      <c r="H207" s="57">
        <f t="shared" si="31"/>
        <v>3483</v>
      </c>
      <c r="I207" s="57">
        <f t="shared" si="32"/>
        <v>3378</v>
      </c>
      <c r="J207" s="57">
        <f t="shared" si="33"/>
        <v>175</v>
      </c>
      <c r="K207" s="57">
        <f t="shared" si="34"/>
        <v>338</v>
      </c>
      <c r="L207" s="57">
        <f t="shared" si="29"/>
        <v>513</v>
      </c>
      <c r="M207" s="107">
        <f t="shared" si="30"/>
        <v>72.294520547945211</v>
      </c>
    </row>
    <row r="208" spans="1:13" ht="15" customHeight="1" outlineLevel="2">
      <c r="A208" s="69">
        <v>9</v>
      </c>
      <c r="B208" s="70" t="s">
        <v>1198</v>
      </c>
      <c r="C208" s="62" t="s">
        <v>404</v>
      </c>
      <c r="D208" s="85">
        <v>121</v>
      </c>
      <c r="E208" s="85">
        <v>1084</v>
      </c>
      <c r="F208" s="85">
        <v>20</v>
      </c>
      <c r="G208" s="6">
        <f t="shared" si="35"/>
        <v>54.2</v>
      </c>
      <c r="H208" s="57">
        <f t="shared" si="31"/>
        <v>1789</v>
      </c>
      <c r="I208" s="57">
        <f t="shared" si="32"/>
        <v>1734</v>
      </c>
      <c r="J208" s="57">
        <f t="shared" si="33"/>
        <v>90</v>
      </c>
      <c r="K208" s="57">
        <f t="shared" si="34"/>
        <v>173</v>
      </c>
      <c r="L208" s="57">
        <f t="shared" si="29"/>
        <v>263</v>
      </c>
      <c r="M208" s="107">
        <f t="shared" si="30"/>
        <v>44.793388429752063</v>
      </c>
    </row>
    <row r="209" spans="1:13" ht="15" customHeight="1" outlineLevel="2">
      <c r="A209" s="69">
        <v>10</v>
      </c>
      <c r="B209" s="70" t="s">
        <v>1198</v>
      </c>
      <c r="C209" s="62" t="s">
        <v>407</v>
      </c>
      <c r="D209" s="85">
        <v>206</v>
      </c>
      <c r="E209" s="85">
        <v>2332</v>
      </c>
      <c r="F209" s="85">
        <v>21</v>
      </c>
      <c r="G209" s="6">
        <f t="shared" si="35"/>
        <v>111.04761904761905</v>
      </c>
      <c r="H209" s="57">
        <f t="shared" si="31"/>
        <v>3665</v>
      </c>
      <c r="I209" s="57">
        <f t="shared" si="32"/>
        <v>3554</v>
      </c>
      <c r="J209" s="57">
        <f t="shared" si="33"/>
        <v>184</v>
      </c>
      <c r="K209" s="57">
        <f t="shared" si="34"/>
        <v>355</v>
      </c>
      <c r="L209" s="57">
        <f t="shared" si="29"/>
        <v>539</v>
      </c>
      <c r="M209" s="107">
        <f t="shared" si="30"/>
        <v>53.906611188164582</v>
      </c>
    </row>
    <row r="210" spans="1:13" ht="15" customHeight="1" outlineLevel="2">
      <c r="A210" s="69">
        <v>11</v>
      </c>
      <c r="B210" s="70" t="s">
        <v>1198</v>
      </c>
      <c r="C210" s="62" t="s">
        <v>411</v>
      </c>
      <c r="D210" s="85">
        <v>165</v>
      </c>
      <c r="E210" s="85">
        <v>70</v>
      </c>
      <c r="F210" s="85">
        <v>1</v>
      </c>
      <c r="G210" s="6">
        <f t="shared" si="35"/>
        <v>70</v>
      </c>
      <c r="H210" s="57">
        <f t="shared" si="31"/>
        <v>2310</v>
      </c>
      <c r="I210" s="57">
        <f t="shared" si="32"/>
        <v>2240</v>
      </c>
      <c r="J210" s="57">
        <f t="shared" si="33"/>
        <v>117</v>
      </c>
      <c r="K210" s="57">
        <f t="shared" si="34"/>
        <v>224</v>
      </c>
      <c r="L210" s="57">
        <f t="shared" si="29"/>
        <v>341</v>
      </c>
      <c r="M210" s="107">
        <f t="shared" si="30"/>
        <v>42.424242424242422</v>
      </c>
    </row>
    <row r="211" spans="1:13" ht="15" customHeight="1" outlineLevel="2">
      <c r="A211" s="69">
        <v>13</v>
      </c>
      <c r="B211" s="70" t="s">
        <v>1198</v>
      </c>
      <c r="C211" s="62" t="s">
        <v>1079</v>
      </c>
      <c r="D211" s="85">
        <v>133</v>
      </c>
      <c r="E211" s="85">
        <v>1231</v>
      </c>
      <c r="F211" s="85">
        <v>12</v>
      </c>
      <c r="G211" s="6">
        <f t="shared" si="35"/>
        <v>102.58333333333333</v>
      </c>
      <c r="H211" s="57">
        <f t="shared" si="31"/>
        <v>3385</v>
      </c>
      <c r="I211" s="57">
        <f t="shared" si="32"/>
        <v>3283</v>
      </c>
      <c r="J211" s="57">
        <f t="shared" si="33"/>
        <v>170</v>
      </c>
      <c r="K211" s="57">
        <f t="shared" si="34"/>
        <v>328</v>
      </c>
      <c r="L211" s="57">
        <f t="shared" si="29"/>
        <v>498</v>
      </c>
      <c r="M211" s="107">
        <f t="shared" si="30"/>
        <v>77.130325814536334</v>
      </c>
    </row>
    <row r="212" spans="1:13" ht="15" customHeight="1" outlineLevel="2">
      <c r="A212" s="69">
        <v>14</v>
      </c>
      <c r="B212" s="70" t="s">
        <v>1198</v>
      </c>
      <c r="C212" s="62" t="s">
        <v>438</v>
      </c>
      <c r="D212" s="85">
        <v>201</v>
      </c>
      <c r="E212" s="85">
        <v>1780</v>
      </c>
      <c r="F212" s="85">
        <v>21</v>
      </c>
      <c r="G212" s="6">
        <f t="shared" si="35"/>
        <v>84.761904761904759</v>
      </c>
      <c r="H212" s="57">
        <f t="shared" si="31"/>
        <v>2797</v>
      </c>
      <c r="I212" s="57">
        <f t="shared" si="32"/>
        <v>2712</v>
      </c>
      <c r="J212" s="57">
        <f t="shared" si="33"/>
        <v>141</v>
      </c>
      <c r="K212" s="57">
        <f t="shared" si="34"/>
        <v>271</v>
      </c>
      <c r="L212" s="57">
        <f t="shared" si="29"/>
        <v>412</v>
      </c>
      <c r="M212" s="107">
        <f t="shared" si="30"/>
        <v>42.170101871594404</v>
      </c>
    </row>
    <row r="213" spans="1:13" ht="15" customHeight="1" outlineLevel="2">
      <c r="A213" s="69">
        <v>12</v>
      </c>
      <c r="B213" s="70" t="s">
        <v>1198</v>
      </c>
      <c r="C213" s="62" t="s">
        <v>1076</v>
      </c>
      <c r="D213" s="85">
        <v>131</v>
      </c>
      <c r="E213" s="85">
        <v>1363</v>
      </c>
      <c r="F213" s="85">
        <v>20</v>
      </c>
      <c r="G213" s="6">
        <f>E213/F213</f>
        <v>68.150000000000006</v>
      </c>
      <c r="H213" s="57">
        <f t="shared" si="31"/>
        <v>2249</v>
      </c>
      <c r="I213" s="57">
        <f t="shared" si="32"/>
        <v>2181</v>
      </c>
      <c r="J213" s="57">
        <f t="shared" ref="J213:J245" si="36">ROUND(H213*0.05,0)</f>
        <v>112</v>
      </c>
      <c r="K213" s="57">
        <f t="shared" si="34"/>
        <v>218</v>
      </c>
      <c r="L213" s="57">
        <f>J213+K213</f>
        <v>330</v>
      </c>
      <c r="M213" s="107">
        <f>G213*100/D213</f>
        <v>52.022900763358784</v>
      </c>
    </row>
    <row r="214" spans="1:13" ht="15" customHeight="1" outlineLevel="2">
      <c r="A214" s="69">
        <v>15</v>
      </c>
      <c r="B214" s="70" t="s">
        <v>1198</v>
      </c>
      <c r="C214" s="62" t="s">
        <v>1077</v>
      </c>
      <c r="D214" s="85">
        <v>114</v>
      </c>
      <c r="E214" s="85">
        <v>634</v>
      </c>
      <c r="F214" s="85">
        <v>10</v>
      </c>
      <c r="G214" s="6">
        <f t="shared" si="35"/>
        <v>63.4</v>
      </c>
      <c r="H214" s="57">
        <f t="shared" si="31"/>
        <v>2092</v>
      </c>
      <c r="I214" s="57">
        <f t="shared" si="32"/>
        <v>2029</v>
      </c>
      <c r="J214" s="57">
        <f t="shared" si="36"/>
        <v>105</v>
      </c>
      <c r="K214" s="57">
        <f t="shared" si="34"/>
        <v>203</v>
      </c>
      <c r="L214" s="57">
        <f t="shared" si="29"/>
        <v>308</v>
      </c>
      <c r="M214" s="107">
        <f t="shared" si="30"/>
        <v>55.614035087719301</v>
      </c>
    </row>
    <row r="215" spans="1:13" ht="15" customHeight="1" outlineLevel="2">
      <c r="A215" s="69">
        <v>16</v>
      </c>
      <c r="B215" s="70" t="s">
        <v>1198</v>
      </c>
      <c r="C215" s="62" t="s">
        <v>422</v>
      </c>
      <c r="D215" s="85">
        <v>102</v>
      </c>
      <c r="E215" s="85">
        <v>50</v>
      </c>
      <c r="F215" s="85">
        <v>1</v>
      </c>
      <c r="G215" s="6">
        <f t="shared" si="35"/>
        <v>50</v>
      </c>
      <c r="H215" s="57">
        <f t="shared" si="31"/>
        <v>1650</v>
      </c>
      <c r="I215" s="57">
        <f t="shared" si="32"/>
        <v>1600</v>
      </c>
      <c r="J215" s="57">
        <f t="shared" si="36"/>
        <v>83</v>
      </c>
      <c r="K215" s="57">
        <f t="shared" si="34"/>
        <v>160</v>
      </c>
      <c r="L215" s="57">
        <f t="shared" si="29"/>
        <v>243</v>
      </c>
      <c r="M215" s="107">
        <f t="shared" si="30"/>
        <v>49.019607843137258</v>
      </c>
    </row>
    <row r="216" spans="1:13" ht="15" customHeight="1" outlineLevel="2">
      <c r="A216" s="69">
        <v>17</v>
      </c>
      <c r="B216" s="70" t="s">
        <v>1198</v>
      </c>
      <c r="C216" s="62" t="s">
        <v>1499</v>
      </c>
      <c r="D216" s="85">
        <v>71</v>
      </c>
      <c r="E216" s="85">
        <v>35</v>
      </c>
      <c r="F216" s="85">
        <v>1</v>
      </c>
      <c r="G216" s="6">
        <f t="shared" si="35"/>
        <v>35</v>
      </c>
      <c r="H216" s="57">
        <f t="shared" si="31"/>
        <v>1155</v>
      </c>
      <c r="I216" s="57">
        <f t="shared" si="32"/>
        <v>1120</v>
      </c>
      <c r="J216" s="57">
        <f t="shared" si="36"/>
        <v>58</v>
      </c>
      <c r="K216" s="57">
        <f t="shared" si="34"/>
        <v>112</v>
      </c>
      <c r="L216" s="57">
        <f t="shared" si="29"/>
        <v>170</v>
      </c>
      <c r="M216" s="107">
        <f t="shared" si="30"/>
        <v>49.29577464788732</v>
      </c>
    </row>
    <row r="217" spans="1:13" ht="15" customHeight="1" outlineLevel="2">
      <c r="A217" s="69">
        <v>18</v>
      </c>
      <c r="B217" s="70" t="s">
        <v>1198</v>
      </c>
      <c r="C217" s="62" t="s">
        <v>1500</v>
      </c>
      <c r="D217" s="85">
        <v>61</v>
      </c>
      <c r="E217" s="85">
        <v>233</v>
      </c>
      <c r="F217" s="85">
        <v>6</v>
      </c>
      <c r="G217" s="6">
        <f t="shared" si="35"/>
        <v>38.833333333333336</v>
      </c>
      <c r="H217" s="57">
        <f t="shared" si="31"/>
        <v>1282</v>
      </c>
      <c r="I217" s="57">
        <f t="shared" si="32"/>
        <v>1243</v>
      </c>
      <c r="J217" s="57">
        <f t="shared" si="36"/>
        <v>64</v>
      </c>
      <c r="K217" s="57">
        <f t="shared" si="34"/>
        <v>124</v>
      </c>
      <c r="L217" s="57">
        <f t="shared" si="29"/>
        <v>188</v>
      </c>
      <c r="M217" s="107">
        <f t="shared" si="30"/>
        <v>63.661202185792355</v>
      </c>
    </row>
    <row r="218" spans="1:13" ht="15" customHeight="1" outlineLevel="2">
      <c r="A218" s="69">
        <v>19</v>
      </c>
      <c r="B218" s="70" t="s">
        <v>1198</v>
      </c>
      <c r="C218" s="62" t="s">
        <v>426</v>
      </c>
      <c r="D218" s="85">
        <v>51</v>
      </c>
      <c r="E218" s="85">
        <v>25</v>
      </c>
      <c r="F218" s="85">
        <v>1</v>
      </c>
      <c r="G218" s="6">
        <f t="shared" si="35"/>
        <v>25</v>
      </c>
      <c r="H218" s="57">
        <f t="shared" si="31"/>
        <v>825</v>
      </c>
      <c r="I218" s="57">
        <f t="shared" si="32"/>
        <v>800</v>
      </c>
      <c r="J218" s="57">
        <f t="shared" si="36"/>
        <v>41</v>
      </c>
      <c r="K218" s="57">
        <f t="shared" si="34"/>
        <v>80</v>
      </c>
      <c r="L218" s="57">
        <f t="shared" si="29"/>
        <v>121</v>
      </c>
      <c r="M218" s="107">
        <f t="shared" si="30"/>
        <v>49.019607843137258</v>
      </c>
    </row>
    <row r="219" spans="1:13" ht="15" customHeight="1" outlineLevel="2">
      <c r="A219" s="69">
        <v>20</v>
      </c>
      <c r="B219" s="70" t="s">
        <v>1198</v>
      </c>
      <c r="C219" s="62" t="s">
        <v>427</v>
      </c>
      <c r="D219" s="85">
        <v>55</v>
      </c>
      <c r="E219" s="85">
        <v>660</v>
      </c>
      <c r="F219" s="85">
        <v>20</v>
      </c>
      <c r="G219" s="6">
        <f t="shared" si="35"/>
        <v>33</v>
      </c>
      <c r="H219" s="57">
        <f t="shared" si="31"/>
        <v>1089</v>
      </c>
      <c r="I219" s="57">
        <f t="shared" si="32"/>
        <v>1056</v>
      </c>
      <c r="J219" s="57">
        <f t="shared" si="36"/>
        <v>54</v>
      </c>
      <c r="K219" s="57">
        <f t="shared" si="34"/>
        <v>106</v>
      </c>
      <c r="L219" s="57">
        <f t="shared" si="29"/>
        <v>160</v>
      </c>
      <c r="M219" s="107">
        <f t="shared" si="30"/>
        <v>60</v>
      </c>
    </row>
    <row r="220" spans="1:13" ht="15" customHeight="1" outlineLevel="2">
      <c r="A220" s="69">
        <v>21</v>
      </c>
      <c r="B220" s="70" t="s">
        <v>1198</v>
      </c>
      <c r="C220" s="62" t="s">
        <v>1078</v>
      </c>
      <c r="D220" s="85">
        <v>43</v>
      </c>
      <c r="E220" s="85">
        <v>92</v>
      </c>
      <c r="F220" s="85">
        <v>5</v>
      </c>
      <c r="G220" s="6">
        <f t="shared" si="35"/>
        <v>18.399999999999999</v>
      </c>
      <c r="H220" s="57">
        <f t="shared" si="31"/>
        <v>607</v>
      </c>
      <c r="I220" s="57">
        <f t="shared" si="32"/>
        <v>589</v>
      </c>
      <c r="J220" s="57">
        <f t="shared" si="36"/>
        <v>30</v>
      </c>
      <c r="K220" s="57">
        <f t="shared" si="34"/>
        <v>59</v>
      </c>
      <c r="L220" s="57">
        <f t="shared" si="29"/>
        <v>89</v>
      </c>
      <c r="M220" s="107">
        <f t="shared" si="30"/>
        <v>42.790697674418603</v>
      </c>
    </row>
    <row r="221" spans="1:13" ht="15" customHeight="1" outlineLevel="2">
      <c r="A221" s="69">
        <v>22</v>
      </c>
      <c r="B221" s="70" t="s">
        <v>1198</v>
      </c>
      <c r="C221" s="62" t="s">
        <v>431</v>
      </c>
      <c r="D221" s="85">
        <v>26</v>
      </c>
      <c r="E221" s="85">
        <v>406</v>
      </c>
      <c r="F221" s="85">
        <v>22</v>
      </c>
      <c r="G221" s="6">
        <f t="shared" si="35"/>
        <v>18.454545454545453</v>
      </c>
      <c r="H221" s="57">
        <f t="shared" si="31"/>
        <v>609</v>
      </c>
      <c r="I221" s="57">
        <f t="shared" si="32"/>
        <v>591</v>
      </c>
      <c r="J221" s="57">
        <f t="shared" si="36"/>
        <v>30</v>
      </c>
      <c r="K221" s="57">
        <f t="shared" si="34"/>
        <v>59</v>
      </c>
      <c r="L221" s="57">
        <f t="shared" si="29"/>
        <v>89</v>
      </c>
      <c r="M221" s="107">
        <f t="shared" si="30"/>
        <v>70.979020979020973</v>
      </c>
    </row>
    <row r="222" spans="1:13" ht="15" customHeight="1" outlineLevel="2">
      <c r="A222" s="69">
        <v>23</v>
      </c>
      <c r="B222" s="70" t="s">
        <v>1198</v>
      </c>
      <c r="C222" s="62" t="s">
        <v>271</v>
      </c>
      <c r="D222" s="85">
        <v>63</v>
      </c>
      <c r="E222" s="85">
        <v>779</v>
      </c>
      <c r="F222" s="85">
        <v>22</v>
      </c>
      <c r="G222" s="6">
        <f t="shared" si="35"/>
        <v>35.409090909090907</v>
      </c>
      <c r="H222" s="57">
        <f t="shared" si="31"/>
        <v>1169</v>
      </c>
      <c r="I222" s="57">
        <f t="shared" si="32"/>
        <v>1133</v>
      </c>
      <c r="J222" s="57">
        <f t="shared" si="36"/>
        <v>58</v>
      </c>
      <c r="K222" s="57">
        <f t="shared" si="34"/>
        <v>113</v>
      </c>
      <c r="L222" s="57">
        <f t="shared" si="29"/>
        <v>171</v>
      </c>
      <c r="M222" s="107">
        <f t="shared" si="30"/>
        <v>56.204906204906202</v>
      </c>
    </row>
    <row r="223" spans="1:13" ht="15" customHeight="1" outlineLevel="2">
      <c r="A223" s="69">
        <v>24</v>
      </c>
      <c r="B223" s="70" t="s">
        <v>1198</v>
      </c>
      <c r="C223" s="62" t="s">
        <v>448</v>
      </c>
      <c r="D223" s="85">
        <v>125</v>
      </c>
      <c r="E223" s="85">
        <v>1596</v>
      </c>
      <c r="F223" s="85">
        <v>20</v>
      </c>
      <c r="G223" s="6">
        <f t="shared" si="35"/>
        <v>79.8</v>
      </c>
      <c r="H223" s="57">
        <f t="shared" si="31"/>
        <v>2633</v>
      </c>
      <c r="I223" s="57">
        <f t="shared" si="32"/>
        <v>2554</v>
      </c>
      <c r="J223" s="57">
        <f t="shared" si="36"/>
        <v>132</v>
      </c>
      <c r="K223" s="57">
        <f t="shared" si="34"/>
        <v>255</v>
      </c>
      <c r="L223" s="57">
        <f t="shared" si="29"/>
        <v>387</v>
      </c>
      <c r="M223" s="107">
        <f t="shared" si="30"/>
        <v>63.84</v>
      </c>
    </row>
    <row r="224" spans="1:13" ht="15" customHeight="1" outlineLevel="2">
      <c r="A224" s="69">
        <v>25</v>
      </c>
      <c r="B224" s="70" t="s">
        <v>1198</v>
      </c>
      <c r="C224" s="58" t="s">
        <v>1080</v>
      </c>
      <c r="D224" s="85">
        <v>43</v>
      </c>
      <c r="E224" s="85">
        <v>727</v>
      </c>
      <c r="F224" s="85">
        <v>20</v>
      </c>
      <c r="G224" s="6">
        <f t="shared" si="35"/>
        <v>36.35</v>
      </c>
      <c r="H224" s="57">
        <f t="shared" si="31"/>
        <v>1200</v>
      </c>
      <c r="I224" s="57">
        <f t="shared" si="32"/>
        <v>1163</v>
      </c>
      <c r="J224" s="57">
        <f t="shared" si="36"/>
        <v>60</v>
      </c>
      <c r="K224" s="57">
        <f t="shared" si="34"/>
        <v>116</v>
      </c>
      <c r="L224" s="57">
        <f t="shared" si="29"/>
        <v>176</v>
      </c>
      <c r="M224" s="107">
        <f t="shared" si="30"/>
        <v>84.534883720930239</v>
      </c>
    </row>
    <row r="225" spans="1:13" ht="15" customHeight="1" outlineLevel="2">
      <c r="A225" s="69">
        <v>26</v>
      </c>
      <c r="B225" s="70" t="s">
        <v>1198</v>
      </c>
      <c r="C225" s="62" t="s">
        <v>1081</v>
      </c>
      <c r="D225" s="85">
        <v>139</v>
      </c>
      <c r="E225" s="85">
        <v>455</v>
      </c>
      <c r="F225" s="85">
        <v>15</v>
      </c>
      <c r="G225" s="6">
        <f t="shared" si="35"/>
        <v>30.333333333333332</v>
      </c>
      <c r="H225" s="57">
        <f t="shared" si="31"/>
        <v>1001</v>
      </c>
      <c r="I225" s="57">
        <f t="shared" si="32"/>
        <v>971</v>
      </c>
      <c r="J225" s="57">
        <f t="shared" si="36"/>
        <v>50</v>
      </c>
      <c r="K225" s="57">
        <f t="shared" si="34"/>
        <v>97</v>
      </c>
      <c r="L225" s="57">
        <f t="shared" si="29"/>
        <v>147</v>
      </c>
      <c r="M225" s="107">
        <f t="shared" si="30"/>
        <v>21.822541966426858</v>
      </c>
    </row>
    <row r="226" spans="1:13" ht="15" customHeight="1" outlineLevel="2">
      <c r="A226" s="69">
        <v>27</v>
      </c>
      <c r="B226" s="70" t="s">
        <v>1198</v>
      </c>
      <c r="C226" s="62" t="s">
        <v>455</v>
      </c>
      <c r="D226" s="85">
        <v>164</v>
      </c>
      <c r="E226" s="85">
        <v>1546</v>
      </c>
      <c r="F226" s="85">
        <v>20</v>
      </c>
      <c r="G226" s="6">
        <f t="shared" si="35"/>
        <v>77.3</v>
      </c>
      <c r="H226" s="57">
        <f t="shared" si="31"/>
        <v>2551</v>
      </c>
      <c r="I226" s="57">
        <f t="shared" si="32"/>
        <v>2474</v>
      </c>
      <c r="J226" s="57">
        <f t="shared" si="36"/>
        <v>128</v>
      </c>
      <c r="K226" s="57">
        <f t="shared" si="34"/>
        <v>247</v>
      </c>
      <c r="L226" s="57">
        <f t="shared" si="29"/>
        <v>375</v>
      </c>
      <c r="M226" s="107">
        <f t="shared" si="30"/>
        <v>47.134146341463413</v>
      </c>
    </row>
    <row r="227" spans="1:13" ht="15" customHeight="1" outlineLevel="2">
      <c r="A227" s="69">
        <v>28</v>
      </c>
      <c r="B227" s="70" t="s">
        <v>1198</v>
      </c>
      <c r="C227" s="62" t="s">
        <v>1082</v>
      </c>
      <c r="D227" s="85">
        <v>44</v>
      </c>
      <c r="E227" s="85">
        <v>22</v>
      </c>
      <c r="F227" s="85">
        <v>1</v>
      </c>
      <c r="G227" s="6">
        <f t="shared" si="35"/>
        <v>22</v>
      </c>
      <c r="H227" s="57">
        <f t="shared" si="31"/>
        <v>726</v>
      </c>
      <c r="I227" s="57">
        <f t="shared" si="32"/>
        <v>704</v>
      </c>
      <c r="J227" s="57">
        <f t="shared" si="36"/>
        <v>36</v>
      </c>
      <c r="K227" s="57">
        <f t="shared" si="34"/>
        <v>70</v>
      </c>
      <c r="L227" s="57">
        <f t="shared" si="29"/>
        <v>106</v>
      </c>
      <c r="M227" s="107">
        <f t="shared" si="30"/>
        <v>50</v>
      </c>
    </row>
    <row r="228" spans="1:13" ht="15" customHeight="1" outlineLevel="2">
      <c r="A228" s="69">
        <v>29</v>
      </c>
      <c r="B228" s="70" t="s">
        <v>1198</v>
      </c>
      <c r="C228" s="62" t="s">
        <v>1083</v>
      </c>
      <c r="D228" s="85">
        <v>37</v>
      </c>
      <c r="E228" s="85">
        <v>408</v>
      </c>
      <c r="F228" s="85">
        <v>14</v>
      </c>
      <c r="G228" s="6">
        <f t="shared" si="35"/>
        <v>29.142857142857142</v>
      </c>
      <c r="H228" s="57">
        <f t="shared" si="31"/>
        <v>962</v>
      </c>
      <c r="I228" s="57">
        <f t="shared" si="32"/>
        <v>933</v>
      </c>
      <c r="J228" s="57">
        <f t="shared" si="36"/>
        <v>48</v>
      </c>
      <c r="K228" s="57">
        <f t="shared" si="34"/>
        <v>93</v>
      </c>
      <c r="L228" s="57">
        <f t="shared" si="29"/>
        <v>141</v>
      </c>
      <c r="M228" s="107">
        <f t="shared" si="30"/>
        <v>78.764478764478767</v>
      </c>
    </row>
    <row r="229" spans="1:13" ht="15" customHeight="1" outlineLevel="2">
      <c r="A229" s="69">
        <v>30</v>
      </c>
      <c r="B229" s="70" t="s">
        <v>1198</v>
      </c>
      <c r="C229" s="62" t="s">
        <v>1084</v>
      </c>
      <c r="D229" s="85">
        <v>134</v>
      </c>
      <c r="E229" s="85">
        <v>1213</v>
      </c>
      <c r="F229" s="85">
        <v>21</v>
      </c>
      <c r="G229" s="6">
        <f t="shared" si="35"/>
        <v>57.761904761904759</v>
      </c>
      <c r="H229" s="57">
        <f t="shared" si="31"/>
        <v>1906</v>
      </c>
      <c r="I229" s="57">
        <f t="shared" si="32"/>
        <v>1848</v>
      </c>
      <c r="J229" s="57">
        <f t="shared" si="36"/>
        <v>95</v>
      </c>
      <c r="K229" s="57">
        <f t="shared" si="34"/>
        <v>185</v>
      </c>
      <c r="L229" s="57">
        <f t="shared" si="29"/>
        <v>280</v>
      </c>
      <c r="M229" s="107">
        <f t="shared" si="30"/>
        <v>43.105899076048331</v>
      </c>
    </row>
    <row r="230" spans="1:13" ht="15" customHeight="1" outlineLevel="2">
      <c r="A230" s="69">
        <v>31</v>
      </c>
      <c r="B230" s="70" t="s">
        <v>1198</v>
      </c>
      <c r="C230" s="62" t="s">
        <v>467</v>
      </c>
      <c r="D230" s="85">
        <v>234</v>
      </c>
      <c r="E230" s="85">
        <v>2077</v>
      </c>
      <c r="F230" s="85">
        <v>13</v>
      </c>
      <c r="G230" s="6">
        <f t="shared" si="35"/>
        <v>159.76923076923077</v>
      </c>
      <c r="H230" s="57">
        <f t="shared" si="31"/>
        <v>5272</v>
      </c>
      <c r="I230" s="57">
        <f t="shared" si="32"/>
        <v>5113</v>
      </c>
      <c r="J230" s="57">
        <f t="shared" si="36"/>
        <v>264</v>
      </c>
      <c r="K230" s="57">
        <f t="shared" si="34"/>
        <v>511</v>
      </c>
      <c r="L230" s="57">
        <f t="shared" si="29"/>
        <v>775</v>
      </c>
      <c r="M230" s="107">
        <f t="shared" si="30"/>
        <v>68.27744904667982</v>
      </c>
    </row>
    <row r="231" spans="1:13" ht="15" customHeight="1" outlineLevel="2">
      <c r="A231" s="69">
        <v>32</v>
      </c>
      <c r="B231" s="70" t="s">
        <v>1198</v>
      </c>
      <c r="C231" s="62" t="s">
        <v>469</v>
      </c>
      <c r="D231" s="85">
        <v>131</v>
      </c>
      <c r="E231" s="85">
        <v>1232</v>
      </c>
      <c r="F231" s="85">
        <v>19</v>
      </c>
      <c r="G231" s="6">
        <f t="shared" si="35"/>
        <v>64.84210526315789</v>
      </c>
      <c r="H231" s="57">
        <f t="shared" si="31"/>
        <v>2140</v>
      </c>
      <c r="I231" s="57">
        <f t="shared" si="32"/>
        <v>2075</v>
      </c>
      <c r="J231" s="57">
        <f t="shared" si="36"/>
        <v>107</v>
      </c>
      <c r="K231" s="57">
        <f t="shared" si="34"/>
        <v>208</v>
      </c>
      <c r="L231" s="57">
        <f t="shared" si="29"/>
        <v>315</v>
      </c>
      <c r="M231" s="107">
        <f t="shared" si="30"/>
        <v>49.497790277219764</v>
      </c>
    </row>
    <row r="232" spans="1:13" ht="15" customHeight="1" outlineLevel="2">
      <c r="A232" s="69">
        <v>33</v>
      </c>
      <c r="B232" s="70" t="s">
        <v>1198</v>
      </c>
      <c r="C232" s="62" t="s">
        <v>471</v>
      </c>
      <c r="D232" s="85">
        <v>66</v>
      </c>
      <c r="E232" s="85">
        <v>658</v>
      </c>
      <c r="F232" s="85">
        <v>19</v>
      </c>
      <c r="G232" s="6">
        <f t="shared" si="35"/>
        <v>34.631578947368418</v>
      </c>
      <c r="H232" s="57">
        <f t="shared" si="31"/>
        <v>1143</v>
      </c>
      <c r="I232" s="57">
        <f t="shared" si="32"/>
        <v>1108</v>
      </c>
      <c r="J232" s="57">
        <f t="shared" si="36"/>
        <v>57</v>
      </c>
      <c r="K232" s="57">
        <f t="shared" si="34"/>
        <v>111</v>
      </c>
      <c r="L232" s="57">
        <f t="shared" si="29"/>
        <v>168</v>
      </c>
      <c r="M232" s="107">
        <f t="shared" si="30"/>
        <v>52.472089314194569</v>
      </c>
    </row>
    <row r="233" spans="1:13" ht="15" customHeight="1" outlineLevel="2">
      <c r="A233" s="69">
        <v>34</v>
      </c>
      <c r="B233" s="70" t="s">
        <v>1198</v>
      </c>
      <c r="C233" s="62" t="s">
        <v>472</v>
      </c>
      <c r="D233" s="85">
        <v>63</v>
      </c>
      <c r="E233" s="85">
        <v>1009</v>
      </c>
      <c r="F233" s="85">
        <v>20</v>
      </c>
      <c r="G233" s="6">
        <f t="shared" si="35"/>
        <v>50.45</v>
      </c>
      <c r="H233" s="57">
        <f t="shared" si="31"/>
        <v>1665</v>
      </c>
      <c r="I233" s="57">
        <f t="shared" si="32"/>
        <v>1614</v>
      </c>
      <c r="J233" s="57">
        <f t="shared" si="36"/>
        <v>83</v>
      </c>
      <c r="K233" s="57">
        <f t="shared" si="34"/>
        <v>161</v>
      </c>
      <c r="L233" s="57">
        <f t="shared" si="29"/>
        <v>244</v>
      </c>
      <c r="M233" s="107">
        <f t="shared" si="30"/>
        <v>80.079365079365076</v>
      </c>
    </row>
    <row r="234" spans="1:13" ht="15" customHeight="1" outlineLevel="2">
      <c r="A234" s="69">
        <v>35</v>
      </c>
      <c r="B234" s="70" t="s">
        <v>1198</v>
      </c>
      <c r="C234" s="62" t="s">
        <v>1085</v>
      </c>
      <c r="D234" s="85">
        <v>72</v>
      </c>
      <c r="E234" s="85">
        <v>896</v>
      </c>
      <c r="F234" s="85">
        <v>21</v>
      </c>
      <c r="G234" s="6">
        <f t="shared" si="35"/>
        <v>42.666666666666664</v>
      </c>
      <c r="H234" s="57">
        <f t="shared" si="31"/>
        <v>1408</v>
      </c>
      <c r="I234" s="57">
        <f t="shared" si="32"/>
        <v>1365</v>
      </c>
      <c r="J234" s="57">
        <f t="shared" si="36"/>
        <v>70</v>
      </c>
      <c r="K234" s="57">
        <f t="shared" si="34"/>
        <v>137</v>
      </c>
      <c r="L234" s="57">
        <f t="shared" si="29"/>
        <v>207</v>
      </c>
      <c r="M234" s="107">
        <f t="shared" si="30"/>
        <v>59.259259259259252</v>
      </c>
    </row>
    <row r="235" spans="1:13" ht="15" customHeight="1" outlineLevel="2">
      <c r="A235" s="69">
        <v>36</v>
      </c>
      <c r="B235" s="70" t="s">
        <v>1198</v>
      </c>
      <c r="C235" s="62" t="s">
        <v>1086</v>
      </c>
      <c r="D235" s="85">
        <v>71</v>
      </c>
      <c r="E235" s="85">
        <v>35</v>
      </c>
      <c r="F235" s="85">
        <v>1</v>
      </c>
      <c r="G235" s="6">
        <f t="shared" si="35"/>
        <v>35</v>
      </c>
      <c r="H235" s="57">
        <f t="shared" si="31"/>
        <v>1155</v>
      </c>
      <c r="I235" s="57">
        <f t="shared" si="32"/>
        <v>1120</v>
      </c>
      <c r="J235" s="57">
        <f t="shared" si="36"/>
        <v>58</v>
      </c>
      <c r="K235" s="57">
        <f t="shared" si="34"/>
        <v>112</v>
      </c>
      <c r="L235" s="57">
        <f t="shared" si="29"/>
        <v>170</v>
      </c>
      <c r="M235" s="107">
        <f t="shared" si="30"/>
        <v>49.29577464788732</v>
      </c>
    </row>
    <row r="236" spans="1:13" ht="15" customHeight="1" outlineLevel="2">
      <c r="A236" s="69">
        <v>37</v>
      </c>
      <c r="B236" s="72" t="s">
        <v>1198</v>
      </c>
      <c r="C236" s="61" t="s">
        <v>478</v>
      </c>
      <c r="D236" s="85">
        <v>87</v>
      </c>
      <c r="E236" s="85">
        <v>266</v>
      </c>
      <c r="F236" s="85">
        <v>7</v>
      </c>
      <c r="G236" s="6">
        <f t="shared" si="35"/>
        <v>38</v>
      </c>
      <c r="H236" s="57">
        <f t="shared" si="31"/>
        <v>1254</v>
      </c>
      <c r="I236" s="57">
        <f t="shared" si="32"/>
        <v>1216</v>
      </c>
      <c r="J236" s="57">
        <f t="shared" si="36"/>
        <v>63</v>
      </c>
      <c r="K236" s="57">
        <f t="shared" si="34"/>
        <v>122</v>
      </c>
      <c r="L236" s="57">
        <f t="shared" si="29"/>
        <v>185</v>
      </c>
      <c r="M236" s="107">
        <f t="shared" si="30"/>
        <v>43.678160919540232</v>
      </c>
    </row>
    <row r="237" spans="1:13" ht="15" customHeight="1" outlineLevel="2">
      <c r="A237" s="69">
        <v>38</v>
      </c>
      <c r="B237" s="70" t="s">
        <v>1198</v>
      </c>
      <c r="C237" s="62" t="s">
        <v>1087</v>
      </c>
      <c r="D237" s="85">
        <v>58</v>
      </c>
      <c r="E237" s="85">
        <v>583</v>
      </c>
      <c r="F237" s="85">
        <v>17</v>
      </c>
      <c r="G237" s="6">
        <f t="shared" si="35"/>
        <v>34.294117647058826</v>
      </c>
      <c r="H237" s="57">
        <f t="shared" si="31"/>
        <v>1132</v>
      </c>
      <c r="I237" s="57">
        <f t="shared" si="32"/>
        <v>1097</v>
      </c>
      <c r="J237" s="57">
        <f t="shared" si="36"/>
        <v>57</v>
      </c>
      <c r="K237" s="57">
        <f t="shared" si="34"/>
        <v>110</v>
      </c>
      <c r="L237" s="57">
        <f t="shared" si="29"/>
        <v>167</v>
      </c>
      <c r="M237" s="107">
        <f t="shared" si="30"/>
        <v>59.127789046653149</v>
      </c>
    </row>
    <row r="238" spans="1:13" ht="15" customHeight="1" outlineLevel="2">
      <c r="A238" s="69">
        <v>39</v>
      </c>
      <c r="B238" s="70" t="s">
        <v>1198</v>
      </c>
      <c r="C238" s="62" t="s">
        <v>409</v>
      </c>
      <c r="D238" s="85">
        <v>71</v>
      </c>
      <c r="E238" s="85">
        <v>1053</v>
      </c>
      <c r="F238" s="85">
        <v>20</v>
      </c>
      <c r="G238" s="6">
        <f t="shared" si="35"/>
        <v>52.65</v>
      </c>
      <c r="H238" s="57">
        <f t="shared" si="31"/>
        <v>1737</v>
      </c>
      <c r="I238" s="57">
        <f t="shared" si="32"/>
        <v>1685</v>
      </c>
      <c r="J238" s="57">
        <f t="shared" si="36"/>
        <v>87</v>
      </c>
      <c r="K238" s="57">
        <f t="shared" si="34"/>
        <v>169</v>
      </c>
      <c r="L238" s="57">
        <f t="shared" si="29"/>
        <v>256</v>
      </c>
      <c r="M238" s="107">
        <f t="shared" si="30"/>
        <v>74.154929577464785</v>
      </c>
    </row>
    <row r="239" spans="1:13" s="12" customFormat="1" ht="15" customHeight="1" outlineLevel="2">
      <c r="A239" s="69">
        <v>40</v>
      </c>
      <c r="B239" s="70" t="s">
        <v>1198</v>
      </c>
      <c r="C239" s="62" t="s">
        <v>391</v>
      </c>
      <c r="D239" s="85">
        <v>15</v>
      </c>
      <c r="E239" s="85">
        <v>7</v>
      </c>
      <c r="F239" s="85">
        <v>1</v>
      </c>
      <c r="G239" s="6">
        <f t="shared" si="35"/>
        <v>7</v>
      </c>
      <c r="H239" s="57">
        <f t="shared" si="31"/>
        <v>231</v>
      </c>
      <c r="I239" s="57">
        <f t="shared" si="32"/>
        <v>224</v>
      </c>
      <c r="J239" s="57">
        <f t="shared" si="36"/>
        <v>12</v>
      </c>
      <c r="K239" s="57">
        <f t="shared" si="34"/>
        <v>22</v>
      </c>
      <c r="L239" s="57">
        <f t="shared" si="29"/>
        <v>34</v>
      </c>
      <c r="M239" s="107">
        <f t="shared" si="30"/>
        <v>46.666666666666664</v>
      </c>
    </row>
    <row r="240" spans="1:13" ht="15" customHeight="1" outlineLevel="2">
      <c r="A240" s="69">
        <v>41</v>
      </c>
      <c r="B240" s="70" t="s">
        <v>1198</v>
      </c>
      <c r="C240" s="62" t="s">
        <v>1088</v>
      </c>
      <c r="D240" s="85">
        <v>147</v>
      </c>
      <c r="E240" s="85">
        <v>60</v>
      </c>
      <c r="F240" s="85">
        <v>1</v>
      </c>
      <c r="G240" s="6">
        <f t="shared" si="35"/>
        <v>60</v>
      </c>
      <c r="H240" s="57">
        <f t="shared" si="31"/>
        <v>1980</v>
      </c>
      <c r="I240" s="57">
        <f t="shared" si="32"/>
        <v>1920</v>
      </c>
      <c r="J240" s="57">
        <f t="shared" si="36"/>
        <v>99</v>
      </c>
      <c r="K240" s="57">
        <f t="shared" si="34"/>
        <v>192</v>
      </c>
      <c r="L240" s="57">
        <f t="shared" si="29"/>
        <v>291</v>
      </c>
      <c r="M240" s="107">
        <f t="shared" si="30"/>
        <v>40.816326530612244</v>
      </c>
    </row>
    <row r="241" spans="1:13" s="11" customFormat="1" ht="15" customHeight="1" outlineLevel="2">
      <c r="A241" s="69">
        <v>42</v>
      </c>
      <c r="B241" s="70" t="s">
        <v>1198</v>
      </c>
      <c r="C241" s="62" t="s">
        <v>1089</v>
      </c>
      <c r="D241" s="85">
        <v>419</v>
      </c>
      <c r="E241" s="85">
        <v>3184</v>
      </c>
      <c r="F241" s="85">
        <v>20</v>
      </c>
      <c r="G241" s="6">
        <f t="shared" si="35"/>
        <v>159.19999999999999</v>
      </c>
      <c r="H241" s="57">
        <f t="shared" si="31"/>
        <v>5254</v>
      </c>
      <c r="I241" s="57">
        <f t="shared" si="32"/>
        <v>5094</v>
      </c>
      <c r="J241" s="57">
        <f t="shared" si="36"/>
        <v>263</v>
      </c>
      <c r="K241" s="57">
        <f t="shared" ref="K241:K244" si="37">ROUND(I241*0.1-1,0)</f>
        <v>508</v>
      </c>
      <c r="L241" s="57">
        <f t="shared" si="29"/>
        <v>771</v>
      </c>
      <c r="M241" s="107">
        <f t="shared" si="30"/>
        <v>37.995226730310257</v>
      </c>
    </row>
    <row r="242" spans="1:13" ht="15" customHeight="1" outlineLevel="2">
      <c r="A242" s="69">
        <v>43</v>
      </c>
      <c r="B242" s="70" t="s">
        <v>1198</v>
      </c>
      <c r="C242" s="62" t="s">
        <v>1090</v>
      </c>
      <c r="D242" s="85">
        <v>41</v>
      </c>
      <c r="E242" s="85">
        <v>728</v>
      </c>
      <c r="F242" s="85">
        <v>23</v>
      </c>
      <c r="G242" s="6">
        <f t="shared" si="35"/>
        <v>31.652173913043477</v>
      </c>
      <c r="H242" s="57">
        <f t="shared" si="31"/>
        <v>1045</v>
      </c>
      <c r="I242" s="57">
        <f t="shared" si="32"/>
        <v>1013</v>
      </c>
      <c r="J242" s="57">
        <f t="shared" si="36"/>
        <v>52</v>
      </c>
      <c r="K242" s="57">
        <f t="shared" si="37"/>
        <v>100</v>
      </c>
      <c r="L242" s="57">
        <f t="shared" si="29"/>
        <v>152</v>
      </c>
      <c r="M242" s="107">
        <f t="shared" si="30"/>
        <v>77.200424178154819</v>
      </c>
    </row>
    <row r="243" spans="1:13" s="11" customFormat="1" ht="15" customHeight="1" outlineLevel="2">
      <c r="A243" s="69">
        <v>44</v>
      </c>
      <c r="B243" s="70" t="s">
        <v>1198</v>
      </c>
      <c r="C243" s="62" t="s">
        <v>1093</v>
      </c>
      <c r="D243" s="85">
        <v>324</v>
      </c>
      <c r="E243" s="85">
        <v>615</v>
      </c>
      <c r="F243" s="85">
        <v>12</v>
      </c>
      <c r="G243" s="6">
        <f t="shared" si="35"/>
        <v>51.25</v>
      </c>
      <c r="H243" s="57">
        <f t="shared" si="31"/>
        <v>1691</v>
      </c>
      <c r="I243" s="57">
        <f t="shared" si="32"/>
        <v>1640</v>
      </c>
      <c r="J243" s="57">
        <f t="shared" si="36"/>
        <v>85</v>
      </c>
      <c r="K243" s="57">
        <f t="shared" si="37"/>
        <v>163</v>
      </c>
      <c r="L243" s="57">
        <f t="shared" si="29"/>
        <v>248</v>
      </c>
      <c r="M243" s="107">
        <f t="shared" si="30"/>
        <v>15.817901234567902</v>
      </c>
    </row>
    <row r="244" spans="1:13" s="11" customFormat="1" ht="15" customHeight="1" outlineLevel="2">
      <c r="A244" s="69">
        <v>45</v>
      </c>
      <c r="B244" s="70" t="s">
        <v>1198</v>
      </c>
      <c r="C244" s="62" t="s">
        <v>1092</v>
      </c>
      <c r="D244" s="85">
        <v>309</v>
      </c>
      <c r="E244" s="85">
        <v>2762</v>
      </c>
      <c r="F244" s="85">
        <v>25</v>
      </c>
      <c r="G244" s="6">
        <f t="shared" si="35"/>
        <v>110.48</v>
      </c>
      <c r="H244" s="57">
        <f t="shared" si="31"/>
        <v>3646</v>
      </c>
      <c r="I244" s="57">
        <f t="shared" si="32"/>
        <v>3535</v>
      </c>
      <c r="J244" s="57">
        <f t="shared" si="36"/>
        <v>182</v>
      </c>
      <c r="K244" s="57">
        <f t="shared" si="37"/>
        <v>353</v>
      </c>
      <c r="L244" s="57">
        <f t="shared" si="29"/>
        <v>535</v>
      </c>
      <c r="M244" s="107">
        <f t="shared" si="30"/>
        <v>35.754045307443363</v>
      </c>
    </row>
    <row r="245" spans="1:13" ht="15" customHeight="1" outlineLevel="2">
      <c r="A245" s="69">
        <v>46</v>
      </c>
      <c r="B245" s="70" t="s">
        <v>1198</v>
      </c>
      <c r="C245" s="62" t="s">
        <v>1091</v>
      </c>
      <c r="D245" s="85">
        <v>304</v>
      </c>
      <c r="E245" s="85">
        <v>0</v>
      </c>
      <c r="F245" s="85">
        <v>1</v>
      </c>
      <c r="G245" s="6">
        <f t="shared" si="35"/>
        <v>0</v>
      </c>
      <c r="H245" s="57">
        <f t="shared" si="31"/>
        <v>0</v>
      </c>
      <c r="I245" s="57">
        <f t="shared" si="32"/>
        <v>0</v>
      </c>
      <c r="J245" s="57">
        <f t="shared" si="36"/>
        <v>0</v>
      </c>
      <c r="K245" s="57">
        <v>0</v>
      </c>
      <c r="L245" s="57">
        <f t="shared" si="29"/>
        <v>0</v>
      </c>
      <c r="M245" s="107">
        <f t="shared" si="30"/>
        <v>0</v>
      </c>
    </row>
    <row r="246" spans="1:13" ht="15" customHeight="1" outlineLevel="1">
      <c r="A246" s="69"/>
      <c r="B246" s="95" t="s">
        <v>1511</v>
      </c>
      <c r="C246" s="62"/>
      <c r="D246" s="85"/>
      <c r="E246" s="85"/>
      <c r="F246" s="85"/>
      <c r="G246" s="6">
        <f>SUBTOTAL(9,G200:G245)</f>
        <v>2431.1803992944733</v>
      </c>
      <c r="H246" s="57"/>
      <c r="I246" s="57"/>
      <c r="J246" s="57">
        <f>SUBTOTAL(9,J200:J245)</f>
        <v>4025</v>
      </c>
      <c r="K246" s="57">
        <f>SUBTOTAL(9,K200:K245)</f>
        <v>7775</v>
      </c>
      <c r="L246" s="57">
        <f>SUBTOTAL(9,L200:L245)</f>
        <v>11800</v>
      </c>
      <c r="M246" s="107"/>
    </row>
    <row r="247" spans="1:13" ht="17.100000000000001" customHeight="1" outlineLevel="2">
      <c r="A247" s="59">
        <v>1</v>
      </c>
      <c r="B247" s="60" t="s">
        <v>482</v>
      </c>
      <c r="C247" s="62" t="s">
        <v>297</v>
      </c>
      <c r="D247" s="85">
        <v>224</v>
      </c>
      <c r="E247" s="85">
        <v>1710</v>
      </c>
      <c r="F247" s="85">
        <v>21</v>
      </c>
      <c r="G247" s="6">
        <f t="shared" si="35"/>
        <v>81.428571428571431</v>
      </c>
      <c r="H247" s="57">
        <f t="shared" ref="H247:H266" si="38">ROUND(G247*29,0)</f>
        <v>2361</v>
      </c>
      <c r="I247" s="57">
        <f t="shared" ref="I247:I266" si="39">ROUND(G247*28,0)</f>
        <v>2280</v>
      </c>
      <c r="J247" s="57">
        <f>ROUND(H247*0.05-1,0)</f>
        <v>117</v>
      </c>
      <c r="K247" s="57">
        <f>ROUND(I247*0.1-2,0)</f>
        <v>226</v>
      </c>
      <c r="L247" s="57">
        <f t="shared" si="29"/>
        <v>343</v>
      </c>
      <c r="M247" s="107">
        <f t="shared" si="30"/>
        <v>36.352040816326529</v>
      </c>
    </row>
    <row r="248" spans="1:13" ht="17.100000000000001" customHeight="1" outlineLevel="2">
      <c r="A248" s="59">
        <v>2</v>
      </c>
      <c r="B248" s="60" t="s">
        <v>482</v>
      </c>
      <c r="C248" s="62" t="s">
        <v>1501</v>
      </c>
      <c r="D248" s="85">
        <v>78</v>
      </c>
      <c r="E248" s="85">
        <v>697</v>
      </c>
      <c r="F248" s="85">
        <v>16</v>
      </c>
      <c r="G248" s="6">
        <f t="shared" si="35"/>
        <v>43.5625</v>
      </c>
      <c r="H248" s="57">
        <f t="shared" si="38"/>
        <v>1263</v>
      </c>
      <c r="I248" s="57">
        <f t="shared" si="39"/>
        <v>1220</v>
      </c>
      <c r="J248" s="57">
        <f t="shared" ref="J248:J286" si="40">ROUND(H248*0.05-1,0)</f>
        <v>62</v>
      </c>
      <c r="K248" s="57">
        <f t="shared" ref="K248:K274" si="41">ROUND(I248*0.1-2,0)</f>
        <v>120</v>
      </c>
      <c r="L248" s="57">
        <f t="shared" si="29"/>
        <v>182</v>
      </c>
      <c r="M248" s="107">
        <f t="shared" si="30"/>
        <v>55.849358974358971</v>
      </c>
    </row>
    <row r="249" spans="1:13" ht="17.100000000000001" customHeight="1" outlineLevel="2">
      <c r="A249" s="73">
        <v>3</v>
      </c>
      <c r="B249" s="74" t="s">
        <v>482</v>
      </c>
      <c r="C249" s="75" t="s">
        <v>1094</v>
      </c>
      <c r="D249" s="85">
        <v>117</v>
      </c>
      <c r="E249" s="85">
        <v>1092</v>
      </c>
      <c r="F249" s="85">
        <v>22</v>
      </c>
      <c r="G249" s="6">
        <f t="shared" si="35"/>
        <v>49.636363636363633</v>
      </c>
      <c r="H249" s="57">
        <f t="shared" si="38"/>
        <v>1439</v>
      </c>
      <c r="I249" s="57">
        <f t="shared" si="39"/>
        <v>1390</v>
      </c>
      <c r="J249" s="57">
        <f t="shared" si="40"/>
        <v>71</v>
      </c>
      <c r="K249" s="57">
        <f t="shared" si="41"/>
        <v>137</v>
      </c>
      <c r="L249" s="57">
        <f t="shared" si="29"/>
        <v>208</v>
      </c>
      <c r="M249" s="107">
        <f t="shared" si="30"/>
        <v>42.424242424242422</v>
      </c>
    </row>
    <row r="250" spans="1:13" s="12" customFormat="1" ht="17.100000000000001" customHeight="1" outlineLevel="2">
      <c r="A250" s="59">
        <v>4</v>
      </c>
      <c r="B250" s="60" t="s">
        <v>482</v>
      </c>
      <c r="C250" s="62" t="s">
        <v>288</v>
      </c>
      <c r="D250" s="85">
        <v>107</v>
      </c>
      <c r="E250" s="85">
        <v>50</v>
      </c>
      <c r="F250" s="85">
        <v>1</v>
      </c>
      <c r="G250" s="6">
        <f t="shared" si="35"/>
        <v>50</v>
      </c>
      <c r="H250" s="57">
        <f t="shared" si="38"/>
        <v>1450</v>
      </c>
      <c r="I250" s="57">
        <f t="shared" si="39"/>
        <v>1400</v>
      </c>
      <c r="J250" s="57">
        <f t="shared" si="40"/>
        <v>72</v>
      </c>
      <c r="K250" s="57">
        <f t="shared" si="41"/>
        <v>138</v>
      </c>
      <c r="L250" s="57">
        <f t="shared" si="29"/>
        <v>210</v>
      </c>
      <c r="M250" s="107">
        <f t="shared" si="30"/>
        <v>46.728971962616825</v>
      </c>
    </row>
    <row r="251" spans="1:13" s="11" customFormat="1" ht="17.100000000000001" customHeight="1" outlineLevel="2">
      <c r="A251" s="59">
        <v>5</v>
      </c>
      <c r="B251" s="60" t="s">
        <v>482</v>
      </c>
      <c r="C251" s="62" t="s">
        <v>1095</v>
      </c>
      <c r="D251" s="85">
        <v>78</v>
      </c>
      <c r="E251" s="85">
        <v>1228</v>
      </c>
      <c r="F251" s="85">
        <v>21</v>
      </c>
      <c r="G251" s="6">
        <f t="shared" si="35"/>
        <v>58.476190476190474</v>
      </c>
      <c r="H251" s="57">
        <f t="shared" si="38"/>
        <v>1696</v>
      </c>
      <c r="I251" s="57">
        <f t="shared" si="39"/>
        <v>1637</v>
      </c>
      <c r="J251" s="57">
        <f t="shared" si="40"/>
        <v>84</v>
      </c>
      <c r="K251" s="57">
        <f t="shared" si="41"/>
        <v>162</v>
      </c>
      <c r="L251" s="57">
        <f t="shared" si="29"/>
        <v>246</v>
      </c>
      <c r="M251" s="107">
        <f t="shared" si="30"/>
        <v>74.969474969474973</v>
      </c>
    </row>
    <row r="252" spans="1:13" s="11" customFormat="1" ht="17.100000000000001" customHeight="1" outlineLevel="2">
      <c r="A252" s="59">
        <v>6</v>
      </c>
      <c r="B252" s="60" t="s">
        <v>482</v>
      </c>
      <c r="C252" s="62" t="s">
        <v>492</v>
      </c>
      <c r="D252" s="85">
        <v>101</v>
      </c>
      <c r="E252" s="85">
        <v>50</v>
      </c>
      <c r="F252" s="85">
        <v>1</v>
      </c>
      <c r="G252" s="6">
        <f t="shared" si="35"/>
        <v>50</v>
      </c>
      <c r="H252" s="57">
        <f t="shared" si="38"/>
        <v>1450</v>
      </c>
      <c r="I252" s="57">
        <f t="shared" si="39"/>
        <v>1400</v>
      </c>
      <c r="J252" s="57">
        <f t="shared" si="40"/>
        <v>72</v>
      </c>
      <c r="K252" s="57">
        <f t="shared" si="41"/>
        <v>138</v>
      </c>
      <c r="L252" s="57">
        <f t="shared" si="29"/>
        <v>210</v>
      </c>
      <c r="M252" s="107">
        <f t="shared" si="30"/>
        <v>49.504950495049506</v>
      </c>
    </row>
    <row r="253" spans="1:13" ht="17.100000000000001" customHeight="1" outlineLevel="2">
      <c r="A253" s="73">
        <v>7</v>
      </c>
      <c r="B253" s="76" t="s">
        <v>482</v>
      </c>
      <c r="C253" s="75" t="s">
        <v>1096</v>
      </c>
      <c r="D253" s="85">
        <v>116</v>
      </c>
      <c r="E253" s="85">
        <v>1301</v>
      </c>
      <c r="F253" s="85">
        <v>19</v>
      </c>
      <c r="G253" s="6">
        <f t="shared" si="35"/>
        <v>68.473684210526315</v>
      </c>
      <c r="H253" s="57">
        <f t="shared" si="38"/>
        <v>1986</v>
      </c>
      <c r="I253" s="57">
        <f t="shared" si="39"/>
        <v>1917</v>
      </c>
      <c r="J253" s="57">
        <f t="shared" si="40"/>
        <v>98</v>
      </c>
      <c r="K253" s="57">
        <f t="shared" si="41"/>
        <v>190</v>
      </c>
      <c r="L253" s="57">
        <f t="shared" si="29"/>
        <v>288</v>
      </c>
      <c r="M253" s="107">
        <f t="shared" si="30"/>
        <v>59.029038112522684</v>
      </c>
    </row>
    <row r="254" spans="1:13" ht="17.100000000000001" customHeight="1" outlineLevel="2">
      <c r="A254" s="59">
        <v>8</v>
      </c>
      <c r="B254" s="76" t="s">
        <v>482</v>
      </c>
      <c r="C254" s="75" t="s">
        <v>498</v>
      </c>
      <c r="D254" s="85">
        <v>137</v>
      </c>
      <c r="E254" s="85">
        <v>1558</v>
      </c>
      <c r="F254" s="85">
        <v>14</v>
      </c>
      <c r="G254" s="6">
        <f t="shared" si="35"/>
        <v>111.28571428571429</v>
      </c>
      <c r="H254" s="57">
        <f t="shared" si="38"/>
        <v>3227</v>
      </c>
      <c r="I254" s="57">
        <f t="shared" si="39"/>
        <v>3116</v>
      </c>
      <c r="J254" s="57">
        <f t="shared" si="40"/>
        <v>160</v>
      </c>
      <c r="K254" s="57">
        <f t="shared" si="41"/>
        <v>310</v>
      </c>
      <c r="L254" s="57">
        <f t="shared" si="29"/>
        <v>470</v>
      </c>
      <c r="M254" s="107">
        <f t="shared" si="30"/>
        <v>81.230448383733062</v>
      </c>
    </row>
    <row r="255" spans="1:13" ht="17.100000000000001" customHeight="1" outlineLevel="2">
      <c r="A255" s="59">
        <v>9</v>
      </c>
      <c r="B255" s="60" t="s">
        <v>482</v>
      </c>
      <c r="C255" s="62" t="s">
        <v>500</v>
      </c>
      <c r="D255" s="85">
        <v>101</v>
      </c>
      <c r="E255" s="85">
        <v>681</v>
      </c>
      <c r="F255" s="85">
        <v>20</v>
      </c>
      <c r="G255" s="6">
        <f t="shared" si="35"/>
        <v>34.049999999999997</v>
      </c>
      <c r="H255" s="57">
        <f t="shared" si="38"/>
        <v>987</v>
      </c>
      <c r="I255" s="57">
        <f t="shared" si="39"/>
        <v>953</v>
      </c>
      <c r="J255" s="57">
        <f t="shared" si="40"/>
        <v>48</v>
      </c>
      <c r="K255" s="57">
        <f t="shared" si="41"/>
        <v>93</v>
      </c>
      <c r="L255" s="57">
        <f t="shared" si="29"/>
        <v>141</v>
      </c>
      <c r="M255" s="107">
        <f t="shared" si="30"/>
        <v>33.712871287128706</v>
      </c>
    </row>
    <row r="256" spans="1:13" s="12" customFormat="1" ht="17.100000000000001" customHeight="1" outlineLevel="2">
      <c r="A256" s="59">
        <v>10</v>
      </c>
      <c r="B256" s="74" t="s">
        <v>482</v>
      </c>
      <c r="C256" s="75" t="s">
        <v>1097</v>
      </c>
      <c r="D256" s="85">
        <v>70</v>
      </c>
      <c r="E256" s="85">
        <v>35</v>
      </c>
      <c r="F256" s="85">
        <v>1</v>
      </c>
      <c r="G256" s="6">
        <f t="shared" si="35"/>
        <v>35</v>
      </c>
      <c r="H256" s="57">
        <f t="shared" si="38"/>
        <v>1015</v>
      </c>
      <c r="I256" s="57">
        <f t="shared" si="39"/>
        <v>980</v>
      </c>
      <c r="J256" s="57">
        <f t="shared" si="40"/>
        <v>50</v>
      </c>
      <c r="K256" s="57">
        <f t="shared" si="41"/>
        <v>96</v>
      </c>
      <c r="L256" s="57">
        <f t="shared" si="29"/>
        <v>146</v>
      </c>
      <c r="M256" s="107">
        <f t="shared" si="30"/>
        <v>50</v>
      </c>
    </row>
    <row r="257" spans="1:13" ht="17.100000000000001" customHeight="1" outlineLevel="2">
      <c r="A257" s="73">
        <v>11</v>
      </c>
      <c r="B257" s="74" t="s">
        <v>482</v>
      </c>
      <c r="C257" s="75" t="s">
        <v>1099</v>
      </c>
      <c r="D257" s="85">
        <v>61</v>
      </c>
      <c r="E257" s="85">
        <v>610</v>
      </c>
      <c r="F257" s="85">
        <v>15</v>
      </c>
      <c r="G257" s="6">
        <f t="shared" si="35"/>
        <v>40.666666666666664</v>
      </c>
      <c r="H257" s="57">
        <f t="shared" si="38"/>
        <v>1179</v>
      </c>
      <c r="I257" s="57">
        <f t="shared" si="39"/>
        <v>1139</v>
      </c>
      <c r="J257" s="57">
        <f t="shared" si="40"/>
        <v>58</v>
      </c>
      <c r="K257" s="57">
        <f t="shared" si="41"/>
        <v>112</v>
      </c>
      <c r="L257" s="57">
        <f t="shared" si="29"/>
        <v>170</v>
      </c>
      <c r="M257" s="107">
        <f t="shared" si="30"/>
        <v>66.666666666666657</v>
      </c>
    </row>
    <row r="258" spans="1:13" ht="17.100000000000001" customHeight="1" outlineLevel="2">
      <c r="A258" s="59">
        <v>12</v>
      </c>
      <c r="B258" s="74" t="s">
        <v>482</v>
      </c>
      <c r="C258" s="75" t="s">
        <v>503</v>
      </c>
      <c r="D258" s="85">
        <v>90</v>
      </c>
      <c r="E258" s="85">
        <v>262</v>
      </c>
      <c r="F258" s="85">
        <v>20</v>
      </c>
      <c r="G258" s="6">
        <f t="shared" si="35"/>
        <v>13.1</v>
      </c>
      <c r="H258" s="57">
        <f t="shared" si="38"/>
        <v>380</v>
      </c>
      <c r="I258" s="57">
        <f t="shared" si="39"/>
        <v>367</v>
      </c>
      <c r="J258" s="57">
        <f t="shared" si="40"/>
        <v>18</v>
      </c>
      <c r="K258" s="57">
        <f t="shared" si="41"/>
        <v>35</v>
      </c>
      <c r="L258" s="57">
        <f t="shared" si="29"/>
        <v>53</v>
      </c>
      <c r="M258" s="107">
        <f t="shared" si="30"/>
        <v>14.555555555555555</v>
      </c>
    </row>
    <row r="259" spans="1:13" ht="17.100000000000001" customHeight="1" outlineLevel="2">
      <c r="A259" s="59">
        <v>13</v>
      </c>
      <c r="B259" s="74" t="s">
        <v>482</v>
      </c>
      <c r="C259" s="75" t="s">
        <v>1098</v>
      </c>
      <c r="D259" s="85">
        <v>20</v>
      </c>
      <c r="E259" s="85">
        <v>370</v>
      </c>
      <c r="F259" s="85">
        <v>22</v>
      </c>
      <c r="G259" s="6">
        <f t="shared" si="35"/>
        <v>16.818181818181817</v>
      </c>
      <c r="H259" s="57">
        <f t="shared" si="38"/>
        <v>488</v>
      </c>
      <c r="I259" s="57">
        <f t="shared" si="39"/>
        <v>471</v>
      </c>
      <c r="J259" s="57">
        <f t="shared" si="40"/>
        <v>23</v>
      </c>
      <c r="K259" s="57">
        <f t="shared" si="41"/>
        <v>45</v>
      </c>
      <c r="L259" s="57">
        <f t="shared" si="29"/>
        <v>68</v>
      </c>
      <c r="M259" s="107">
        <f t="shared" si="30"/>
        <v>84.090909090909093</v>
      </c>
    </row>
    <row r="260" spans="1:13" s="11" customFormat="1" ht="17.100000000000001" customHeight="1" outlineLevel="2">
      <c r="A260" s="59">
        <v>14</v>
      </c>
      <c r="B260" s="74" t="s">
        <v>482</v>
      </c>
      <c r="C260" s="75" t="s">
        <v>1100</v>
      </c>
      <c r="D260" s="85">
        <v>111</v>
      </c>
      <c r="E260" s="85">
        <v>1250</v>
      </c>
      <c r="F260" s="85">
        <v>20</v>
      </c>
      <c r="G260" s="6">
        <f t="shared" si="35"/>
        <v>62.5</v>
      </c>
      <c r="H260" s="57">
        <f t="shared" si="38"/>
        <v>1813</v>
      </c>
      <c r="I260" s="57">
        <f t="shared" si="39"/>
        <v>1750</v>
      </c>
      <c r="J260" s="57">
        <f t="shared" si="40"/>
        <v>90</v>
      </c>
      <c r="K260" s="57">
        <f t="shared" si="41"/>
        <v>173</v>
      </c>
      <c r="L260" s="57">
        <f t="shared" si="29"/>
        <v>263</v>
      </c>
      <c r="M260" s="107">
        <f t="shared" si="30"/>
        <v>56.306306306306304</v>
      </c>
    </row>
    <row r="261" spans="1:13" s="11" customFormat="1" ht="17.100000000000001" customHeight="1" outlineLevel="2">
      <c r="A261" s="73">
        <v>15</v>
      </c>
      <c r="B261" s="60" t="s">
        <v>482</v>
      </c>
      <c r="C261" s="62" t="s">
        <v>506</v>
      </c>
      <c r="D261" s="85">
        <v>102</v>
      </c>
      <c r="E261" s="85">
        <v>814</v>
      </c>
      <c r="F261" s="85">
        <v>21</v>
      </c>
      <c r="G261" s="6">
        <f t="shared" si="35"/>
        <v>38.761904761904759</v>
      </c>
      <c r="H261" s="57">
        <f t="shared" si="38"/>
        <v>1124</v>
      </c>
      <c r="I261" s="57">
        <f t="shared" si="39"/>
        <v>1085</v>
      </c>
      <c r="J261" s="57">
        <f t="shared" si="40"/>
        <v>55</v>
      </c>
      <c r="K261" s="57">
        <f t="shared" si="41"/>
        <v>107</v>
      </c>
      <c r="L261" s="57">
        <f t="shared" si="29"/>
        <v>162</v>
      </c>
      <c r="M261" s="107">
        <f t="shared" ref="M261:M324" si="42">G261*100/D261</f>
        <v>38.00186741363212</v>
      </c>
    </row>
    <row r="262" spans="1:13" ht="17.100000000000001" customHeight="1" outlineLevel="2">
      <c r="A262" s="59">
        <v>16</v>
      </c>
      <c r="B262" s="60" t="s">
        <v>482</v>
      </c>
      <c r="C262" s="62" t="s">
        <v>1101</v>
      </c>
      <c r="D262" s="85">
        <v>70</v>
      </c>
      <c r="E262" s="85">
        <v>1000</v>
      </c>
      <c r="F262" s="85">
        <v>20</v>
      </c>
      <c r="G262" s="6">
        <f t="shared" si="35"/>
        <v>50</v>
      </c>
      <c r="H262" s="57">
        <f t="shared" si="38"/>
        <v>1450</v>
      </c>
      <c r="I262" s="57">
        <f t="shared" si="39"/>
        <v>1400</v>
      </c>
      <c r="J262" s="57">
        <f t="shared" si="40"/>
        <v>72</v>
      </c>
      <c r="K262" s="57">
        <f t="shared" si="41"/>
        <v>138</v>
      </c>
      <c r="L262" s="57">
        <f t="shared" si="29"/>
        <v>210</v>
      </c>
      <c r="M262" s="107">
        <f t="shared" si="42"/>
        <v>71.428571428571431</v>
      </c>
    </row>
    <row r="263" spans="1:13" s="11" customFormat="1" ht="17.100000000000001" customHeight="1" outlineLevel="2">
      <c r="A263" s="59">
        <v>17</v>
      </c>
      <c r="B263" s="60" t="s">
        <v>482</v>
      </c>
      <c r="C263" s="62" t="s">
        <v>508</v>
      </c>
      <c r="D263" s="85">
        <v>80</v>
      </c>
      <c r="E263" s="85">
        <v>1250</v>
      </c>
      <c r="F263" s="85">
        <v>22</v>
      </c>
      <c r="G263" s="6">
        <f t="shared" si="35"/>
        <v>56.81818181818182</v>
      </c>
      <c r="H263" s="57">
        <f t="shared" si="38"/>
        <v>1648</v>
      </c>
      <c r="I263" s="57">
        <f t="shared" si="39"/>
        <v>1591</v>
      </c>
      <c r="J263" s="57">
        <f t="shared" si="40"/>
        <v>81</v>
      </c>
      <c r="K263" s="57">
        <f t="shared" si="41"/>
        <v>157</v>
      </c>
      <c r="L263" s="57">
        <f t="shared" si="29"/>
        <v>238</v>
      </c>
      <c r="M263" s="107">
        <f t="shared" si="42"/>
        <v>71.02272727272728</v>
      </c>
    </row>
    <row r="264" spans="1:13" ht="17.100000000000001" customHeight="1" outlineLevel="2">
      <c r="A264" s="59">
        <v>18</v>
      </c>
      <c r="B264" s="60" t="s">
        <v>482</v>
      </c>
      <c r="C264" s="62" t="s">
        <v>1102</v>
      </c>
      <c r="D264" s="85">
        <v>28</v>
      </c>
      <c r="E264" s="85">
        <v>462</v>
      </c>
      <c r="F264" s="85">
        <v>21</v>
      </c>
      <c r="G264" s="6">
        <f t="shared" si="35"/>
        <v>22</v>
      </c>
      <c r="H264" s="57">
        <f t="shared" si="38"/>
        <v>638</v>
      </c>
      <c r="I264" s="57">
        <f t="shared" si="39"/>
        <v>616</v>
      </c>
      <c r="J264" s="57">
        <f t="shared" si="40"/>
        <v>31</v>
      </c>
      <c r="K264" s="57">
        <f t="shared" si="41"/>
        <v>60</v>
      </c>
      <c r="L264" s="57">
        <f t="shared" si="29"/>
        <v>91</v>
      </c>
      <c r="M264" s="107">
        <f t="shared" si="42"/>
        <v>78.571428571428569</v>
      </c>
    </row>
    <row r="265" spans="1:13" s="11" customFormat="1" ht="17.100000000000001" customHeight="1" outlineLevel="2">
      <c r="A265" s="73">
        <v>19</v>
      </c>
      <c r="B265" s="60" t="s">
        <v>482</v>
      </c>
      <c r="C265" s="62" t="s">
        <v>512</v>
      </c>
      <c r="D265" s="85">
        <v>247</v>
      </c>
      <c r="E265" s="85">
        <v>1880</v>
      </c>
      <c r="F265" s="85">
        <v>17</v>
      </c>
      <c r="G265" s="6">
        <f t="shared" si="35"/>
        <v>110.58823529411765</v>
      </c>
      <c r="H265" s="57">
        <f t="shared" si="38"/>
        <v>3207</v>
      </c>
      <c r="I265" s="57">
        <f t="shared" si="39"/>
        <v>3096</v>
      </c>
      <c r="J265" s="57">
        <f t="shared" si="40"/>
        <v>159</v>
      </c>
      <c r="K265" s="57">
        <f t="shared" si="41"/>
        <v>308</v>
      </c>
      <c r="L265" s="57">
        <f t="shared" ref="L265:L329" si="43">J265+K265</f>
        <v>467</v>
      </c>
      <c r="M265" s="107">
        <f t="shared" si="42"/>
        <v>44.772564896403907</v>
      </c>
    </row>
    <row r="266" spans="1:13" ht="17.100000000000001" customHeight="1" outlineLevel="2">
      <c r="A266" s="59">
        <v>20</v>
      </c>
      <c r="B266" s="60" t="s">
        <v>482</v>
      </c>
      <c r="C266" s="62" t="s">
        <v>515</v>
      </c>
      <c r="D266" s="85">
        <v>114</v>
      </c>
      <c r="E266" s="85">
        <v>1310</v>
      </c>
      <c r="F266" s="85">
        <v>16</v>
      </c>
      <c r="G266" s="6">
        <f t="shared" si="35"/>
        <v>81.875</v>
      </c>
      <c r="H266" s="57">
        <f t="shared" si="38"/>
        <v>2374</v>
      </c>
      <c r="I266" s="57">
        <f t="shared" si="39"/>
        <v>2293</v>
      </c>
      <c r="J266" s="57">
        <f t="shared" si="40"/>
        <v>118</v>
      </c>
      <c r="K266" s="57">
        <f t="shared" si="41"/>
        <v>227</v>
      </c>
      <c r="L266" s="57">
        <f t="shared" si="43"/>
        <v>345</v>
      </c>
      <c r="M266" s="107">
        <f t="shared" si="42"/>
        <v>71.820175438596493</v>
      </c>
    </row>
    <row r="267" spans="1:13" ht="17.100000000000001" customHeight="1" outlineLevel="2">
      <c r="A267" s="59">
        <v>21</v>
      </c>
      <c r="B267" s="60" t="s">
        <v>482</v>
      </c>
      <c r="C267" s="62" t="s">
        <v>518</v>
      </c>
      <c r="D267" s="85">
        <v>103</v>
      </c>
      <c r="E267" s="85">
        <v>1410</v>
      </c>
      <c r="F267" s="85">
        <v>21</v>
      </c>
      <c r="G267" s="6">
        <f t="shared" ref="G267:G331" si="44">E267/F267</f>
        <v>67.142857142857139</v>
      </c>
      <c r="H267" s="57">
        <f t="shared" ref="H267:H295" si="45">ROUND(G267*29,0)</f>
        <v>1947</v>
      </c>
      <c r="I267" s="57">
        <f t="shared" ref="I267:I295" si="46">ROUND(G267*28,0)</f>
        <v>1880</v>
      </c>
      <c r="J267" s="57">
        <f t="shared" si="40"/>
        <v>96</v>
      </c>
      <c r="K267" s="57">
        <f t="shared" si="41"/>
        <v>186</v>
      </c>
      <c r="L267" s="57">
        <f t="shared" si="43"/>
        <v>282</v>
      </c>
      <c r="M267" s="107">
        <f t="shared" si="42"/>
        <v>65.187239944521494</v>
      </c>
    </row>
    <row r="268" spans="1:13" ht="17.100000000000001" customHeight="1" outlineLevel="2">
      <c r="A268" s="59">
        <v>22</v>
      </c>
      <c r="B268" s="60" t="s">
        <v>482</v>
      </c>
      <c r="C268" s="62" t="s">
        <v>519</v>
      </c>
      <c r="D268" s="85">
        <v>41</v>
      </c>
      <c r="E268" s="85">
        <v>20</v>
      </c>
      <c r="F268" s="85">
        <v>1</v>
      </c>
      <c r="G268" s="6">
        <f t="shared" si="44"/>
        <v>20</v>
      </c>
      <c r="H268" s="57">
        <f t="shared" si="45"/>
        <v>580</v>
      </c>
      <c r="I268" s="57">
        <f t="shared" si="46"/>
        <v>560</v>
      </c>
      <c r="J268" s="57">
        <f t="shared" si="40"/>
        <v>28</v>
      </c>
      <c r="K268" s="57">
        <f t="shared" si="41"/>
        <v>54</v>
      </c>
      <c r="L268" s="57">
        <f t="shared" si="43"/>
        <v>82</v>
      </c>
      <c r="M268" s="107">
        <f t="shared" si="42"/>
        <v>48.780487804878049</v>
      </c>
    </row>
    <row r="269" spans="1:13" ht="17.100000000000001" customHeight="1" outlineLevel="2">
      <c r="A269" s="73">
        <v>23</v>
      </c>
      <c r="B269" s="60" t="s">
        <v>482</v>
      </c>
      <c r="C269" s="62" t="s">
        <v>525</v>
      </c>
      <c r="D269" s="85">
        <v>78</v>
      </c>
      <c r="E269" s="85">
        <v>701</v>
      </c>
      <c r="F269" s="85">
        <v>20</v>
      </c>
      <c r="G269" s="6">
        <f t="shared" si="44"/>
        <v>35.049999999999997</v>
      </c>
      <c r="H269" s="57">
        <f t="shared" si="45"/>
        <v>1016</v>
      </c>
      <c r="I269" s="57">
        <f t="shared" si="46"/>
        <v>981</v>
      </c>
      <c r="J269" s="57">
        <f t="shared" si="40"/>
        <v>50</v>
      </c>
      <c r="K269" s="57">
        <f t="shared" si="41"/>
        <v>96</v>
      </c>
      <c r="L269" s="57">
        <f t="shared" si="43"/>
        <v>146</v>
      </c>
      <c r="M269" s="107">
        <f t="shared" si="42"/>
        <v>44.935897435897431</v>
      </c>
    </row>
    <row r="270" spans="1:13" ht="17.100000000000001" customHeight="1" outlineLevel="2">
      <c r="A270" s="59">
        <v>24</v>
      </c>
      <c r="B270" s="60" t="s">
        <v>482</v>
      </c>
      <c r="C270" s="62" t="s">
        <v>526</v>
      </c>
      <c r="D270" s="85">
        <v>60</v>
      </c>
      <c r="E270" s="85">
        <v>601</v>
      </c>
      <c r="F270" s="85">
        <v>21</v>
      </c>
      <c r="G270" s="6">
        <f t="shared" si="44"/>
        <v>28.61904761904762</v>
      </c>
      <c r="H270" s="57">
        <f t="shared" si="45"/>
        <v>830</v>
      </c>
      <c r="I270" s="57">
        <f t="shared" si="46"/>
        <v>801</v>
      </c>
      <c r="J270" s="57">
        <f t="shared" si="40"/>
        <v>41</v>
      </c>
      <c r="K270" s="57">
        <f t="shared" si="41"/>
        <v>78</v>
      </c>
      <c r="L270" s="57">
        <f t="shared" si="43"/>
        <v>119</v>
      </c>
      <c r="M270" s="107">
        <f t="shared" si="42"/>
        <v>47.698412698412696</v>
      </c>
    </row>
    <row r="271" spans="1:13" ht="17.100000000000001" customHeight="1" outlineLevel="2">
      <c r="A271" s="59">
        <v>25</v>
      </c>
      <c r="B271" s="60" t="s">
        <v>482</v>
      </c>
      <c r="C271" s="62" t="s">
        <v>528</v>
      </c>
      <c r="D271" s="85">
        <v>152</v>
      </c>
      <c r="E271" s="85">
        <v>1780</v>
      </c>
      <c r="F271" s="85">
        <v>20</v>
      </c>
      <c r="G271" s="6">
        <f t="shared" si="44"/>
        <v>89</v>
      </c>
      <c r="H271" s="57">
        <f t="shared" si="45"/>
        <v>2581</v>
      </c>
      <c r="I271" s="57">
        <f t="shared" si="46"/>
        <v>2492</v>
      </c>
      <c r="J271" s="57">
        <f t="shared" si="40"/>
        <v>128</v>
      </c>
      <c r="K271" s="57">
        <f t="shared" si="41"/>
        <v>247</v>
      </c>
      <c r="L271" s="57">
        <f t="shared" si="43"/>
        <v>375</v>
      </c>
      <c r="M271" s="107">
        <f t="shared" si="42"/>
        <v>58.55263157894737</v>
      </c>
    </row>
    <row r="272" spans="1:13" s="11" customFormat="1" ht="17.100000000000001" customHeight="1" outlineLevel="2">
      <c r="A272" s="59">
        <v>26</v>
      </c>
      <c r="B272" s="60" t="s">
        <v>482</v>
      </c>
      <c r="C272" s="62" t="s">
        <v>1103</v>
      </c>
      <c r="D272" s="85">
        <v>73</v>
      </c>
      <c r="E272" s="85">
        <v>1090</v>
      </c>
      <c r="F272" s="85">
        <v>19</v>
      </c>
      <c r="G272" s="6">
        <f t="shared" si="44"/>
        <v>57.368421052631582</v>
      </c>
      <c r="H272" s="57">
        <f t="shared" si="45"/>
        <v>1664</v>
      </c>
      <c r="I272" s="57">
        <f t="shared" si="46"/>
        <v>1606</v>
      </c>
      <c r="J272" s="57">
        <f t="shared" si="40"/>
        <v>82</v>
      </c>
      <c r="K272" s="57">
        <f t="shared" si="41"/>
        <v>159</v>
      </c>
      <c r="L272" s="57">
        <f t="shared" si="43"/>
        <v>241</v>
      </c>
      <c r="M272" s="107">
        <f t="shared" si="42"/>
        <v>78.586878154289835</v>
      </c>
    </row>
    <row r="273" spans="1:13" s="11" customFormat="1" ht="17.100000000000001" customHeight="1" outlineLevel="2">
      <c r="A273" s="73">
        <v>27</v>
      </c>
      <c r="B273" s="60" t="s">
        <v>482</v>
      </c>
      <c r="C273" s="62" t="s">
        <v>532</v>
      </c>
      <c r="D273" s="85">
        <v>66</v>
      </c>
      <c r="E273" s="85">
        <v>30</v>
      </c>
      <c r="F273" s="85">
        <v>1</v>
      </c>
      <c r="G273" s="6">
        <f t="shared" si="44"/>
        <v>30</v>
      </c>
      <c r="H273" s="57">
        <f t="shared" si="45"/>
        <v>870</v>
      </c>
      <c r="I273" s="57">
        <f t="shared" si="46"/>
        <v>840</v>
      </c>
      <c r="J273" s="57">
        <f t="shared" si="40"/>
        <v>43</v>
      </c>
      <c r="K273" s="57">
        <f t="shared" si="41"/>
        <v>82</v>
      </c>
      <c r="L273" s="57">
        <f t="shared" si="43"/>
        <v>125</v>
      </c>
      <c r="M273" s="107">
        <f t="shared" si="42"/>
        <v>45.454545454545453</v>
      </c>
    </row>
    <row r="274" spans="1:13" ht="17.100000000000001" customHeight="1" outlineLevel="2">
      <c r="A274" s="59">
        <v>28</v>
      </c>
      <c r="B274" s="60" t="s">
        <v>482</v>
      </c>
      <c r="C274" s="62" t="s">
        <v>541</v>
      </c>
      <c r="D274" s="85">
        <v>107</v>
      </c>
      <c r="E274" s="85">
        <v>849</v>
      </c>
      <c r="F274" s="85">
        <v>17</v>
      </c>
      <c r="G274" s="6">
        <f t="shared" si="44"/>
        <v>49.941176470588232</v>
      </c>
      <c r="H274" s="57">
        <f t="shared" si="45"/>
        <v>1448</v>
      </c>
      <c r="I274" s="57">
        <f t="shared" si="46"/>
        <v>1398</v>
      </c>
      <c r="J274" s="57">
        <f t="shared" si="40"/>
        <v>71</v>
      </c>
      <c r="K274" s="57">
        <f t="shared" si="41"/>
        <v>138</v>
      </c>
      <c r="L274" s="57">
        <f t="shared" si="43"/>
        <v>209</v>
      </c>
      <c r="M274" s="107">
        <f t="shared" si="42"/>
        <v>46.673996701484334</v>
      </c>
    </row>
    <row r="275" spans="1:13" ht="17.100000000000001" customHeight="1" outlineLevel="2">
      <c r="A275" s="59">
        <v>29</v>
      </c>
      <c r="B275" s="60" t="s">
        <v>482</v>
      </c>
      <c r="C275" s="62" t="s">
        <v>1104</v>
      </c>
      <c r="D275" s="85">
        <v>205</v>
      </c>
      <c r="E275" s="85">
        <v>1155</v>
      </c>
      <c r="F275" s="85">
        <v>15</v>
      </c>
      <c r="G275" s="6">
        <f t="shared" si="44"/>
        <v>77</v>
      </c>
      <c r="H275" s="57">
        <f t="shared" si="45"/>
        <v>2233</v>
      </c>
      <c r="I275" s="57">
        <f t="shared" si="46"/>
        <v>2156</v>
      </c>
      <c r="J275" s="57">
        <f t="shared" si="40"/>
        <v>111</v>
      </c>
      <c r="K275" s="57">
        <f t="shared" ref="K275:K295" si="47">ROUND(I275*0.1-1,0)</f>
        <v>215</v>
      </c>
      <c r="L275" s="57">
        <f t="shared" si="43"/>
        <v>326</v>
      </c>
      <c r="M275" s="107">
        <f t="shared" si="42"/>
        <v>37.560975609756099</v>
      </c>
    </row>
    <row r="276" spans="1:13" ht="17.100000000000001" customHeight="1" outlineLevel="2">
      <c r="A276" s="59">
        <v>30</v>
      </c>
      <c r="B276" s="60" t="s">
        <v>482</v>
      </c>
      <c r="C276" s="62" t="s">
        <v>1105</v>
      </c>
      <c r="D276" s="85">
        <v>217</v>
      </c>
      <c r="E276" s="85">
        <v>2009</v>
      </c>
      <c r="F276" s="85">
        <v>17</v>
      </c>
      <c r="G276" s="6">
        <f t="shared" si="44"/>
        <v>118.17647058823529</v>
      </c>
      <c r="H276" s="57">
        <f t="shared" si="45"/>
        <v>3427</v>
      </c>
      <c r="I276" s="57">
        <f t="shared" si="46"/>
        <v>3309</v>
      </c>
      <c r="J276" s="57">
        <f t="shared" si="40"/>
        <v>170</v>
      </c>
      <c r="K276" s="57">
        <f t="shared" si="47"/>
        <v>330</v>
      </c>
      <c r="L276" s="57">
        <f t="shared" si="43"/>
        <v>500</v>
      </c>
      <c r="M276" s="107">
        <f t="shared" si="42"/>
        <v>54.459203036053133</v>
      </c>
    </row>
    <row r="277" spans="1:13" s="11" customFormat="1" ht="17.100000000000001" customHeight="1" outlineLevel="2">
      <c r="A277" s="73">
        <v>31</v>
      </c>
      <c r="B277" s="60" t="s">
        <v>482</v>
      </c>
      <c r="C277" s="62" t="s">
        <v>539</v>
      </c>
      <c r="D277" s="85">
        <v>59</v>
      </c>
      <c r="E277" s="85">
        <v>492</v>
      </c>
      <c r="F277" s="85">
        <v>15</v>
      </c>
      <c r="G277" s="6">
        <f t="shared" si="44"/>
        <v>32.799999999999997</v>
      </c>
      <c r="H277" s="57">
        <f t="shared" si="45"/>
        <v>951</v>
      </c>
      <c r="I277" s="57">
        <f t="shared" si="46"/>
        <v>918</v>
      </c>
      <c r="J277" s="57">
        <f t="shared" si="40"/>
        <v>47</v>
      </c>
      <c r="K277" s="57">
        <f t="shared" si="47"/>
        <v>91</v>
      </c>
      <c r="L277" s="57">
        <f t="shared" si="43"/>
        <v>138</v>
      </c>
      <c r="M277" s="107">
        <f t="shared" si="42"/>
        <v>55.593220338983045</v>
      </c>
    </row>
    <row r="278" spans="1:13" s="11" customFormat="1" ht="17.100000000000001" customHeight="1" outlineLevel="2">
      <c r="A278" s="59">
        <v>32</v>
      </c>
      <c r="B278" s="60" t="s">
        <v>482</v>
      </c>
      <c r="C278" s="62" t="s">
        <v>1106</v>
      </c>
      <c r="D278" s="85">
        <v>40</v>
      </c>
      <c r="E278" s="85">
        <v>616</v>
      </c>
      <c r="F278" s="85">
        <v>20</v>
      </c>
      <c r="G278" s="6">
        <f t="shared" si="44"/>
        <v>30.8</v>
      </c>
      <c r="H278" s="57">
        <f t="shared" si="45"/>
        <v>893</v>
      </c>
      <c r="I278" s="57">
        <f t="shared" si="46"/>
        <v>862</v>
      </c>
      <c r="J278" s="57">
        <f t="shared" si="40"/>
        <v>44</v>
      </c>
      <c r="K278" s="57">
        <f t="shared" si="47"/>
        <v>85</v>
      </c>
      <c r="L278" s="57">
        <f t="shared" si="43"/>
        <v>129</v>
      </c>
      <c r="M278" s="107">
        <f t="shared" si="42"/>
        <v>77</v>
      </c>
    </row>
    <row r="279" spans="1:13" ht="17.100000000000001" customHeight="1" outlineLevel="2">
      <c r="A279" s="59">
        <v>33</v>
      </c>
      <c r="B279" s="60" t="s">
        <v>482</v>
      </c>
      <c r="C279" s="62" t="s">
        <v>1107</v>
      </c>
      <c r="D279" s="85">
        <v>133</v>
      </c>
      <c r="E279" s="85">
        <v>65</v>
      </c>
      <c r="F279" s="85">
        <v>1</v>
      </c>
      <c r="G279" s="6">
        <f t="shared" si="44"/>
        <v>65</v>
      </c>
      <c r="H279" s="57">
        <f t="shared" si="45"/>
        <v>1885</v>
      </c>
      <c r="I279" s="57">
        <f t="shared" si="46"/>
        <v>1820</v>
      </c>
      <c r="J279" s="57">
        <f t="shared" si="40"/>
        <v>93</v>
      </c>
      <c r="K279" s="57">
        <f t="shared" si="47"/>
        <v>181</v>
      </c>
      <c r="L279" s="57">
        <f t="shared" si="43"/>
        <v>274</v>
      </c>
      <c r="M279" s="107">
        <f t="shared" si="42"/>
        <v>48.872180451127818</v>
      </c>
    </row>
    <row r="280" spans="1:13" ht="17.100000000000001" customHeight="1" outlineLevel="2">
      <c r="A280" s="59">
        <v>34</v>
      </c>
      <c r="B280" s="60" t="s">
        <v>482</v>
      </c>
      <c r="C280" s="62" t="s">
        <v>546</v>
      </c>
      <c r="D280" s="85">
        <v>115</v>
      </c>
      <c r="E280" s="85">
        <v>1514</v>
      </c>
      <c r="F280" s="85">
        <v>21</v>
      </c>
      <c r="G280" s="6">
        <f t="shared" si="44"/>
        <v>72.095238095238102</v>
      </c>
      <c r="H280" s="57">
        <f t="shared" si="45"/>
        <v>2091</v>
      </c>
      <c r="I280" s="57">
        <f t="shared" si="46"/>
        <v>2019</v>
      </c>
      <c r="J280" s="57">
        <f t="shared" si="40"/>
        <v>104</v>
      </c>
      <c r="K280" s="57">
        <f t="shared" si="47"/>
        <v>201</v>
      </c>
      <c r="L280" s="57">
        <f t="shared" si="43"/>
        <v>305</v>
      </c>
      <c r="M280" s="107">
        <f t="shared" si="42"/>
        <v>62.691511387163565</v>
      </c>
    </row>
    <row r="281" spans="1:13" ht="17.100000000000001" customHeight="1" outlineLevel="2">
      <c r="A281" s="73">
        <v>35</v>
      </c>
      <c r="B281" s="60" t="s">
        <v>482</v>
      </c>
      <c r="C281" s="62" t="s">
        <v>1108</v>
      </c>
      <c r="D281" s="85">
        <v>54</v>
      </c>
      <c r="E281" s="85">
        <v>912</v>
      </c>
      <c r="F281" s="85">
        <v>21</v>
      </c>
      <c r="G281" s="6">
        <f t="shared" si="44"/>
        <v>43.428571428571431</v>
      </c>
      <c r="H281" s="57">
        <f t="shared" si="45"/>
        <v>1259</v>
      </c>
      <c r="I281" s="57">
        <f t="shared" si="46"/>
        <v>1216</v>
      </c>
      <c r="J281" s="57">
        <f t="shared" si="40"/>
        <v>62</v>
      </c>
      <c r="K281" s="57">
        <f t="shared" si="47"/>
        <v>121</v>
      </c>
      <c r="L281" s="57">
        <f t="shared" si="43"/>
        <v>183</v>
      </c>
      <c r="M281" s="107">
        <f t="shared" si="42"/>
        <v>80.423280423280431</v>
      </c>
    </row>
    <row r="282" spans="1:13" ht="17.100000000000001" customHeight="1" outlineLevel="2">
      <c r="A282" s="59">
        <v>36</v>
      </c>
      <c r="B282" s="60" t="s">
        <v>482</v>
      </c>
      <c r="C282" s="62" t="s">
        <v>1109</v>
      </c>
      <c r="D282" s="85">
        <v>110</v>
      </c>
      <c r="E282" s="85">
        <v>1292</v>
      </c>
      <c r="F282" s="85">
        <v>19</v>
      </c>
      <c r="G282" s="6">
        <f t="shared" si="44"/>
        <v>68</v>
      </c>
      <c r="H282" s="57">
        <f t="shared" si="45"/>
        <v>1972</v>
      </c>
      <c r="I282" s="57">
        <f t="shared" si="46"/>
        <v>1904</v>
      </c>
      <c r="J282" s="57">
        <f t="shared" si="40"/>
        <v>98</v>
      </c>
      <c r="K282" s="57">
        <f t="shared" si="47"/>
        <v>189</v>
      </c>
      <c r="L282" s="57">
        <f t="shared" si="43"/>
        <v>287</v>
      </c>
      <c r="M282" s="107">
        <f t="shared" si="42"/>
        <v>61.81818181818182</v>
      </c>
    </row>
    <row r="283" spans="1:13" ht="17.100000000000001" customHeight="1" outlineLevel="2">
      <c r="A283" s="59">
        <v>37</v>
      </c>
      <c r="B283" s="60" t="s">
        <v>482</v>
      </c>
      <c r="C283" s="62" t="s">
        <v>552</v>
      </c>
      <c r="D283" s="85">
        <v>62</v>
      </c>
      <c r="E283" s="85">
        <v>575</v>
      </c>
      <c r="F283" s="85">
        <v>14</v>
      </c>
      <c r="G283" s="6">
        <f t="shared" si="44"/>
        <v>41.071428571428569</v>
      </c>
      <c r="H283" s="57">
        <f t="shared" si="45"/>
        <v>1191</v>
      </c>
      <c r="I283" s="57">
        <f t="shared" si="46"/>
        <v>1150</v>
      </c>
      <c r="J283" s="57">
        <f t="shared" si="40"/>
        <v>59</v>
      </c>
      <c r="K283" s="57">
        <f t="shared" si="47"/>
        <v>114</v>
      </c>
      <c r="L283" s="57">
        <f t="shared" si="43"/>
        <v>173</v>
      </c>
      <c r="M283" s="107">
        <f t="shared" si="42"/>
        <v>66.244239631336399</v>
      </c>
    </row>
    <row r="284" spans="1:13" ht="17.100000000000001" customHeight="1" outlineLevel="2">
      <c r="A284" s="59">
        <v>38</v>
      </c>
      <c r="B284" s="60" t="s">
        <v>482</v>
      </c>
      <c r="C284" s="62" t="s">
        <v>1110</v>
      </c>
      <c r="D284" s="85">
        <v>53</v>
      </c>
      <c r="E284" s="85">
        <v>800</v>
      </c>
      <c r="F284" s="85">
        <v>21</v>
      </c>
      <c r="G284" s="6">
        <f t="shared" si="44"/>
        <v>38.095238095238095</v>
      </c>
      <c r="H284" s="57">
        <f t="shared" si="45"/>
        <v>1105</v>
      </c>
      <c r="I284" s="57">
        <f t="shared" si="46"/>
        <v>1067</v>
      </c>
      <c r="J284" s="57">
        <f t="shared" si="40"/>
        <v>54</v>
      </c>
      <c r="K284" s="57">
        <f t="shared" si="47"/>
        <v>106</v>
      </c>
      <c r="L284" s="57">
        <f t="shared" si="43"/>
        <v>160</v>
      </c>
      <c r="M284" s="107">
        <f t="shared" si="42"/>
        <v>71.877807726864333</v>
      </c>
    </row>
    <row r="285" spans="1:13" ht="17.100000000000001" customHeight="1" outlineLevel="2">
      <c r="A285" s="73">
        <v>39</v>
      </c>
      <c r="B285" s="60" t="s">
        <v>482</v>
      </c>
      <c r="C285" s="62" t="s">
        <v>1111</v>
      </c>
      <c r="D285" s="85">
        <v>54</v>
      </c>
      <c r="E285" s="85">
        <v>801</v>
      </c>
      <c r="F285" s="85">
        <v>21</v>
      </c>
      <c r="G285" s="6">
        <f t="shared" si="44"/>
        <v>38.142857142857146</v>
      </c>
      <c r="H285" s="57">
        <f t="shared" si="45"/>
        <v>1106</v>
      </c>
      <c r="I285" s="57">
        <f t="shared" si="46"/>
        <v>1068</v>
      </c>
      <c r="J285" s="57">
        <f t="shared" si="40"/>
        <v>54</v>
      </c>
      <c r="K285" s="57">
        <f t="shared" si="47"/>
        <v>106</v>
      </c>
      <c r="L285" s="57">
        <f t="shared" si="43"/>
        <v>160</v>
      </c>
      <c r="M285" s="107">
        <f t="shared" si="42"/>
        <v>70.634920634920647</v>
      </c>
    </row>
    <row r="286" spans="1:13" ht="17.100000000000001" customHeight="1" outlineLevel="2">
      <c r="A286" s="59">
        <v>40</v>
      </c>
      <c r="B286" s="60" t="s">
        <v>482</v>
      </c>
      <c r="C286" s="62" t="s">
        <v>557</v>
      </c>
      <c r="D286" s="85">
        <v>68</v>
      </c>
      <c r="E286" s="85">
        <v>585</v>
      </c>
      <c r="F286" s="85">
        <v>13</v>
      </c>
      <c r="G286" s="6">
        <f t="shared" si="44"/>
        <v>45</v>
      </c>
      <c r="H286" s="57">
        <f t="shared" si="45"/>
        <v>1305</v>
      </c>
      <c r="I286" s="57">
        <f t="shared" si="46"/>
        <v>1260</v>
      </c>
      <c r="J286" s="57">
        <f t="shared" si="40"/>
        <v>64</v>
      </c>
      <c r="K286" s="57">
        <f t="shared" si="47"/>
        <v>125</v>
      </c>
      <c r="L286" s="57">
        <f t="shared" si="43"/>
        <v>189</v>
      </c>
      <c r="M286" s="107">
        <f t="shared" si="42"/>
        <v>66.17647058823529</v>
      </c>
    </row>
    <row r="287" spans="1:13" ht="17.100000000000001" customHeight="1" outlineLevel="2">
      <c r="A287" s="59">
        <v>41</v>
      </c>
      <c r="B287" s="60" t="s">
        <v>482</v>
      </c>
      <c r="C287" s="62" t="s">
        <v>558</v>
      </c>
      <c r="D287" s="85">
        <v>34</v>
      </c>
      <c r="E287" s="85">
        <v>373</v>
      </c>
      <c r="F287" s="85">
        <v>22</v>
      </c>
      <c r="G287" s="6">
        <f t="shared" si="44"/>
        <v>16.954545454545453</v>
      </c>
      <c r="H287" s="57">
        <f t="shared" si="45"/>
        <v>492</v>
      </c>
      <c r="I287" s="57">
        <f t="shared" si="46"/>
        <v>475</v>
      </c>
      <c r="J287" s="57">
        <f t="shared" ref="J287:J295" si="48">ROUND(H287*0.05,0)</f>
        <v>25</v>
      </c>
      <c r="K287" s="57">
        <f t="shared" si="47"/>
        <v>47</v>
      </c>
      <c r="L287" s="57">
        <f t="shared" si="43"/>
        <v>72</v>
      </c>
      <c r="M287" s="107">
        <f t="shared" si="42"/>
        <v>49.866310160427801</v>
      </c>
    </row>
    <row r="288" spans="1:13" ht="17.100000000000001" customHeight="1" outlineLevel="2">
      <c r="A288" s="59">
        <v>42</v>
      </c>
      <c r="B288" s="60" t="s">
        <v>482</v>
      </c>
      <c r="C288" s="62" t="s">
        <v>1112</v>
      </c>
      <c r="D288" s="85">
        <v>45</v>
      </c>
      <c r="E288" s="85">
        <v>25</v>
      </c>
      <c r="F288" s="85">
        <v>1</v>
      </c>
      <c r="G288" s="6">
        <f t="shared" si="44"/>
        <v>25</v>
      </c>
      <c r="H288" s="57">
        <f t="shared" si="45"/>
        <v>725</v>
      </c>
      <c r="I288" s="57">
        <f t="shared" si="46"/>
        <v>700</v>
      </c>
      <c r="J288" s="57">
        <f t="shared" si="48"/>
        <v>36</v>
      </c>
      <c r="K288" s="57">
        <f t="shared" si="47"/>
        <v>69</v>
      </c>
      <c r="L288" s="57">
        <f t="shared" si="43"/>
        <v>105</v>
      </c>
      <c r="M288" s="107">
        <f t="shared" si="42"/>
        <v>55.555555555555557</v>
      </c>
    </row>
    <row r="289" spans="1:13" ht="17.100000000000001" customHeight="1" outlineLevel="2">
      <c r="A289" s="73">
        <v>43</v>
      </c>
      <c r="B289" s="60" t="s">
        <v>482</v>
      </c>
      <c r="C289" s="62" t="s">
        <v>1113</v>
      </c>
      <c r="D289" s="85">
        <v>47</v>
      </c>
      <c r="E289" s="85">
        <v>427</v>
      </c>
      <c r="F289" s="85">
        <v>17</v>
      </c>
      <c r="G289" s="6">
        <f t="shared" si="44"/>
        <v>25.117647058823529</v>
      </c>
      <c r="H289" s="57">
        <f t="shared" si="45"/>
        <v>728</v>
      </c>
      <c r="I289" s="57">
        <f t="shared" si="46"/>
        <v>703</v>
      </c>
      <c r="J289" s="57">
        <f t="shared" si="48"/>
        <v>36</v>
      </c>
      <c r="K289" s="57">
        <f t="shared" si="47"/>
        <v>69</v>
      </c>
      <c r="L289" s="57">
        <f t="shared" si="43"/>
        <v>105</v>
      </c>
      <c r="M289" s="107">
        <f t="shared" si="42"/>
        <v>53.441802252816018</v>
      </c>
    </row>
    <row r="290" spans="1:13" ht="17.100000000000001" customHeight="1" outlineLevel="2">
      <c r="A290" s="59">
        <v>44</v>
      </c>
      <c r="B290" s="60" t="s">
        <v>482</v>
      </c>
      <c r="C290" s="62" t="s">
        <v>1114</v>
      </c>
      <c r="D290" s="85">
        <v>104</v>
      </c>
      <c r="E290" s="85">
        <v>1292</v>
      </c>
      <c r="F290" s="85">
        <v>21</v>
      </c>
      <c r="G290" s="6">
        <f t="shared" si="44"/>
        <v>61.523809523809526</v>
      </c>
      <c r="H290" s="57">
        <f t="shared" si="45"/>
        <v>1784</v>
      </c>
      <c r="I290" s="57">
        <f t="shared" si="46"/>
        <v>1723</v>
      </c>
      <c r="J290" s="57">
        <f t="shared" si="48"/>
        <v>89</v>
      </c>
      <c r="K290" s="57">
        <f t="shared" si="47"/>
        <v>171</v>
      </c>
      <c r="L290" s="57">
        <f t="shared" si="43"/>
        <v>260</v>
      </c>
      <c r="M290" s="107">
        <f t="shared" si="42"/>
        <v>59.157509157509153</v>
      </c>
    </row>
    <row r="291" spans="1:13" ht="17.100000000000001" customHeight="1" outlineLevel="2">
      <c r="A291" s="59">
        <v>45</v>
      </c>
      <c r="B291" s="60" t="s">
        <v>482</v>
      </c>
      <c r="C291" s="62" t="s">
        <v>569</v>
      </c>
      <c r="D291" s="85">
        <v>72</v>
      </c>
      <c r="E291" s="85">
        <v>35</v>
      </c>
      <c r="F291" s="85">
        <v>1</v>
      </c>
      <c r="G291" s="6">
        <f t="shared" si="44"/>
        <v>35</v>
      </c>
      <c r="H291" s="57">
        <f t="shared" si="45"/>
        <v>1015</v>
      </c>
      <c r="I291" s="57">
        <f t="shared" si="46"/>
        <v>980</v>
      </c>
      <c r="J291" s="57">
        <f t="shared" si="48"/>
        <v>51</v>
      </c>
      <c r="K291" s="57">
        <f t="shared" si="47"/>
        <v>97</v>
      </c>
      <c r="L291" s="57">
        <f t="shared" si="43"/>
        <v>148</v>
      </c>
      <c r="M291" s="107">
        <f t="shared" si="42"/>
        <v>48.611111111111114</v>
      </c>
    </row>
    <row r="292" spans="1:13" s="11" customFormat="1" ht="17.100000000000001" customHeight="1" outlineLevel="2">
      <c r="A292" s="59">
        <v>46</v>
      </c>
      <c r="B292" s="60" t="s">
        <v>482</v>
      </c>
      <c r="C292" s="62" t="s">
        <v>571</v>
      </c>
      <c r="D292" s="85">
        <v>207</v>
      </c>
      <c r="E292" s="85">
        <v>2216</v>
      </c>
      <c r="F292" s="85">
        <v>21</v>
      </c>
      <c r="G292" s="6">
        <f t="shared" si="44"/>
        <v>105.52380952380952</v>
      </c>
      <c r="H292" s="57">
        <f t="shared" si="45"/>
        <v>3060</v>
      </c>
      <c r="I292" s="57">
        <f t="shared" si="46"/>
        <v>2955</v>
      </c>
      <c r="J292" s="57">
        <f t="shared" si="48"/>
        <v>153</v>
      </c>
      <c r="K292" s="57">
        <f t="shared" si="47"/>
        <v>295</v>
      </c>
      <c r="L292" s="57">
        <f t="shared" si="43"/>
        <v>448</v>
      </c>
      <c r="M292" s="107">
        <f t="shared" si="42"/>
        <v>50.977685760294456</v>
      </c>
    </row>
    <row r="293" spans="1:13" s="11" customFormat="1" ht="17.100000000000001" customHeight="1" outlineLevel="2">
      <c r="A293" s="73">
        <v>47</v>
      </c>
      <c r="B293" s="60" t="s">
        <v>482</v>
      </c>
      <c r="C293" s="62" t="s">
        <v>1115</v>
      </c>
      <c r="D293" s="85">
        <v>81</v>
      </c>
      <c r="E293" s="85">
        <v>45</v>
      </c>
      <c r="F293" s="85">
        <v>1</v>
      </c>
      <c r="G293" s="6">
        <f t="shared" si="44"/>
        <v>45</v>
      </c>
      <c r="H293" s="57">
        <f t="shared" si="45"/>
        <v>1305</v>
      </c>
      <c r="I293" s="57">
        <f t="shared" si="46"/>
        <v>1260</v>
      </c>
      <c r="J293" s="57">
        <f t="shared" si="48"/>
        <v>65</v>
      </c>
      <c r="K293" s="57">
        <f t="shared" si="47"/>
        <v>125</v>
      </c>
      <c r="L293" s="57">
        <f t="shared" si="43"/>
        <v>190</v>
      </c>
      <c r="M293" s="107">
        <f t="shared" si="42"/>
        <v>55.555555555555557</v>
      </c>
    </row>
    <row r="294" spans="1:13" ht="17.100000000000001" customHeight="1" outlineLevel="2">
      <c r="A294" s="59">
        <v>48</v>
      </c>
      <c r="B294" s="60" t="s">
        <v>482</v>
      </c>
      <c r="C294" s="62" t="s">
        <v>1116</v>
      </c>
      <c r="D294" s="85">
        <v>130</v>
      </c>
      <c r="E294" s="85">
        <v>1022</v>
      </c>
      <c r="F294" s="85">
        <v>19</v>
      </c>
      <c r="G294" s="6">
        <f t="shared" si="44"/>
        <v>53.789473684210527</v>
      </c>
      <c r="H294" s="57">
        <f t="shared" si="45"/>
        <v>1560</v>
      </c>
      <c r="I294" s="57">
        <f t="shared" si="46"/>
        <v>1506</v>
      </c>
      <c r="J294" s="57">
        <f t="shared" si="48"/>
        <v>78</v>
      </c>
      <c r="K294" s="57">
        <f t="shared" si="47"/>
        <v>150</v>
      </c>
      <c r="L294" s="57">
        <f t="shared" si="43"/>
        <v>228</v>
      </c>
      <c r="M294" s="107">
        <f t="shared" si="42"/>
        <v>41.376518218623481</v>
      </c>
    </row>
    <row r="295" spans="1:13" ht="17.100000000000001" customHeight="1" outlineLevel="2">
      <c r="A295" s="59">
        <v>49</v>
      </c>
      <c r="B295" s="60" t="s">
        <v>482</v>
      </c>
      <c r="C295" s="62" t="s">
        <v>1117</v>
      </c>
      <c r="D295" s="85">
        <v>244</v>
      </c>
      <c r="E295" s="85">
        <v>90</v>
      </c>
      <c r="F295" s="85">
        <v>1</v>
      </c>
      <c r="G295" s="6">
        <f t="shared" si="44"/>
        <v>90</v>
      </c>
      <c r="H295" s="57">
        <f t="shared" si="45"/>
        <v>2610</v>
      </c>
      <c r="I295" s="57">
        <f t="shared" si="46"/>
        <v>2520</v>
      </c>
      <c r="J295" s="57">
        <f t="shared" si="48"/>
        <v>131</v>
      </c>
      <c r="K295" s="57">
        <f t="shared" si="47"/>
        <v>251</v>
      </c>
      <c r="L295" s="57">
        <f t="shared" si="43"/>
        <v>382</v>
      </c>
      <c r="M295" s="107">
        <f t="shared" si="42"/>
        <v>36.885245901639344</v>
      </c>
    </row>
    <row r="296" spans="1:13" ht="17.100000000000001" customHeight="1" outlineLevel="1">
      <c r="A296" s="59"/>
      <c r="B296" s="97" t="s">
        <v>574</v>
      </c>
      <c r="C296" s="62"/>
      <c r="D296" s="85"/>
      <c r="E296" s="85"/>
      <c r="F296" s="85"/>
      <c r="G296" s="6">
        <f>SUBTOTAL(9,G247:G295)</f>
        <v>2579.6817858483109</v>
      </c>
      <c r="H296" s="57"/>
      <c r="I296" s="57"/>
      <c r="J296" s="57">
        <f>SUBTOTAL(9,J247:J295)</f>
        <v>3702</v>
      </c>
      <c r="K296" s="57">
        <f>SUBTOTAL(9,K247:K295)</f>
        <v>7150</v>
      </c>
      <c r="L296" s="57">
        <f>SUBTOTAL(9,L247:L295)</f>
        <v>10852</v>
      </c>
      <c r="M296" s="107"/>
    </row>
    <row r="297" spans="1:13" ht="15.95" customHeight="1" outlineLevel="2">
      <c r="A297" s="77">
        <v>1</v>
      </c>
      <c r="B297" s="78" t="s">
        <v>575</v>
      </c>
      <c r="C297" s="66" t="s">
        <v>576</v>
      </c>
      <c r="D297" s="108">
        <v>23</v>
      </c>
      <c r="E297" s="85">
        <v>12</v>
      </c>
      <c r="F297" s="85">
        <v>1</v>
      </c>
      <c r="G297" s="6">
        <f t="shared" si="44"/>
        <v>12</v>
      </c>
      <c r="H297" s="57">
        <f>ROUND(G297*32,0)</f>
        <v>384</v>
      </c>
      <c r="I297" s="57">
        <f>ROUND(G297*31,0)</f>
        <v>372</v>
      </c>
      <c r="J297" s="57">
        <f t="shared" ref="J297:J340" si="49">ROUND(H297*0.05,0)</f>
        <v>19</v>
      </c>
      <c r="K297" s="57">
        <f t="shared" ref="K297:K350" si="50">ROUND(I297*0.1,0)</f>
        <v>37</v>
      </c>
      <c r="L297" s="57">
        <f t="shared" si="43"/>
        <v>56</v>
      </c>
      <c r="M297" s="107">
        <f t="shared" si="42"/>
        <v>52.173913043478258</v>
      </c>
    </row>
    <row r="298" spans="1:13" ht="15.95" customHeight="1" outlineLevel="2">
      <c r="A298" s="64">
        <v>2</v>
      </c>
      <c r="B298" s="65" t="s">
        <v>575</v>
      </c>
      <c r="C298" s="66" t="s">
        <v>577</v>
      </c>
      <c r="D298" s="108">
        <v>63</v>
      </c>
      <c r="E298" s="85">
        <v>724</v>
      </c>
      <c r="F298" s="85">
        <v>20</v>
      </c>
      <c r="G298" s="6">
        <f t="shared" si="44"/>
        <v>36.200000000000003</v>
      </c>
      <c r="H298" s="57">
        <f t="shared" ref="H298:H340" si="51">ROUND(G298*32,0)</f>
        <v>1158</v>
      </c>
      <c r="I298" s="57">
        <f t="shared" ref="I298:I340" si="52">ROUND(G298*31,0)</f>
        <v>1122</v>
      </c>
      <c r="J298" s="57">
        <f t="shared" si="49"/>
        <v>58</v>
      </c>
      <c r="K298" s="57">
        <f t="shared" si="50"/>
        <v>112</v>
      </c>
      <c r="L298" s="57">
        <f t="shared" si="43"/>
        <v>170</v>
      </c>
      <c r="M298" s="107">
        <f t="shared" si="42"/>
        <v>57.460317460317469</v>
      </c>
    </row>
    <row r="299" spans="1:13" ht="15.95" customHeight="1" outlineLevel="2">
      <c r="A299" s="64">
        <v>3</v>
      </c>
      <c r="B299" s="65" t="s">
        <v>575</v>
      </c>
      <c r="C299" s="62" t="s">
        <v>1118</v>
      </c>
      <c r="D299" s="109">
        <v>220</v>
      </c>
      <c r="E299" s="85">
        <v>90</v>
      </c>
      <c r="F299" s="85">
        <v>1</v>
      </c>
      <c r="G299" s="6">
        <f t="shared" si="44"/>
        <v>90</v>
      </c>
      <c r="H299" s="57">
        <f t="shared" si="51"/>
        <v>2880</v>
      </c>
      <c r="I299" s="57">
        <f t="shared" si="52"/>
        <v>2790</v>
      </c>
      <c r="J299" s="57">
        <f t="shared" si="49"/>
        <v>144</v>
      </c>
      <c r="K299" s="57">
        <f t="shared" si="50"/>
        <v>279</v>
      </c>
      <c r="L299" s="57">
        <f t="shared" si="43"/>
        <v>423</v>
      </c>
      <c r="M299" s="107">
        <f t="shared" si="42"/>
        <v>40.909090909090907</v>
      </c>
    </row>
    <row r="300" spans="1:13" ht="15.95" customHeight="1" outlineLevel="2">
      <c r="A300" s="64">
        <v>4</v>
      </c>
      <c r="B300" s="65" t="s">
        <v>575</v>
      </c>
      <c r="C300" s="62" t="s">
        <v>1119</v>
      </c>
      <c r="D300" s="109">
        <v>96</v>
      </c>
      <c r="E300" s="85">
        <v>751</v>
      </c>
      <c r="F300" s="85">
        <v>12</v>
      </c>
      <c r="G300" s="6">
        <f t="shared" si="44"/>
        <v>62.583333333333336</v>
      </c>
      <c r="H300" s="57">
        <f t="shared" si="51"/>
        <v>2003</v>
      </c>
      <c r="I300" s="57">
        <f t="shared" si="52"/>
        <v>1940</v>
      </c>
      <c r="J300" s="57">
        <f t="shared" si="49"/>
        <v>100</v>
      </c>
      <c r="K300" s="57">
        <f t="shared" si="50"/>
        <v>194</v>
      </c>
      <c r="L300" s="57">
        <f t="shared" si="43"/>
        <v>294</v>
      </c>
      <c r="M300" s="107">
        <f t="shared" si="42"/>
        <v>65.190972222222229</v>
      </c>
    </row>
    <row r="301" spans="1:13" ht="15.95" customHeight="1" outlineLevel="2">
      <c r="A301" s="64">
        <v>5</v>
      </c>
      <c r="B301" s="65" t="s">
        <v>575</v>
      </c>
      <c r="C301" s="66" t="s">
        <v>579</v>
      </c>
      <c r="D301" s="108">
        <v>63</v>
      </c>
      <c r="E301" s="85">
        <v>614</v>
      </c>
      <c r="F301" s="85">
        <v>21</v>
      </c>
      <c r="G301" s="6">
        <f t="shared" si="44"/>
        <v>29.238095238095237</v>
      </c>
      <c r="H301" s="57">
        <f t="shared" si="51"/>
        <v>936</v>
      </c>
      <c r="I301" s="57">
        <f t="shared" si="52"/>
        <v>906</v>
      </c>
      <c r="J301" s="57">
        <f t="shared" si="49"/>
        <v>47</v>
      </c>
      <c r="K301" s="57">
        <f t="shared" si="50"/>
        <v>91</v>
      </c>
      <c r="L301" s="57">
        <f t="shared" si="43"/>
        <v>138</v>
      </c>
      <c r="M301" s="107">
        <f t="shared" si="42"/>
        <v>46.409674981103556</v>
      </c>
    </row>
    <row r="302" spans="1:13" ht="15.95" customHeight="1" outlineLevel="2">
      <c r="A302" s="64">
        <v>6</v>
      </c>
      <c r="B302" s="65" t="s">
        <v>575</v>
      </c>
      <c r="C302" s="66" t="s">
        <v>580</v>
      </c>
      <c r="D302" s="108">
        <v>52</v>
      </c>
      <c r="E302" s="85">
        <v>391</v>
      </c>
      <c r="F302" s="85">
        <v>10</v>
      </c>
      <c r="G302" s="6">
        <f t="shared" si="44"/>
        <v>39.1</v>
      </c>
      <c r="H302" s="57">
        <f t="shared" si="51"/>
        <v>1251</v>
      </c>
      <c r="I302" s="57">
        <f t="shared" si="52"/>
        <v>1212</v>
      </c>
      <c r="J302" s="57">
        <f t="shared" si="49"/>
        <v>63</v>
      </c>
      <c r="K302" s="57">
        <f t="shared" si="50"/>
        <v>121</v>
      </c>
      <c r="L302" s="57">
        <f t="shared" si="43"/>
        <v>184</v>
      </c>
      <c r="M302" s="107">
        <f t="shared" si="42"/>
        <v>75.192307692307693</v>
      </c>
    </row>
    <row r="303" spans="1:13" ht="15.95" customHeight="1" outlineLevel="2">
      <c r="A303" s="64">
        <v>7</v>
      </c>
      <c r="B303" s="65" t="s">
        <v>575</v>
      </c>
      <c r="C303" s="66" t="s">
        <v>584</v>
      </c>
      <c r="D303" s="108">
        <v>31</v>
      </c>
      <c r="E303" s="85">
        <v>470</v>
      </c>
      <c r="F303" s="85">
        <v>18</v>
      </c>
      <c r="G303" s="6">
        <f t="shared" si="44"/>
        <v>26.111111111111111</v>
      </c>
      <c r="H303" s="57">
        <f t="shared" si="51"/>
        <v>836</v>
      </c>
      <c r="I303" s="57">
        <f t="shared" si="52"/>
        <v>809</v>
      </c>
      <c r="J303" s="57">
        <f t="shared" si="49"/>
        <v>42</v>
      </c>
      <c r="K303" s="57">
        <f t="shared" si="50"/>
        <v>81</v>
      </c>
      <c r="L303" s="57">
        <f t="shared" si="43"/>
        <v>123</v>
      </c>
      <c r="M303" s="107">
        <f t="shared" si="42"/>
        <v>84.229390681003579</v>
      </c>
    </row>
    <row r="304" spans="1:13" ht="15.95" customHeight="1" outlineLevel="2">
      <c r="A304" s="64">
        <v>8</v>
      </c>
      <c r="B304" s="65" t="s">
        <v>575</v>
      </c>
      <c r="C304" s="66" t="s">
        <v>586</v>
      </c>
      <c r="D304" s="108">
        <v>27</v>
      </c>
      <c r="E304" s="85">
        <v>427</v>
      </c>
      <c r="F304" s="85">
        <v>20</v>
      </c>
      <c r="G304" s="6">
        <f t="shared" si="44"/>
        <v>21.35</v>
      </c>
      <c r="H304" s="57">
        <f t="shared" si="51"/>
        <v>683</v>
      </c>
      <c r="I304" s="57">
        <f t="shared" si="52"/>
        <v>662</v>
      </c>
      <c r="J304" s="57">
        <f t="shared" si="49"/>
        <v>34</v>
      </c>
      <c r="K304" s="57">
        <f t="shared" si="50"/>
        <v>66</v>
      </c>
      <c r="L304" s="57">
        <f t="shared" si="43"/>
        <v>100</v>
      </c>
      <c r="M304" s="107">
        <f t="shared" si="42"/>
        <v>79.074074074074076</v>
      </c>
    </row>
    <row r="305" spans="1:13" ht="15.95" customHeight="1" outlineLevel="2">
      <c r="A305" s="64">
        <v>9</v>
      </c>
      <c r="B305" s="65" t="s">
        <v>575</v>
      </c>
      <c r="C305" s="66" t="s">
        <v>1120</v>
      </c>
      <c r="D305" s="108">
        <v>167</v>
      </c>
      <c r="E305" s="85">
        <v>2064</v>
      </c>
      <c r="F305" s="85">
        <v>22</v>
      </c>
      <c r="G305" s="6">
        <f t="shared" si="44"/>
        <v>93.818181818181813</v>
      </c>
      <c r="H305" s="57">
        <f t="shared" si="51"/>
        <v>3002</v>
      </c>
      <c r="I305" s="57">
        <f t="shared" si="52"/>
        <v>2908</v>
      </c>
      <c r="J305" s="57">
        <f t="shared" si="49"/>
        <v>150</v>
      </c>
      <c r="K305" s="57">
        <f t="shared" si="50"/>
        <v>291</v>
      </c>
      <c r="L305" s="57">
        <f t="shared" si="43"/>
        <v>441</v>
      </c>
      <c r="M305" s="107">
        <f t="shared" si="42"/>
        <v>56.178551986935219</v>
      </c>
    </row>
    <row r="306" spans="1:13" ht="15.95" customHeight="1" outlineLevel="2">
      <c r="A306" s="64">
        <v>10</v>
      </c>
      <c r="B306" s="65" t="s">
        <v>575</v>
      </c>
      <c r="C306" s="66" t="s">
        <v>594</v>
      </c>
      <c r="D306" s="108">
        <v>48</v>
      </c>
      <c r="E306" s="85">
        <v>800</v>
      </c>
      <c r="F306" s="85">
        <v>22</v>
      </c>
      <c r="G306" s="6">
        <f t="shared" si="44"/>
        <v>36.363636363636367</v>
      </c>
      <c r="H306" s="57">
        <f t="shared" si="51"/>
        <v>1164</v>
      </c>
      <c r="I306" s="57">
        <f t="shared" si="52"/>
        <v>1127</v>
      </c>
      <c r="J306" s="57">
        <f t="shared" si="49"/>
        <v>58</v>
      </c>
      <c r="K306" s="57">
        <f t="shared" si="50"/>
        <v>113</v>
      </c>
      <c r="L306" s="57">
        <f t="shared" si="43"/>
        <v>171</v>
      </c>
      <c r="M306" s="107">
        <f t="shared" si="42"/>
        <v>75.757575757575765</v>
      </c>
    </row>
    <row r="307" spans="1:13" ht="15.95" customHeight="1" outlineLevel="2">
      <c r="A307" s="64">
        <v>11</v>
      </c>
      <c r="B307" s="65" t="s">
        <v>575</v>
      </c>
      <c r="C307" s="66" t="s">
        <v>595</v>
      </c>
      <c r="D307" s="108">
        <v>111</v>
      </c>
      <c r="E307" s="85">
        <v>2056</v>
      </c>
      <c r="F307" s="85">
        <v>22</v>
      </c>
      <c r="G307" s="6">
        <f t="shared" si="44"/>
        <v>93.454545454545453</v>
      </c>
      <c r="H307" s="57">
        <f t="shared" si="51"/>
        <v>2991</v>
      </c>
      <c r="I307" s="57">
        <f t="shared" si="52"/>
        <v>2897</v>
      </c>
      <c r="J307" s="57">
        <f t="shared" si="49"/>
        <v>150</v>
      </c>
      <c r="K307" s="57">
        <f t="shared" si="50"/>
        <v>290</v>
      </c>
      <c r="L307" s="57">
        <f t="shared" si="43"/>
        <v>440</v>
      </c>
      <c r="M307" s="107">
        <f t="shared" si="42"/>
        <v>84.1932841932842</v>
      </c>
    </row>
    <row r="308" spans="1:13" ht="15.95" customHeight="1" outlineLevel="2">
      <c r="A308" s="64">
        <v>12</v>
      </c>
      <c r="B308" s="65" t="s">
        <v>575</v>
      </c>
      <c r="C308" s="66" t="s">
        <v>597</v>
      </c>
      <c r="D308" s="108">
        <v>140</v>
      </c>
      <c r="E308" s="85">
        <v>954</v>
      </c>
      <c r="F308" s="85">
        <v>20</v>
      </c>
      <c r="G308" s="6">
        <f t="shared" si="44"/>
        <v>47.7</v>
      </c>
      <c r="H308" s="57">
        <f t="shared" si="51"/>
        <v>1526</v>
      </c>
      <c r="I308" s="57">
        <f t="shared" si="52"/>
        <v>1479</v>
      </c>
      <c r="J308" s="57">
        <f t="shared" si="49"/>
        <v>76</v>
      </c>
      <c r="K308" s="57">
        <f t="shared" si="50"/>
        <v>148</v>
      </c>
      <c r="L308" s="57">
        <f t="shared" si="43"/>
        <v>224</v>
      </c>
      <c r="M308" s="107">
        <f t="shared" si="42"/>
        <v>34.071428571428569</v>
      </c>
    </row>
    <row r="309" spans="1:13" ht="15.95" customHeight="1" outlineLevel="2">
      <c r="A309" s="64">
        <v>13</v>
      </c>
      <c r="B309" s="65" t="s">
        <v>575</v>
      </c>
      <c r="C309" s="66" t="s">
        <v>598</v>
      </c>
      <c r="D309" s="108">
        <v>62</v>
      </c>
      <c r="E309" s="85">
        <v>769</v>
      </c>
      <c r="F309" s="85">
        <v>20</v>
      </c>
      <c r="G309" s="6">
        <f t="shared" si="44"/>
        <v>38.450000000000003</v>
      </c>
      <c r="H309" s="57">
        <f t="shared" si="51"/>
        <v>1230</v>
      </c>
      <c r="I309" s="57">
        <f t="shared" si="52"/>
        <v>1192</v>
      </c>
      <c r="J309" s="57">
        <f t="shared" si="49"/>
        <v>62</v>
      </c>
      <c r="K309" s="57">
        <f t="shared" si="50"/>
        <v>119</v>
      </c>
      <c r="L309" s="57">
        <f t="shared" si="43"/>
        <v>181</v>
      </c>
      <c r="M309" s="107">
        <f t="shared" si="42"/>
        <v>62.016129032258071</v>
      </c>
    </row>
    <row r="310" spans="1:13" ht="15.95" customHeight="1" outlineLevel="2">
      <c r="A310" s="64">
        <v>14</v>
      </c>
      <c r="B310" s="65" t="s">
        <v>575</v>
      </c>
      <c r="C310" s="66" t="s">
        <v>600</v>
      </c>
      <c r="D310" s="108">
        <v>68</v>
      </c>
      <c r="E310" s="85">
        <v>813</v>
      </c>
      <c r="F310" s="85">
        <v>20</v>
      </c>
      <c r="G310" s="6">
        <f t="shared" si="44"/>
        <v>40.65</v>
      </c>
      <c r="H310" s="57">
        <f t="shared" si="51"/>
        <v>1301</v>
      </c>
      <c r="I310" s="57">
        <f t="shared" si="52"/>
        <v>1260</v>
      </c>
      <c r="J310" s="57">
        <f t="shared" si="49"/>
        <v>65</v>
      </c>
      <c r="K310" s="57">
        <f t="shared" si="50"/>
        <v>126</v>
      </c>
      <c r="L310" s="57">
        <f t="shared" si="43"/>
        <v>191</v>
      </c>
      <c r="M310" s="107">
        <f t="shared" si="42"/>
        <v>59.779411764705884</v>
      </c>
    </row>
    <row r="311" spans="1:13" ht="15.95" customHeight="1" outlineLevel="2">
      <c r="A311" s="64">
        <v>15</v>
      </c>
      <c r="B311" s="65" t="s">
        <v>575</v>
      </c>
      <c r="C311" s="66" t="s">
        <v>602</v>
      </c>
      <c r="D311" s="108">
        <v>76</v>
      </c>
      <c r="E311" s="85">
        <v>529</v>
      </c>
      <c r="F311" s="85">
        <v>20</v>
      </c>
      <c r="G311" s="6">
        <f t="shared" si="44"/>
        <v>26.45</v>
      </c>
      <c r="H311" s="57">
        <f t="shared" si="51"/>
        <v>846</v>
      </c>
      <c r="I311" s="57">
        <f t="shared" si="52"/>
        <v>820</v>
      </c>
      <c r="J311" s="57">
        <f t="shared" si="49"/>
        <v>42</v>
      </c>
      <c r="K311" s="57">
        <f t="shared" si="50"/>
        <v>82</v>
      </c>
      <c r="L311" s="57">
        <f t="shared" si="43"/>
        <v>124</v>
      </c>
      <c r="M311" s="107">
        <f t="shared" si="42"/>
        <v>34.80263157894737</v>
      </c>
    </row>
    <row r="312" spans="1:13" ht="15.95" customHeight="1" outlineLevel="2">
      <c r="A312" s="64">
        <v>16</v>
      </c>
      <c r="B312" s="65" t="s">
        <v>575</v>
      </c>
      <c r="C312" s="66" t="s">
        <v>603</v>
      </c>
      <c r="D312" s="108">
        <v>57</v>
      </c>
      <c r="E312" s="85">
        <v>891</v>
      </c>
      <c r="F312" s="85">
        <v>22</v>
      </c>
      <c r="G312" s="6">
        <f t="shared" si="44"/>
        <v>40.5</v>
      </c>
      <c r="H312" s="57">
        <f t="shared" si="51"/>
        <v>1296</v>
      </c>
      <c r="I312" s="57">
        <f t="shared" si="52"/>
        <v>1256</v>
      </c>
      <c r="J312" s="57">
        <f t="shared" si="49"/>
        <v>65</v>
      </c>
      <c r="K312" s="57">
        <f t="shared" si="50"/>
        <v>126</v>
      </c>
      <c r="L312" s="57">
        <f t="shared" si="43"/>
        <v>191</v>
      </c>
      <c r="M312" s="107">
        <f t="shared" si="42"/>
        <v>71.05263157894737</v>
      </c>
    </row>
    <row r="313" spans="1:13" ht="15.95" customHeight="1" outlineLevel="2">
      <c r="A313" s="64">
        <v>18</v>
      </c>
      <c r="B313" s="65" t="s">
        <v>575</v>
      </c>
      <c r="C313" s="66" t="s">
        <v>608</v>
      </c>
      <c r="D313" s="86">
        <v>115</v>
      </c>
      <c r="E313" s="85">
        <v>1785</v>
      </c>
      <c r="F313" s="85">
        <v>21</v>
      </c>
      <c r="G313" s="6">
        <f>E313/F313</f>
        <v>85</v>
      </c>
      <c r="H313" s="57">
        <f t="shared" si="51"/>
        <v>2720</v>
      </c>
      <c r="I313" s="57">
        <f t="shared" si="52"/>
        <v>2635</v>
      </c>
      <c r="J313" s="57">
        <f>ROUND(H313*0.05,0)</f>
        <v>136</v>
      </c>
      <c r="K313" s="57">
        <f>ROUND(I313*0.1,0)</f>
        <v>264</v>
      </c>
      <c r="L313" s="57">
        <f>J313+K313</f>
        <v>400</v>
      </c>
      <c r="M313" s="107">
        <f>G313*100/D313</f>
        <v>73.913043478260875</v>
      </c>
    </row>
    <row r="314" spans="1:13" ht="15.95" customHeight="1" outlineLevel="2">
      <c r="A314" s="64">
        <v>17</v>
      </c>
      <c r="B314" s="65" t="s">
        <v>575</v>
      </c>
      <c r="C314" s="66" t="s">
        <v>609</v>
      </c>
      <c r="D314" s="86">
        <v>180</v>
      </c>
      <c r="E314" s="85">
        <v>1611</v>
      </c>
      <c r="F314" s="85">
        <v>17</v>
      </c>
      <c r="G314" s="6">
        <f t="shared" si="44"/>
        <v>94.764705882352942</v>
      </c>
      <c r="H314" s="57">
        <f t="shared" si="51"/>
        <v>3032</v>
      </c>
      <c r="I314" s="57">
        <f t="shared" si="52"/>
        <v>2938</v>
      </c>
      <c r="J314" s="57">
        <f t="shared" si="49"/>
        <v>152</v>
      </c>
      <c r="K314" s="57">
        <f t="shared" si="50"/>
        <v>294</v>
      </c>
      <c r="L314" s="57">
        <f t="shared" si="43"/>
        <v>446</v>
      </c>
      <c r="M314" s="107">
        <f t="shared" si="42"/>
        <v>52.647058823529406</v>
      </c>
    </row>
    <row r="315" spans="1:13" ht="15.95" customHeight="1" outlineLevel="2">
      <c r="A315" s="64">
        <v>19</v>
      </c>
      <c r="B315" s="65" t="s">
        <v>575</v>
      </c>
      <c r="C315" s="66" t="s">
        <v>611</v>
      </c>
      <c r="D315" s="108">
        <v>52</v>
      </c>
      <c r="E315" s="85">
        <v>792</v>
      </c>
      <c r="F315" s="85">
        <v>23</v>
      </c>
      <c r="G315" s="6">
        <f t="shared" si="44"/>
        <v>34.434782608695649</v>
      </c>
      <c r="H315" s="57">
        <f t="shared" si="51"/>
        <v>1102</v>
      </c>
      <c r="I315" s="57">
        <f t="shared" si="52"/>
        <v>1067</v>
      </c>
      <c r="J315" s="57">
        <f t="shared" si="49"/>
        <v>55</v>
      </c>
      <c r="K315" s="57">
        <f t="shared" si="50"/>
        <v>107</v>
      </c>
      <c r="L315" s="57">
        <f t="shared" si="43"/>
        <v>162</v>
      </c>
      <c r="M315" s="107">
        <f t="shared" si="42"/>
        <v>66.220735785953167</v>
      </c>
    </row>
    <row r="316" spans="1:13" ht="15.95" customHeight="1" outlineLevel="2">
      <c r="A316" s="64">
        <v>20</v>
      </c>
      <c r="B316" s="65" t="s">
        <v>575</v>
      </c>
      <c r="C316" s="66" t="s">
        <v>613</v>
      </c>
      <c r="D316" s="108">
        <v>74</v>
      </c>
      <c r="E316" s="85">
        <v>1297</v>
      </c>
      <c r="F316" s="85">
        <v>21</v>
      </c>
      <c r="G316" s="6">
        <f t="shared" si="44"/>
        <v>61.761904761904759</v>
      </c>
      <c r="H316" s="57">
        <f t="shared" si="51"/>
        <v>1976</v>
      </c>
      <c r="I316" s="57">
        <f t="shared" si="52"/>
        <v>1915</v>
      </c>
      <c r="J316" s="57">
        <f t="shared" si="49"/>
        <v>99</v>
      </c>
      <c r="K316" s="57">
        <f t="shared" si="50"/>
        <v>192</v>
      </c>
      <c r="L316" s="57">
        <f t="shared" si="43"/>
        <v>291</v>
      </c>
      <c r="M316" s="107">
        <f t="shared" si="42"/>
        <v>83.46203346203346</v>
      </c>
    </row>
    <row r="317" spans="1:13" ht="15.95" customHeight="1" outlineLevel="2">
      <c r="A317" s="64">
        <v>21</v>
      </c>
      <c r="B317" s="65" t="s">
        <v>575</v>
      </c>
      <c r="C317" s="66" t="s">
        <v>617</v>
      </c>
      <c r="D317" s="108">
        <v>51</v>
      </c>
      <c r="E317" s="85">
        <v>911</v>
      </c>
      <c r="F317" s="85">
        <v>22</v>
      </c>
      <c r="G317" s="6">
        <f t="shared" si="44"/>
        <v>41.409090909090907</v>
      </c>
      <c r="H317" s="57">
        <f t="shared" si="51"/>
        <v>1325</v>
      </c>
      <c r="I317" s="57">
        <f t="shared" si="52"/>
        <v>1284</v>
      </c>
      <c r="J317" s="57">
        <f t="shared" si="49"/>
        <v>66</v>
      </c>
      <c r="K317" s="57">
        <f t="shared" si="50"/>
        <v>128</v>
      </c>
      <c r="L317" s="57">
        <f t="shared" si="43"/>
        <v>194</v>
      </c>
      <c r="M317" s="107">
        <f t="shared" si="42"/>
        <v>81.194295900178261</v>
      </c>
    </row>
    <row r="318" spans="1:13" ht="15.95" customHeight="1" outlineLevel="2">
      <c r="A318" s="64">
        <v>23</v>
      </c>
      <c r="B318" s="65" t="s">
        <v>575</v>
      </c>
      <c r="C318" s="66" t="s">
        <v>1121</v>
      </c>
      <c r="D318" s="86">
        <v>96</v>
      </c>
      <c r="E318" s="85">
        <v>1405</v>
      </c>
      <c r="F318" s="85">
        <v>23</v>
      </c>
      <c r="G318" s="6">
        <f t="shared" si="44"/>
        <v>61.086956521739133</v>
      </c>
      <c r="H318" s="57">
        <f t="shared" si="51"/>
        <v>1955</v>
      </c>
      <c r="I318" s="57">
        <f t="shared" si="52"/>
        <v>1894</v>
      </c>
      <c r="J318" s="57">
        <f>ROUND(H318*0.05,0)</f>
        <v>98</v>
      </c>
      <c r="K318" s="57">
        <f>ROUND(I318*0.1,0)</f>
        <v>189</v>
      </c>
      <c r="L318" s="57">
        <f>J318+K318</f>
        <v>287</v>
      </c>
      <c r="M318" s="107">
        <f>G318*100/D318</f>
        <v>63.632246376811594</v>
      </c>
    </row>
    <row r="319" spans="1:13" ht="15.95" customHeight="1" outlineLevel="2">
      <c r="A319" s="64">
        <v>22</v>
      </c>
      <c r="B319" s="65" t="s">
        <v>575</v>
      </c>
      <c r="C319" s="62" t="s">
        <v>1122</v>
      </c>
      <c r="D319" s="85">
        <v>600</v>
      </c>
      <c r="E319" s="85">
        <v>110</v>
      </c>
      <c r="F319" s="85">
        <v>1</v>
      </c>
      <c r="G319" s="6">
        <f t="shared" si="44"/>
        <v>110</v>
      </c>
      <c r="H319" s="57">
        <f t="shared" si="51"/>
        <v>3520</v>
      </c>
      <c r="I319" s="57">
        <f t="shared" si="52"/>
        <v>3410</v>
      </c>
      <c r="J319" s="57">
        <f t="shared" si="49"/>
        <v>176</v>
      </c>
      <c r="K319" s="57">
        <f>ROUND(I319*0.1-6,0)</f>
        <v>335</v>
      </c>
      <c r="L319" s="57">
        <f t="shared" si="43"/>
        <v>511</v>
      </c>
      <c r="M319" s="107">
        <f t="shared" si="42"/>
        <v>18.333333333333332</v>
      </c>
    </row>
    <row r="320" spans="1:13" ht="15.95" customHeight="1" outlineLevel="2">
      <c r="A320" s="64">
        <v>24</v>
      </c>
      <c r="B320" s="65" t="s">
        <v>575</v>
      </c>
      <c r="C320" s="66" t="s">
        <v>619</v>
      </c>
      <c r="D320" s="108">
        <v>31</v>
      </c>
      <c r="E320" s="85">
        <v>15</v>
      </c>
      <c r="F320" s="85">
        <v>1</v>
      </c>
      <c r="G320" s="6">
        <f t="shared" si="44"/>
        <v>15</v>
      </c>
      <c r="H320" s="57">
        <f t="shared" si="51"/>
        <v>480</v>
      </c>
      <c r="I320" s="57">
        <f t="shared" si="52"/>
        <v>465</v>
      </c>
      <c r="J320" s="57">
        <f>ROUND(H320*0.05+2,0)</f>
        <v>26</v>
      </c>
      <c r="K320" s="57">
        <f t="shared" si="50"/>
        <v>47</v>
      </c>
      <c r="L320" s="57">
        <f t="shared" si="43"/>
        <v>73</v>
      </c>
      <c r="M320" s="107">
        <f t="shared" si="42"/>
        <v>48.387096774193552</v>
      </c>
    </row>
    <row r="321" spans="1:13" ht="15.95" customHeight="1" outlineLevel="2">
      <c r="A321" s="64">
        <v>25</v>
      </c>
      <c r="B321" s="65" t="s">
        <v>575</v>
      </c>
      <c r="C321" s="66" t="s">
        <v>620</v>
      </c>
      <c r="D321" s="108">
        <v>35</v>
      </c>
      <c r="E321" s="85">
        <v>355</v>
      </c>
      <c r="F321" s="85">
        <v>21</v>
      </c>
      <c r="G321" s="6">
        <f t="shared" si="44"/>
        <v>16.904761904761905</v>
      </c>
      <c r="H321" s="57">
        <f t="shared" si="51"/>
        <v>541</v>
      </c>
      <c r="I321" s="57">
        <f t="shared" si="52"/>
        <v>524</v>
      </c>
      <c r="J321" s="57">
        <f t="shared" ref="J321:J323" si="53">ROUND(H321*0.05+2,0)</f>
        <v>29</v>
      </c>
      <c r="K321" s="57">
        <f t="shared" si="50"/>
        <v>52</v>
      </c>
      <c r="L321" s="57">
        <f t="shared" si="43"/>
        <v>81</v>
      </c>
      <c r="M321" s="107">
        <f t="shared" si="42"/>
        <v>48.299319727891159</v>
      </c>
    </row>
    <row r="322" spans="1:13" ht="15.95" customHeight="1" outlineLevel="2">
      <c r="A322" s="64">
        <v>26</v>
      </c>
      <c r="B322" s="65" t="s">
        <v>575</v>
      </c>
      <c r="C322" s="66" t="s">
        <v>621</v>
      </c>
      <c r="D322" s="108">
        <v>61</v>
      </c>
      <c r="E322" s="85">
        <v>30</v>
      </c>
      <c r="F322" s="85">
        <v>1</v>
      </c>
      <c r="G322" s="6">
        <f t="shared" si="44"/>
        <v>30</v>
      </c>
      <c r="H322" s="57">
        <f t="shared" si="51"/>
        <v>960</v>
      </c>
      <c r="I322" s="57">
        <f t="shared" si="52"/>
        <v>930</v>
      </c>
      <c r="J322" s="57">
        <f t="shared" si="53"/>
        <v>50</v>
      </c>
      <c r="K322" s="57">
        <f t="shared" si="50"/>
        <v>93</v>
      </c>
      <c r="L322" s="57">
        <f t="shared" si="43"/>
        <v>143</v>
      </c>
      <c r="M322" s="107">
        <f t="shared" si="42"/>
        <v>49.180327868852459</v>
      </c>
    </row>
    <row r="323" spans="1:13" ht="15.95" customHeight="1" outlineLevel="2">
      <c r="A323" s="64">
        <v>27</v>
      </c>
      <c r="B323" s="65" t="s">
        <v>575</v>
      </c>
      <c r="C323" s="66" t="s">
        <v>1123</v>
      </c>
      <c r="D323" s="108">
        <v>60</v>
      </c>
      <c r="E323" s="85">
        <v>738</v>
      </c>
      <c r="F323" s="85">
        <v>21</v>
      </c>
      <c r="G323" s="6">
        <f t="shared" si="44"/>
        <v>35.142857142857146</v>
      </c>
      <c r="H323" s="57">
        <f t="shared" si="51"/>
        <v>1125</v>
      </c>
      <c r="I323" s="57">
        <f t="shared" si="52"/>
        <v>1089</v>
      </c>
      <c r="J323" s="57">
        <f t="shared" si="53"/>
        <v>58</v>
      </c>
      <c r="K323" s="57">
        <f t="shared" si="50"/>
        <v>109</v>
      </c>
      <c r="L323" s="57">
        <f t="shared" si="43"/>
        <v>167</v>
      </c>
      <c r="M323" s="107">
        <f t="shared" si="42"/>
        <v>58.571428571428577</v>
      </c>
    </row>
    <row r="324" spans="1:13" ht="15.95" customHeight="1" outlineLevel="2">
      <c r="A324" s="64">
        <v>28</v>
      </c>
      <c r="B324" s="65" t="s">
        <v>575</v>
      </c>
      <c r="C324" s="62" t="s">
        <v>1124</v>
      </c>
      <c r="D324" s="109">
        <v>272</v>
      </c>
      <c r="E324" s="85">
        <v>1665</v>
      </c>
      <c r="F324" s="85">
        <v>18</v>
      </c>
      <c r="G324" s="6">
        <f t="shared" si="44"/>
        <v>92.5</v>
      </c>
      <c r="H324" s="57">
        <f t="shared" si="51"/>
        <v>2960</v>
      </c>
      <c r="I324" s="57">
        <f t="shared" si="52"/>
        <v>2868</v>
      </c>
      <c r="J324" s="57">
        <f t="shared" si="49"/>
        <v>148</v>
      </c>
      <c r="K324" s="57">
        <f t="shared" si="50"/>
        <v>287</v>
      </c>
      <c r="L324" s="57">
        <f t="shared" si="43"/>
        <v>435</v>
      </c>
      <c r="M324" s="107">
        <f t="shared" si="42"/>
        <v>34.007352941176471</v>
      </c>
    </row>
    <row r="325" spans="1:13" ht="15.95" customHeight="1" outlineLevel="2">
      <c r="A325" s="64">
        <v>29</v>
      </c>
      <c r="B325" s="65" t="s">
        <v>575</v>
      </c>
      <c r="C325" s="66" t="s">
        <v>1125</v>
      </c>
      <c r="D325" s="108">
        <v>143</v>
      </c>
      <c r="E325" s="85">
        <v>70</v>
      </c>
      <c r="F325" s="85">
        <v>1</v>
      </c>
      <c r="G325" s="6">
        <f t="shared" si="44"/>
        <v>70</v>
      </c>
      <c r="H325" s="57">
        <f t="shared" si="51"/>
        <v>2240</v>
      </c>
      <c r="I325" s="57">
        <f t="shared" si="52"/>
        <v>2170</v>
      </c>
      <c r="J325" s="57">
        <f t="shared" si="49"/>
        <v>112</v>
      </c>
      <c r="K325" s="57">
        <f t="shared" si="50"/>
        <v>217</v>
      </c>
      <c r="L325" s="57">
        <f t="shared" si="43"/>
        <v>329</v>
      </c>
      <c r="M325" s="107">
        <f t="shared" ref="M325:M388" si="54">G325*100/D325</f>
        <v>48.951048951048953</v>
      </c>
    </row>
    <row r="326" spans="1:13" ht="15.95" customHeight="1" outlineLevel="2">
      <c r="A326" s="64">
        <v>30</v>
      </c>
      <c r="B326" s="65" t="s">
        <v>575</v>
      </c>
      <c r="C326" s="66" t="s">
        <v>629</v>
      </c>
      <c r="D326" s="108">
        <v>92</v>
      </c>
      <c r="E326" s="85">
        <v>433</v>
      </c>
      <c r="F326" s="85">
        <v>11</v>
      </c>
      <c r="G326" s="6">
        <f t="shared" si="44"/>
        <v>39.363636363636367</v>
      </c>
      <c r="H326" s="57">
        <f t="shared" si="51"/>
        <v>1260</v>
      </c>
      <c r="I326" s="57">
        <f t="shared" si="52"/>
        <v>1220</v>
      </c>
      <c r="J326" s="57">
        <f t="shared" si="49"/>
        <v>63</v>
      </c>
      <c r="K326" s="57">
        <f t="shared" si="50"/>
        <v>122</v>
      </c>
      <c r="L326" s="57">
        <f t="shared" si="43"/>
        <v>185</v>
      </c>
      <c r="M326" s="107">
        <f t="shared" si="54"/>
        <v>42.786561264822133</v>
      </c>
    </row>
    <row r="327" spans="1:13" ht="15.95" customHeight="1" outlineLevel="2">
      <c r="A327" s="64">
        <v>31</v>
      </c>
      <c r="B327" s="65" t="s">
        <v>575</v>
      </c>
      <c r="C327" s="66" t="s">
        <v>632</v>
      </c>
      <c r="D327" s="108">
        <v>137</v>
      </c>
      <c r="E327" s="85">
        <v>195</v>
      </c>
      <c r="F327" s="85">
        <v>3</v>
      </c>
      <c r="G327" s="6">
        <f t="shared" si="44"/>
        <v>65</v>
      </c>
      <c r="H327" s="57">
        <f t="shared" si="51"/>
        <v>2080</v>
      </c>
      <c r="I327" s="57">
        <f t="shared" si="52"/>
        <v>2015</v>
      </c>
      <c r="J327" s="57">
        <f t="shared" si="49"/>
        <v>104</v>
      </c>
      <c r="K327" s="57">
        <f t="shared" si="50"/>
        <v>202</v>
      </c>
      <c r="L327" s="57">
        <f t="shared" si="43"/>
        <v>306</v>
      </c>
      <c r="M327" s="107">
        <f t="shared" si="54"/>
        <v>47.445255474452551</v>
      </c>
    </row>
    <row r="328" spans="1:13" ht="15.95" customHeight="1" outlineLevel="2">
      <c r="A328" s="64">
        <v>32</v>
      </c>
      <c r="B328" s="65" t="s">
        <v>575</v>
      </c>
      <c r="C328" s="66" t="s">
        <v>636</v>
      </c>
      <c r="D328" s="108">
        <v>203</v>
      </c>
      <c r="E328" s="85">
        <v>90</v>
      </c>
      <c r="F328" s="85">
        <v>1</v>
      </c>
      <c r="G328" s="6">
        <f t="shared" si="44"/>
        <v>90</v>
      </c>
      <c r="H328" s="57">
        <f t="shared" si="51"/>
        <v>2880</v>
      </c>
      <c r="I328" s="57">
        <f t="shared" si="52"/>
        <v>2790</v>
      </c>
      <c r="J328" s="57">
        <f t="shared" si="49"/>
        <v>144</v>
      </c>
      <c r="K328" s="57">
        <f t="shared" si="50"/>
        <v>279</v>
      </c>
      <c r="L328" s="57">
        <f t="shared" si="43"/>
        <v>423</v>
      </c>
      <c r="M328" s="107">
        <f t="shared" si="54"/>
        <v>44.334975369458128</v>
      </c>
    </row>
    <row r="329" spans="1:13" ht="15.95" customHeight="1" outlineLevel="2">
      <c r="A329" s="64">
        <v>33</v>
      </c>
      <c r="B329" s="65" t="s">
        <v>575</v>
      </c>
      <c r="C329" s="66" t="s">
        <v>1126</v>
      </c>
      <c r="D329" s="108">
        <v>110</v>
      </c>
      <c r="E329" s="85">
        <v>813</v>
      </c>
      <c r="F329" s="85">
        <v>13</v>
      </c>
      <c r="G329" s="6">
        <f t="shared" si="44"/>
        <v>62.53846153846154</v>
      </c>
      <c r="H329" s="57">
        <f t="shared" si="51"/>
        <v>2001</v>
      </c>
      <c r="I329" s="57">
        <f t="shared" si="52"/>
        <v>1939</v>
      </c>
      <c r="J329" s="57">
        <f t="shared" si="49"/>
        <v>100</v>
      </c>
      <c r="K329" s="57">
        <f t="shared" si="50"/>
        <v>194</v>
      </c>
      <c r="L329" s="57">
        <f t="shared" si="43"/>
        <v>294</v>
      </c>
      <c r="M329" s="107">
        <f t="shared" si="54"/>
        <v>56.85314685314686</v>
      </c>
    </row>
    <row r="330" spans="1:13" ht="15.95" customHeight="1" outlineLevel="2">
      <c r="A330" s="64">
        <v>34</v>
      </c>
      <c r="B330" s="65" t="s">
        <v>575</v>
      </c>
      <c r="C330" s="66" t="s">
        <v>640</v>
      </c>
      <c r="D330" s="108">
        <v>43</v>
      </c>
      <c r="E330" s="85">
        <v>383</v>
      </c>
      <c r="F330" s="85">
        <v>14</v>
      </c>
      <c r="G330" s="6">
        <f t="shared" si="44"/>
        <v>27.357142857142858</v>
      </c>
      <c r="H330" s="57">
        <f t="shared" si="51"/>
        <v>875</v>
      </c>
      <c r="I330" s="57">
        <f t="shared" si="52"/>
        <v>848</v>
      </c>
      <c r="J330" s="57">
        <f>ROUND(H330*0.05,0)</f>
        <v>44</v>
      </c>
      <c r="K330" s="57">
        <f t="shared" si="50"/>
        <v>85</v>
      </c>
      <c r="L330" s="57">
        <f t="shared" ref="L330:L395" si="55">J330+K330</f>
        <v>129</v>
      </c>
      <c r="M330" s="107">
        <f t="shared" si="54"/>
        <v>63.621262458471762</v>
      </c>
    </row>
    <row r="331" spans="1:13" ht="15.95" customHeight="1" outlineLevel="2">
      <c r="A331" s="64">
        <v>35</v>
      </c>
      <c r="B331" s="65" t="s">
        <v>575</v>
      </c>
      <c r="C331" s="66" t="s">
        <v>641</v>
      </c>
      <c r="D331" s="108">
        <v>68</v>
      </c>
      <c r="E331" s="85">
        <v>581</v>
      </c>
      <c r="F331" s="85">
        <v>13</v>
      </c>
      <c r="G331" s="6">
        <f t="shared" si="44"/>
        <v>44.692307692307693</v>
      </c>
      <c r="H331" s="57">
        <f t="shared" si="51"/>
        <v>1430</v>
      </c>
      <c r="I331" s="57">
        <f t="shared" si="52"/>
        <v>1385</v>
      </c>
      <c r="J331" s="57">
        <f t="shared" si="49"/>
        <v>72</v>
      </c>
      <c r="K331" s="57">
        <f t="shared" si="50"/>
        <v>139</v>
      </c>
      <c r="L331" s="57">
        <f t="shared" si="55"/>
        <v>211</v>
      </c>
      <c r="M331" s="107">
        <f t="shared" si="54"/>
        <v>65.723981900452486</v>
      </c>
    </row>
    <row r="332" spans="1:13" ht="15.95" customHeight="1" outlineLevel="2">
      <c r="A332" s="64">
        <v>36</v>
      </c>
      <c r="B332" s="65" t="s">
        <v>575</v>
      </c>
      <c r="C332" s="66" t="s">
        <v>643</v>
      </c>
      <c r="D332" s="108">
        <v>33</v>
      </c>
      <c r="E332" s="85">
        <v>15</v>
      </c>
      <c r="F332" s="85">
        <v>1</v>
      </c>
      <c r="G332" s="6">
        <f t="shared" ref="G332:G397" si="56">E332/F332</f>
        <v>15</v>
      </c>
      <c r="H332" s="57">
        <f t="shared" si="51"/>
        <v>480</v>
      </c>
      <c r="I332" s="57">
        <f t="shared" si="52"/>
        <v>465</v>
      </c>
      <c r="J332" s="57">
        <f t="shared" si="49"/>
        <v>24</v>
      </c>
      <c r="K332" s="57">
        <f t="shared" si="50"/>
        <v>47</v>
      </c>
      <c r="L332" s="57">
        <f t="shared" si="55"/>
        <v>71</v>
      </c>
      <c r="M332" s="107">
        <f t="shared" si="54"/>
        <v>45.454545454545453</v>
      </c>
    </row>
    <row r="333" spans="1:13" ht="15.95" customHeight="1" outlineLevel="2">
      <c r="A333" s="64">
        <v>37</v>
      </c>
      <c r="B333" s="65" t="s">
        <v>575</v>
      </c>
      <c r="C333" s="66" t="s">
        <v>646</v>
      </c>
      <c r="D333" s="108">
        <v>91</v>
      </c>
      <c r="E333" s="85">
        <v>1091</v>
      </c>
      <c r="F333" s="85">
        <v>20</v>
      </c>
      <c r="G333" s="6">
        <f t="shared" si="56"/>
        <v>54.55</v>
      </c>
      <c r="H333" s="57">
        <f t="shared" si="51"/>
        <v>1746</v>
      </c>
      <c r="I333" s="57">
        <f t="shared" si="52"/>
        <v>1691</v>
      </c>
      <c r="J333" s="57">
        <f t="shared" si="49"/>
        <v>87</v>
      </c>
      <c r="K333" s="57">
        <f t="shared" si="50"/>
        <v>169</v>
      </c>
      <c r="L333" s="57">
        <f t="shared" si="55"/>
        <v>256</v>
      </c>
      <c r="M333" s="107">
        <f t="shared" si="54"/>
        <v>59.945054945054942</v>
      </c>
    </row>
    <row r="334" spans="1:13" ht="15.95" customHeight="1" outlineLevel="2">
      <c r="A334" s="64">
        <v>38</v>
      </c>
      <c r="B334" s="65" t="s">
        <v>575</v>
      </c>
      <c r="C334" s="66" t="s">
        <v>648</v>
      </c>
      <c r="D334" s="108">
        <v>210</v>
      </c>
      <c r="E334" s="85">
        <v>1626</v>
      </c>
      <c r="F334" s="85">
        <v>21</v>
      </c>
      <c r="G334" s="6">
        <f t="shared" si="56"/>
        <v>77.428571428571431</v>
      </c>
      <c r="H334" s="57">
        <f t="shared" si="51"/>
        <v>2478</v>
      </c>
      <c r="I334" s="57">
        <f t="shared" si="52"/>
        <v>2400</v>
      </c>
      <c r="J334" s="57">
        <f t="shared" si="49"/>
        <v>124</v>
      </c>
      <c r="K334" s="57">
        <f t="shared" si="50"/>
        <v>240</v>
      </c>
      <c r="L334" s="57">
        <f t="shared" si="55"/>
        <v>364</v>
      </c>
      <c r="M334" s="107">
        <f t="shared" si="54"/>
        <v>36.870748299319729</v>
      </c>
    </row>
    <row r="335" spans="1:13" ht="15.95" customHeight="1" outlineLevel="2">
      <c r="A335" s="64">
        <v>39</v>
      </c>
      <c r="B335" s="65" t="s">
        <v>575</v>
      </c>
      <c r="C335" s="66" t="s">
        <v>650</v>
      </c>
      <c r="D335" s="108">
        <v>131</v>
      </c>
      <c r="E335" s="85">
        <v>1416</v>
      </c>
      <c r="F335" s="85">
        <v>21</v>
      </c>
      <c r="G335" s="6">
        <f t="shared" si="56"/>
        <v>67.428571428571431</v>
      </c>
      <c r="H335" s="57">
        <f t="shared" si="51"/>
        <v>2158</v>
      </c>
      <c r="I335" s="57">
        <f t="shared" si="52"/>
        <v>2090</v>
      </c>
      <c r="J335" s="57">
        <f t="shared" si="49"/>
        <v>108</v>
      </c>
      <c r="K335" s="57">
        <f t="shared" si="50"/>
        <v>209</v>
      </c>
      <c r="L335" s="57">
        <f t="shared" si="55"/>
        <v>317</v>
      </c>
      <c r="M335" s="107">
        <f t="shared" si="54"/>
        <v>51.472191930207202</v>
      </c>
    </row>
    <row r="336" spans="1:13" ht="15.95" customHeight="1" outlineLevel="2">
      <c r="A336" s="64">
        <v>40</v>
      </c>
      <c r="B336" s="65" t="s">
        <v>575</v>
      </c>
      <c r="C336" s="66" t="s">
        <v>1127</v>
      </c>
      <c r="D336" s="108">
        <v>120</v>
      </c>
      <c r="E336" s="85">
        <v>2099</v>
      </c>
      <c r="F336" s="85">
        <v>20</v>
      </c>
      <c r="G336" s="6">
        <f t="shared" si="56"/>
        <v>104.95</v>
      </c>
      <c r="H336" s="57">
        <f t="shared" si="51"/>
        <v>3358</v>
      </c>
      <c r="I336" s="57">
        <f t="shared" si="52"/>
        <v>3253</v>
      </c>
      <c r="J336" s="57">
        <f t="shared" si="49"/>
        <v>168</v>
      </c>
      <c r="K336" s="57">
        <f>ROUND(I336*0.1-6,0)</f>
        <v>319</v>
      </c>
      <c r="L336" s="57">
        <f t="shared" si="55"/>
        <v>487</v>
      </c>
      <c r="M336" s="107">
        <f t="shared" si="54"/>
        <v>87.458333333333329</v>
      </c>
    </row>
    <row r="337" spans="1:13" ht="15.95" customHeight="1" outlineLevel="2">
      <c r="A337" s="64">
        <v>41</v>
      </c>
      <c r="B337" s="65" t="s">
        <v>575</v>
      </c>
      <c r="C337" s="66" t="s">
        <v>1128</v>
      </c>
      <c r="D337" s="108">
        <v>220</v>
      </c>
      <c r="E337" s="85">
        <v>499</v>
      </c>
      <c r="F337" s="85">
        <v>12</v>
      </c>
      <c r="G337" s="6">
        <f t="shared" si="56"/>
        <v>41.583333333333336</v>
      </c>
      <c r="H337" s="57">
        <f t="shared" si="51"/>
        <v>1331</v>
      </c>
      <c r="I337" s="57">
        <f t="shared" si="52"/>
        <v>1289</v>
      </c>
      <c r="J337" s="57">
        <f t="shared" si="49"/>
        <v>67</v>
      </c>
      <c r="K337" s="57">
        <f t="shared" si="50"/>
        <v>129</v>
      </c>
      <c r="L337" s="57">
        <f t="shared" si="55"/>
        <v>196</v>
      </c>
      <c r="M337" s="107">
        <f t="shared" si="54"/>
        <v>18.901515151515156</v>
      </c>
    </row>
    <row r="338" spans="1:13" ht="15.95" customHeight="1" outlineLevel="2">
      <c r="A338" s="64">
        <v>42</v>
      </c>
      <c r="B338" s="65" t="s">
        <v>575</v>
      </c>
      <c r="C338" s="62" t="s">
        <v>1129</v>
      </c>
      <c r="D338" s="109">
        <v>96</v>
      </c>
      <c r="E338" s="85">
        <v>0</v>
      </c>
      <c r="F338" s="85">
        <v>1</v>
      </c>
      <c r="G338" s="6">
        <f t="shared" si="56"/>
        <v>0</v>
      </c>
      <c r="H338" s="57">
        <f t="shared" si="51"/>
        <v>0</v>
      </c>
      <c r="I338" s="57">
        <f t="shared" si="52"/>
        <v>0</v>
      </c>
      <c r="J338" s="57">
        <f t="shared" si="49"/>
        <v>0</v>
      </c>
      <c r="K338" s="57">
        <f t="shared" si="50"/>
        <v>0</v>
      </c>
      <c r="L338" s="57">
        <f t="shared" si="55"/>
        <v>0</v>
      </c>
      <c r="M338" s="107">
        <f t="shared" si="54"/>
        <v>0</v>
      </c>
    </row>
    <row r="339" spans="1:13" ht="15.95" customHeight="1" outlineLevel="2">
      <c r="A339" s="64">
        <v>43</v>
      </c>
      <c r="B339" s="65" t="s">
        <v>575</v>
      </c>
      <c r="C339" s="66" t="s">
        <v>656</v>
      </c>
      <c r="D339" s="108">
        <v>84</v>
      </c>
      <c r="E339" s="85">
        <v>988</v>
      </c>
      <c r="F339" s="85">
        <v>20</v>
      </c>
      <c r="G339" s="6">
        <f t="shared" si="56"/>
        <v>49.4</v>
      </c>
      <c r="H339" s="57">
        <f t="shared" si="51"/>
        <v>1581</v>
      </c>
      <c r="I339" s="57">
        <f t="shared" si="52"/>
        <v>1531</v>
      </c>
      <c r="J339" s="57">
        <f t="shared" si="49"/>
        <v>79</v>
      </c>
      <c r="K339" s="57">
        <f t="shared" si="50"/>
        <v>153</v>
      </c>
      <c r="L339" s="57">
        <f t="shared" si="55"/>
        <v>232</v>
      </c>
      <c r="M339" s="107">
        <f t="shared" si="54"/>
        <v>58.80952380952381</v>
      </c>
    </row>
    <row r="340" spans="1:13" ht="15.95" customHeight="1" outlineLevel="2">
      <c r="A340" s="64">
        <v>44</v>
      </c>
      <c r="B340" s="65" t="s">
        <v>575</v>
      </c>
      <c r="C340" s="66" t="s">
        <v>659</v>
      </c>
      <c r="D340" s="108">
        <v>76</v>
      </c>
      <c r="E340" s="85">
        <v>804</v>
      </c>
      <c r="F340" s="85">
        <v>20</v>
      </c>
      <c r="G340" s="6">
        <f t="shared" si="56"/>
        <v>40.200000000000003</v>
      </c>
      <c r="H340" s="57">
        <f t="shared" si="51"/>
        <v>1286</v>
      </c>
      <c r="I340" s="57">
        <f t="shared" si="52"/>
        <v>1246</v>
      </c>
      <c r="J340" s="57">
        <f t="shared" si="49"/>
        <v>64</v>
      </c>
      <c r="K340" s="57">
        <f t="shared" si="50"/>
        <v>125</v>
      </c>
      <c r="L340" s="57">
        <f t="shared" si="55"/>
        <v>189</v>
      </c>
      <c r="M340" s="107">
        <f t="shared" si="54"/>
        <v>52.894736842105267</v>
      </c>
    </row>
    <row r="341" spans="1:13" ht="15.95" customHeight="1" outlineLevel="1">
      <c r="A341" s="64"/>
      <c r="B341" s="96" t="s">
        <v>660</v>
      </c>
      <c r="C341" s="66"/>
      <c r="D341" s="108"/>
      <c r="E341" s="85"/>
      <c r="F341" s="85"/>
      <c r="G341" s="6">
        <f>SUBTOTAL(9,G297:G340)</f>
        <v>2261.4659876923301</v>
      </c>
      <c r="H341" s="57"/>
      <c r="I341" s="57"/>
      <c r="J341" s="57">
        <f>SUBTOTAL(9,J297:J340)</f>
        <v>3628</v>
      </c>
      <c r="K341" s="57">
        <f>SUBTOTAL(9,K297:K340)</f>
        <v>7002</v>
      </c>
      <c r="L341" s="57">
        <f>SUBTOTAL(9,L297:L340)</f>
        <v>10630</v>
      </c>
      <c r="M341" s="107"/>
    </row>
    <row r="342" spans="1:13" ht="15" customHeight="1" outlineLevel="2">
      <c r="A342" s="64">
        <v>1</v>
      </c>
      <c r="B342" s="60" t="s">
        <v>708</v>
      </c>
      <c r="C342" s="79" t="s">
        <v>710</v>
      </c>
      <c r="D342" s="90">
        <v>37</v>
      </c>
      <c r="E342" s="85">
        <v>530</v>
      </c>
      <c r="F342" s="85">
        <v>21</v>
      </c>
      <c r="G342" s="6">
        <f t="shared" si="56"/>
        <v>25.238095238095237</v>
      </c>
      <c r="H342" s="57">
        <f>ROUND(G342*30,0)</f>
        <v>757</v>
      </c>
      <c r="I342" s="57">
        <f>ROUND(G342*29,0)</f>
        <v>732</v>
      </c>
      <c r="J342" s="57">
        <f>ROUND(H342*0.05+1,0)</f>
        <v>39</v>
      </c>
      <c r="K342" s="57">
        <f t="shared" si="50"/>
        <v>73</v>
      </c>
      <c r="L342" s="57">
        <f t="shared" si="55"/>
        <v>112</v>
      </c>
      <c r="M342" s="107">
        <f t="shared" si="54"/>
        <v>68.211068211068209</v>
      </c>
    </row>
    <row r="343" spans="1:13" ht="15" customHeight="1" outlineLevel="2">
      <c r="A343" s="59">
        <v>2</v>
      </c>
      <c r="B343" s="60" t="s">
        <v>708</v>
      </c>
      <c r="C343" s="79" t="s">
        <v>1138</v>
      </c>
      <c r="D343" s="90">
        <v>61</v>
      </c>
      <c r="E343" s="85">
        <v>664</v>
      </c>
      <c r="F343" s="85">
        <v>21</v>
      </c>
      <c r="G343" s="6">
        <f t="shared" si="56"/>
        <v>31.61904761904762</v>
      </c>
      <c r="H343" s="57">
        <f t="shared" ref="H343:H366" si="57">ROUND(G343*30,0)</f>
        <v>949</v>
      </c>
      <c r="I343" s="57">
        <f t="shared" ref="I343:I366" si="58">ROUND(G343*29,0)</f>
        <v>917</v>
      </c>
      <c r="J343" s="57">
        <f t="shared" ref="J343:J358" si="59">ROUND(H343*0.05+1,0)</f>
        <v>48</v>
      </c>
      <c r="K343" s="57">
        <f t="shared" si="50"/>
        <v>92</v>
      </c>
      <c r="L343" s="57">
        <f t="shared" si="55"/>
        <v>140</v>
      </c>
      <c r="M343" s="107">
        <f t="shared" si="54"/>
        <v>51.834504293520688</v>
      </c>
    </row>
    <row r="344" spans="1:13" ht="15" customHeight="1" outlineLevel="2">
      <c r="A344" s="59">
        <v>3</v>
      </c>
      <c r="B344" s="60" t="s">
        <v>708</v>
      </c>
      <c r="C344" s="79" t="s">
        <v>712</v>
      </c>
      <c r="D344" s="90">
        <v>119</v>
      </c>
      <c r="E344" s="85">
        <v>2140</v>
      </c>
      <c r="F344" s="85">
        <v>21</v>
      </c>
      <c r="G344" s="6">
        <f t="shared" si="56"/>
        <v>101.9047619047619</v>
      </c>
      <c r="H344" s="57">
        <f t="shared" si="57"/>
        <v>3057</v>
      </c>
      <c r="I344" s="57">
        <f t="shared" si="58"/>
        <v>2955</v>
      </c>
      <c r="J344" s="57">
        <f t="shared" si="59"/>
        <v>154</v>
      </c>
      <c r="K344" s="57">
        <f t="shared" si="50"/>
        <v>296</v>
      </c>
      <c r="L344" s="57">
        <f t="shared" si="55"/>
        <v>450</v>
      </c>
      <c r="M344" s="107">
        <f t="shared" si="54"/>
        <v>85.634253701480574</v>
      </c>
    </row>
    <row r="345" spans="1:13" ht="15" customHeight="1" outlineLevel="2">
      <c r="A345" s="59">
        <v>4</v>
      </c>
      <c r="B345" s="60" t="s">
        <v>708</v>
      </c>
      <c r="C345" s="79" t="s">
        <v>713</v>
      </c>
      <c r="D345" s="90">
        <v>68</v>
      </c>
      <c r="E345" s="85">
        <v>1008</v>
      </c>
      <c r="F345" s="85">
        <v>20</v>
      </c>
      <c r="G345" s="6">
        <f t="shared" si="56"/>
        <v>50.4</v>
      </c>
      <c r="H345" s="57">
        <f t="shared" si="57"/>
        <v>1512</v>
      </c>
      <c r="I345" s="57">
        <f t="shared" si="58"/>
        <v>1462</v>
      </c>
      <c r="J345" s="57">
        <f t="shared" si="59"/>
        <v>77</v>
      </c>
      <c r="K345" s="57">
        <f t="shared" si="50"/>
        <v>146</v>
      </c>
      <c r="L345" s="57">
        <f t="shared" si="55"/>
        <v>223</v>
      </c>
      <c r="M345" s="107">
        <f t="shared" si="54"/>
        <v>74.117647058823536</v>
      </c>
    </row>
    <row r="346" spans="1:13" ht="15" customHeight="1" outlineLevel="2">
      <c r="A346" s="59">
        <v>5</v>
      </c>
      <c r="B346" s="60" t="s">
        <v>708</v>
      </c>
      <c r="C346" s="79" t="s">
        <v>717</v>
      </c>
      <c r="D346" s="90">
        <v>60</v>
      </c>
      <c r="E346" s="85">
        <v>751</v>
      </c>
      <c r="F346" s="85">
        <v>21</v>
      </c>
      <c r="G346" s="6">
        <f t="shared" si="56"/>
        <v>35.761904761904759</v>
      </c>
      <c r="H346" s="57">
        <f t="shared" si="57"/>
        <v>1073</v>
      </c>
      <c r="I346" s="57">
        <f t="shared" si="58"/>
        <v>1037</v>
      </c>
      <c r="J346" s="57">
        <f t="shared" si="59"/>
        <v>55</v>
      </c>
      <c r="K346" s="57">
        <f t="shared" si="50"/>
        <v>104</v>
      </c>
      <c r="L346" s="57">
        <f t="shared" si="55"/>
        <v>159</v>
      </c>
      <c r="M346" s="107">
        <f t="shared" si="54"/>
        <v>59.603174603174601</v>
      </c>
    </row>
    <row r="347" spans="1:13" ht="15" customHeight="1" outlineLevel="2">
      <c r="A347" s="59">
        <v>6</v>
      </c>
      <c r="B347" s="60" t="s">
        <v>708</v>
      </c>
      <c r="C347" s="79" t="s">
        <v>1140</v>
      </c>
      <c r="D347" s="90">
        <v>70</v>
      </c>
      <c r="E347" s="85">
        <v>1081</v>
      </c>
      <c r="F347" s="85">
        <v>19</v>
      </c>
      <c r="G347" s="6">
        <f t="shared" si="56"/>
        <v>56.89473684210526</v>
      </c>
      <c r="H347" s="57">
        <f t="shared" si="57"/>
        <v>1707</v>
      </c>
      <c r="I347" s="57">
        <f t="shared" si="58"/>
        <v>1650</v>
      </c>
      <c r="J347" s="57">
        <f t="shared" si="59"/>
        <v>86</v>
      </c>
      <c r="K347" s="57">
        <f t="shared" si="50"/>
        <v>165</v>
      </c>
      <c r="L347" s="57">
        <f t="shared" si="55"/>
        <v>251</v>
      </c>
      <c r="M347" s="107">
        <f t="shared" si="54"/>
        <v>81.278195488721792</v>
      </c>
    </row>
    <row r="348" spans="1:13" ht="15" customHeight="1" outlineLevel="2">
      <c r="A348" s="59">
        <v>7</v>
      </c>
      <c r="B348" s="60" t="s">
        <v>708</v>
      </c>
      <c r="C348" s="79" t="s">
        <v>737</v>
      </c>
      <c r="D348" s="90">
        <v>40</v>
      </c>
      <c r="E348" s="85">
        <v>698</v>
      </c>
      <c r="F348" s="85">
        <v>22</v>
      </c>
      <c r="G348" s="6">
        <f t="shared" si="56"/>
        <v>31.727272727272727</v>
      </c>
      <c r="H348" s="57">
        <f t="shared" si="57"/>
        <v>952</v>
      </c>
      <c r="I348" s="57">
        <f t="shared" si="58"/>
        <v>920</v>
      </c>
      <c r="J348" s="57">
        <f t="shared" si="59"/>
        <v>49</v>
      </c>
      <c r="K348" s="57">
        <f t="shared" si="50"/>
        <v>92</v>
      </c>
      <c r="L348" s="57">
        <f t="shared" si="55"/>
        <v>141</v>
      </c>
      <c r="M348" s="107">
        <f t="shared" si="54"/>
        <v>79.318181818181813</v>
      </c>
    </row>
    <row r="349" spans="1:13" ht="15" customHeight="1" outlineLevel="2">
      <c r="A349" s="59">
        <v>8</v>
      </c>
      <c r="B349" s="60" t="s">
        <v>708</v>
      </c>
      <c r="C349" s="79" t="s">
        <v>742</v>
      </c>
      <c r="D349" s="90">
        <v>100</v>
      </c>
      <c r="E349" s="85">
        <v>768</v>
      </c>
      <c r="F349" s="85">
        <v>21</v>
      </c>
      <c r="G349" s="6">
        <f t="shared" si="56"/>
        <v>36.571428571428569</v>
      </c>
      <c r="H349" s="57">
        <f t="shared" si="57"/>
        <v>1097</v>
      </c>
      <c r="I349" s="57">
        <f t="shared" si="58"/>
        <v>1061</v>
      </c>
      <c r="J349" s="57">
        <f t="shared" si="59"/>
        <v>56</v>
      </c>
      <c r="K349" s="57">
        <f t="shared" si="50"/>
        <v>106</v>
      </c>
      <c r="L349" s="57">
        <f t="shared" si="55"/>
        <v>162</v>
      </c>
      <c r="M349" s="107">
        <f t="shared" si="54"/>
        <v>36.571428571428569</v>
      </c>
    </row>
    <row r="350" spans="1:13" ht="15" customHeight="1" outlineLevel="2">
      <c r="A350" s="59">
        <v>9</v>
      </c>
      <c r="B350" s="60" t="s">
        <v>708</v>
      </c>
      <c r="C350" s="79" t="s">
        <v>738</v>
      </c>
      <c r="D350" s="90">
        <v>45</v>
      </c>
      <c r="E350" s="85">
        <v>526</v>
      </c>
      <c r="F350" s="85">
        <v>16</v>
      </c>
      <c r="G350" s="6">
        <f t="shared" si="56"/>
        <v>32.875</v>
      </c>
      <c r="H350" s="57">
        <f t="shared" si="57"/>
        <v>986</v>
      </c>
      <c r="I350" s="57">
        <f t="shared" si="58"/>
        <v>953</v>
      </c>
      <c r="J350" s="57">
        <f t="shared" si="59"/>
        <v>50</v>
      </c>
      <c r="K350" s="57">
        <f t="shared" si="50"/>
        <v>95</v>
      </c>
      <c r="L350" s="57">
        <f t="shared" si="55"/>
        <v>145</v>
      </c>
      <c r="M350" s="107">
        <f t="shared" si="54"/>
        <v>73.055555555555557</v>
      </c>
    </row>
    <row r="351" spans="1:13" ht="15" customHeight="1" outlineLevel="2">
      <c r="A351" s="59">
        <v>10</v>
      </c>
      <c r="B351" s="60" t="s">
        <v>708</v>
      </c>
      <c r="C351" s="79" t="s">
        <v>1146</v>
      </c>
      <c r="D351" s="90">
        <v>72</v>
      </c>
      <c r="E351" s="85">
        <v>1029</v>
      </c>
      <c r="F351" s="85">
        <v>20</v>
      </c>
      <c r="G351" s="6">
        <f t="shared" si="56"/>
        <v>51.45</v>
      </c>
      <c r="H351" s="57">
        <f t="shared" si="57"/>
        <v>1544</v>
      </c>
      <c r="I351" s="57">
        <f t="shared" si="58"/>
        <v>1492</v>
      </c>
      <c r="J351" s="57">
        <f t="shared" si="59"/>
        <v>78</v>
      </c>
      <c r="K351" s="57">
        <f t="shared" ref="K351:K370" si="60">ROUND(I351*0.1,0)</f>
        <v>149</v>
      </c>
      <c r="L351" s="57">
        <f t="shared" si="55"/>
        <v>227</v>
      </c>
      <c r="M351" s="107">
        <f t="shared" si="54"/>
        <v>71.458333333333329</v>
      </c>
    </row>
    <row r="352" spans="1:13" ht="15" customHeight="1" outlineLevel="2">
      <c r="A352" s="59">
        <v>12</v>
      </c>
      <c r="B352" s="60" t="s">
        <v>708</v>
      </c>
      <c r="C352" s="79" t="s">
        <v>1142</v>
      </c>
      <c r="D352" s="90">
        <v>58</v>
      </c>
      <c r="E352" s="85">
        <v>793</v>
      </c>
      <c r="F352" s="85">
        <v>21</v>
      </c>
      <c r="G352" s="6">
        <f>E352/F352</f>
        <v>37.761904761904759</v>
      </c>
      <c r="H352" s="57">
        <f t="shared" si="57"/>
        <v>1133</v>
      </c>
      <c r="I352" s="57">
        <f t="shared" si="58"/>
        <v>1095</v>
      </c>
      <c r="J352" s="57">
        <f t="shared" si="59"/>
        <v>58</v>
      </c>
      <c r="K352" s="57">
        <f>ROUND(I352*0.1,0)</f>
        <v>110</v>
      </c>
      <c r="L352" s="57">
        <f>J352+K352</f>
        <v>168</v>
      </c>
      <c r="M352" s="107">
        <f>G352*100/D352</f>
        <v>65.106732348111663</v>
      </c>
    </row>
    <row r="353" spans="1:13" ht="15" customHeight="1" outlineLevel="2">
      <c r="A353" s="59">
        <v>13</v>
      </c>
      <c r="B353" s="60" t="s">
        <v>708</v>
      </c>
      <c r="C353" s="79" t="s">
        <v>1141</v>
      </c>
      <c r="D353" s="90">
        <v>52</v>
      </c>
      <c r="E353" s="85">
        <v>905</v>
      </c>
      <c r="F353" s="85">
        <v>20</v>
      </c>
      <c r="G353" s="6">
        <f>E353/F353</f>
        <v>45.25</v>
      </c>
      <c r="H353" s="57">
        <f t="shared" si="57"/>
        <v>1358</v>
      </c>
      <c r="I353" s="57">
        <f t="shared" si="58"/>
        <v>1312</v>
      </c>
      <c r="J353" s="57">
        <f t="shared" si="59"/>
        <v>69</v>
      </c>
      <c r="K353" s="57">
        <f>ROUND(I353*0.1,0)</f>
        <v>131</v>
      </c>
      <c r="L353" s="57">
        <f>J353+K353</f>
        <v>200</v>
      </c>
      <c r="M353" s="107">
        <f>G353*100/D353</f>
        <v>87.019230769230774</v>
      </c>
    </row>
    <row r="354" spans="1:13" ht="15" customHeight="1" outlineLevel="2">
      <c r="A354" s="59">
        <v>14</v>
      </c>
      <c r="B354" s="60" t="s">
        <v>708</v>
      </c>
      <c r="C354" s="79" t="s">
        <v>1145</v>
      </c>
      <c r="D354" s="90">
        <v>33</v>
      </c>
      <c r="E354" s="85">
        <v>243</v>
      </c>
      <c r="F354" s="85">
        <v>12</v>
      </c>
      <c r="G354" s="6">
        <f t="shared" si="56"/>
        <v>20.25</v>
      </c>
      <c r="H354" s="57">
        <f t="shared" si="57"/>
        <v>608</v>
      </c>
      <c r="I354" s="57">
        <f t="shared" si="58"/>
        <v>587</v>
      </c>
      <c r="J354" s="57">
        <f t="shared" si="59"/>
        <v>31</v>
      </c>
      <c r="K354" s="57">
        <f t="shared" si="60"/>
        <v>59</v>
      </c>
      <c r="L354" s="57">
        <f t="shared" si="55"/>
        <v>90</v>
      </c>
      <c r="M354" s="107">
        <f t="shared" si="54"/>
        <v>61.363636363636367</v>
      </c>
    </row>
    <row r="355" spans="1:13" ht="15" customHeight="1" outlineLevel="2">
      <c r="A355" s="59">
        <v>11</v>
      </c>
      <c r="B355" s="60" t="s">
        <v>708</v>
      </c>
      <c r="C355" s="79" t="s">
        <v>1143</v>
      </c>
      <c r="D355" s="90">
        <v>54</v>
      </c>
      <c r="E355" s="85">
        <v>931</v>
      </c>
      <c r="F355" s="85">
        <v>21</v>
      </c>
      <c r="G355" s="6">
        <f>E355/F355</f>
        <v>44.333333333333336</v>
      </c>
      <c r="H355" s="57">
        <f t="shared" si="57"/>
        <v>1330</v>
      </c>
      <c r="I355" s="57">
        <f t="shared" si="58"/>
        <v>1286</v>
      </c>
      <c r="J355" s="57">
        <f t="shared" si="59"/>
        <v>68</v>
      </c>
      <c r="K355" s="57">
        <f>ROUND(I355*0.1,0)</f>
        <v>129</v>
      </c>
      <c r="L355" s="57">
        <f>J355+K355</f>
        <v>197</v>
      </c>
      <c r="M355" s="107">
        <f>G355*100/D355</f>
        <v>82.098765432098773</v>
      </c>
    </row>
    <row r="356" spans="1:13" ht="15" customHeight="1" outlineLevel="2">
      <c r="A356" s="59">
        <v>15</v>
      </c>
      <c r="B356" s="60" t="s">
        <v>708</v>
      </c>
      <c r="C356" s="79" t="s">
        <v>1144</v>
      </c>
      <c r="D356" s="90">
        <v>26</v>
      </c>
      <c r="E356" s="85">
        <v>14</v>
      </c>
      <c r="F356" s="85">
        <v>1</v>
      </c>
      <c r="G356" s="6">
        <f t="shared" si="56"/>
        <v>14</v>
      </c>
      <c r="H356" s="57">
        <f t="shared" si="57"/>
        <v>420</v>
      </c>
      <c r="I356" s="57">
        <f t="shared" si="58"/>
        <v>406</v>
      </c>
      <c r="J356" s="57">
        <f t="shared" si="59"/>
        <v>22</v>
      </c>
      <c r="K356" s="57">
        <f>ROUND(I356*0.1+3,0)</f>
        <v>44</v>
      </c>
      <c r="L356" s="57">
        <f t="shared" si="55"/>
        <v>66</v>
      </c>
      <c r="M356" s="107">
        <f t="shared" si="54"/>
        <v>53.846153846153847</v>
      </c>
    </row>
    <row r="357" spans="1:13" ht="15" customHeight="1" outlineLevel="2">
      <c r="A357" s="59">
        <v>16</v>
      </c>
      <c r="B357" s="60" t="s">
        <v>708</v>
      </c>
      <c r="C357" s="79" t="s">
        <v>1147</v>
      </c>
      <c r="D357" s="90">
        <v>41</v>
      </c>
      <c r="E357" s="85">
        <v>512</v>
      </c>
      <c r="F357" s="85">
        <v>21</v>
      </c>
      <c r="G357" s="6">
        <f t="shared" si="56"/>
        <v>24.38095238095238</v>
      </c>
      <c r="H357" s="57">
        <f t="shared" si="57"/>
        <v>731</v>
      </c>
      <c r="I357" s="57">
        <f t="shared" si="58"/>
        <v>707</v>
      </c>
      <c r="J357" s="57">
        <f t="shared" si="59"/>
        <v>38</v>
      </c>
      <c r="K357" s="57">
        <f>ROUND(I357*0.1+3,0)</f>
        <v>74</v>
      </c>
      <c r="L357" s="57">
        <f t="shared" si="55"/>
        <v>112</v>
      </c>
      <c r="M357" s="107">
        <f t="shared" si="54"/>
        <v>59.465737514518004</v>
      </c>
    </row>
    <row r="358" spans="1:13" ht="15" customHeight="1" outlineLevel="2">
      <c r="A358" s="59">
        <v>17</v>
      </c>
      <c r="B358" s="60" t="s">
        <v>708</v>
      </c>
      <c r="C358" s="79" t="s">
        <v>1139</v>
      </c>
      <c r="D358" s="90">
        <v>141</v>
      </c>
      <c r="E358" s="85">
        <v>2390</v>
      </c>
      <c r="F358" s="85">
        <v>21</v>
      </c>
      <c r="G358" s="6">
        <f t="shared" si="56"/>
        <v>113.80952380952381</v>
      </c>
      <c r="H358" s="57">
        <f t="shared" si="57"/>
        <v>3414</v>
      </c>
      <c r="I358" s="57">
        <f t="shared" si="58"/>
        <v>3300</v>
      </c>
      <c r="J358" s="57">
        <f t="shared" si="59"/>
        <v>172</v>
      </c>
      <c r="K358" s="57">
        <f t="shared" si="60"/>
        <v>330</v>
      </c>
      <c r="L358" s="57">
        <f t="shared" si="55"/>
        <v>502</v>
      </c>
      <c r="M358" s="107">
        <f t="shared" si="54"/>
        <v>80.715974332995614</v>
      </c>
    </row>
    <row r="359" spans="1:13" ht="15" customHeight="1" outlineLevel="2">
      <c r="A359" s="59">
        <v>18</v>
      </c>
      <c r="B359" s="60" t="s">
        <v>708</v>
      </c>
      <c r="C359" s="79" t="s">
        <v>1148</v>
      </c>
      <c r="D359" s="90">
        <v>163</v>
      </c>
      <c r="E359" s="85">
        <v>2320</v>
      </c>
      <c r="F359" s="85">
        <v>20</v>
      </c>
      <c r="G359" s="6">
        <f t="shared" si="56"/>
        <v>116</v>
      </c>
      <c r="H359" s="57">
        <f t="shared" si="57"/>
        <v>3480</v>
      </c>
      <c r="I359" s="57">
        <f t="shared" si="58"/>
        <v>3364</v>
      </c>
      <c r="J359" s="57">
        <f t="shared" ref="J359:J418" si="61">ROUND(H359*0.05,0)</f>
        <v>174</v>
      </c>
      <c r="K359" s="57">
        <f t="shared" si="60"/>
        <v>336</v>
      </c>
      <c r="L359" s="57">
        <f t="shared" si="55"/>
        <v>510</v>
      </c>
      <c r="M359" s="107">
        <f t="shared" si="54"/>
        <v>71.165644171779135</v>
      </c>
    </row>
    <row r="360" spans="1:13" ht="15" customHeight="1" outlineLevel="2">
      <c r="A360" s="59">
        <v>19</v>
      </c>
      <c r="B360" s="60" t="s">
        <v>708</v>
      </c>
      <c r="C360" s="80" t="s">
        <v>753</v>
      </c>
      <c r="D360" s="91">
        <v>30</v>
      </c>
      <c r="E360" s="85">
        <v>614</v>
      </c>
      <c r="F360" s="85">
        <v>22</v>
      </c>
      <c r="G360" s="6">
        <f t="shared" si="56"/>
        <v>27.90909090909091</v>
      </c>
      <c r="H360" s="57">
        <f t="shared" si="57"/>
        <v>837</v>
      </c>
      <c r="I360" s="57">
        <f t="shared" si="58"/>
        <v>809</v>
      </c>
      <c r="J360" s="57">
        <f t="shared" si="61"/>
        <v>42</v>
      </c>
      <c r="K360" s="57">
        <f t="shared" si="60"/>
        <v>81</v>
      </c>
      <c r="L360" s="57">
        <f t="shared" si="55"/>
        <v>123</v>
      </c>
      <c r="M360" s="107">
        <f t="shared" si="54"/>
        <v>93.030303030303031</v>
      </c>
    </row>
    <row r="361" spans="1:13" ht="15" customHeight="1" outlineLevel="2">
      <c r="A361" s="59">
        <v>23</v>
      </c>
      <c r="B361" s="60" t="s">
        <v>708</v>
      </c>
      <c r="C361" s="79" t="s">
        <v>1149</v>
      </c>
      <c r="D361" s="90">
        <v>103</v>
      </c>
      <c r="E361" s="85">
        <v>1609</v>
      </c>
      <c r="F361" s="85">
        <v>21</v>
      </c>
      <c r="G361" s="6">
        <f>E361/F361</f>
        <v>76.61904761904762</v>
      </c>
      <c r="H361" s="57">
        <f t="shared" si="57"/>
        <v>2299</v>
      </c>
      <c r="I361" s="57">
        <f t="shared" si="58"/>
        <v>2222</v>
      </c>
      <c r="J361" s="57">
        <f>ROUND(H361*0.05,0)</f>
        <v>115</v>
      </c>
      <c r="K361" s="57">
        <f>ROUND(I361*0.1,0)</f>
        <v>222</v>
      </c>
      <c r="L361" s="57">
        <f>J361+K361</f>
        <v>337</v>
      </c>
      <c r="M361" s="107">
        <f>G361*100/D361</f>
        <v>74.387424872861772</v>
      </c>
    </row>
    <row r="362" spans="1:13" ht="15" customHeight="1" outlineLevel="2">
      <c r="A362" s="59">
        <v>20</v>
      </c>
      <c r="B362" s="60" t="s">
        <v>708</v>
      </c>
      <c r="C362" s="79" t="s">
        <v>757</v>
      </c>
      <c r="D362" s="90">
        <v>29</v>
      </c>
      <c r="E362" s="85">
        <v>325</v>
      </c>
      <c r="F362" s="85">
        <v>22</v>
      </c>
      <c r="G362" s="6">
        <f t="shared" si="56"/>
        <v>14.772727272727273</v>
      </c>
      <c r="H362" s="57">
        <f t="shared" si="57"/>
        <v>443</v>
      </c>
      <c r="I362" s="57">
        <f t="shared" si="58"/>
        <v>428</v>
      </c>
      <c r="J362" s="57">
        <f t="shared" si="61"/>
        <v>22</v>
      </c>
      <c r="K362" s="57">
        <f>ROUND(I362*0.1+1,0)</f>
        <v>44</v>
      </c>
      <c r="L362" s="57">
        <f t="shared" si="55"/>
        <v>66</v>
      </c>
      <c r="M362" s="107">
        <f t="shared" si="54"/>
        <v>50.940438871473354</v>
      </c>
    </row>
    <row r="363" spans="1:13" ht="15" customHeight="1" outlineLevel="2">
      <c r="A363" s="59">
        <v>21</v>
      </c>
      <c r="B363" s="60" t="s">
        <v>708</v>
      </c>
      <c r="C363" s="79" t="s">
        <v>1150</v>
      </c>
      <c r="D363" s="90">
        <v>56</v>
      </c>
      <c r="E363" s="85">
        <v>465</v>
      </c>
      <c r="F363" s="85">
        <v>22</v>
      </c>
      <c r="G363" s="6">
        <f t="shared" si="56"/>
        <v>21.136363636363637</v>
      </c>
      <c r="H363" s="57">
        <f t="shared" si="57"/>
        <v>634</v>
      </c>
      <c r="I363" s="57">
        <f t="shared" si="58"/>
        <v>613</v>
      </c>
      <c r="J363" s="57">
        <f t="shared" si="61"/>
        <v>32</v>
      </c>
      <c r="K363" s="57">
        <f t="shared" si="60"/>
        <v>61</v>
      </c>
      <c r="L363" s="57">
        <f t="shared" si="55"/>
        <v>93</v>
      </c>
      <c r="M363" s="107">
        <f t="shared" si="54"/>
        <v>37.743506493506494</v>
      </c>
    </row>
    <row r="364" spans="1:13" s="25" customFormat="1" ht="15" customHeight="1" outlineLevel="2">
      <c r="A364" s="59">
        <v>22</v>
      </c>
      <c r="B364" s="60" t="s">
        <v>708</v>
      </c>
      <c r="C364" s="79" t="s">
        <v>755</v>
      </c>
      <c r="D364" s="90">
        <v>76</v>
      </c>
      <c r="E364" s="85">
        <v>945</v>
      </c>
      <c r="F364" s="85">
        <v>20</v>
      </c>
      <c r="G364" s="6">
        <f t="shared" si="56"/>
        <v>47.25</v>
      </c>
      <c r="H364" s="57">
        <f t="shared" si="57"/>
        <v>1418</v>
      </c>
      <c r="I364" s="57">
        <f t="shared" si="58"/>
        <v>1370</v>
      </c>
      <c r="J364" s="57">
        <f t="shared" si="61"/>
        <v>71</v>
      </c>
      <c r="K364" s="57">
        <f t="shared" si="60"/>
        <v>137</v>
      </c>
      <c r="L364" s="57">
        <f t="shared" si="55"/>
        <v>208</v>
      </c>
      <c r="M364" s="107">
        <f t="shared" si="54"/>
        <v>62.171052631578945</v>
      </c>
    </row>
    <row r="365" spans="1:13" ht="15" customHeight="1" outlineLevel="2">
      <c r="A365" s="59">
        <v>24</v>
      </c>
      <c r="B365" s="29" t="s">
        <v>708</v>
      </c>
      <c r="C365" s="24" t="s">
        <v>1427</v>
      </c>
      <c r="D365" s="90">
        <v>34</v>
      </c>
      <c r="E365" s="85">
        <v>472</v>
      </c>
      <c r="F365" s="85">
        <v>21</v>
      </c>
      <c r="G365" s="6">
        <f t="shared" si="56"/>
        <v>22.476190476190474</v>
      </c>
      <c r="H365" s="57">
        <f t="shared" si="57"/>
        <v>674</v>
      </c>
      <c r="I365" s="57">
        <f t="shared" si="58"/>
        <v>652</v>
      </c>
      <c r="J365" s="57">
        <f t="shared" si="61"/>
        <v>34</v>
      </c>
      <c r="K365" s="57">
        <f t="shared" si="60"/>
        <v>65</v>
      </c>
      <c r="L365" s="57">
        <f t="shared" si="55"/>
        <v>99</v>
      </c>
      <c r="M365" s="107">
        <f t="shared" si="54"/>
        <v>66.106442577030805</v>
      </c>
    </row>
    <row r="366" spans="1:13" ht="15" customHeight="1" outlineLevel="2">
      <c r="A366" s="59">
        <v>25</v>
      </c>
      <c r="B366" s="60" t="s">
        <v>708</v>
      </c>
      <c r="C366" s="79" t="s">
        <v>759</v>
      </c>
      <c r="D366" s="90">
        <v>54</v>
      </c>
      <c r="E366" s="85">
        <v>687</v>
      </c>
      <c r="F366" s="85">
        <v>16</v>
      </c>
      <c r="G366" s="6">
        <f t="shared" si="56"/>
        <v>42.9375</v>
      </c>
      <c r="H366" s="57">
        <f t="shared" si="57"/>
        <v>1288</v>
      </c>
      <c r="I366" s="57">
        <f t="shared" si="58"/>
        <v>1245</v>
      </c>
      <c r="J366" s="57">
        <f t="shared" si="61"/>
        <v>64</v>
      </c>
      <c r="K366" s="57">
        <f t="shared" si="60"/>
        <v>125</v>
      </c>
      <c r="L366" s="57">
        <f t="shared" si="55"/>
        <v>189</v>
      </c>
      <c r="M366" s="107">
        <f t="shared" si="54"/>
        <v>79.513888888888886</v>
      </c>
    </row>
    <row r="367" spans="1:13" ht="15" customHeight="1" outlineLevel="2">
      <c r="A367" s="59">
        <v>26</v>
      </c>
      <c r="B367" s="60" t="s">
        <v>708</v>
      </c>
      <c r="C367" s="62" t="s">
        <v>1152</v>
      </c>
      <c r="D367" s="85">
        <v>388</v>
      </c>
      <c r="E367" s="85">
        <v>3275</v>
      </c>
      <c r="F367" s="85">
        <v>21</v>
      </c>
      <c r="G367" s="6">
        <f t="shared" si="56"/>
        <v>155.95238095238096</v>
      </c>
      <c r="H367" s="57">
        <f>ROUND(G367*26,0)</f>
        <v>4055</v>
      </c>
      <c r="I367" s="57">
        <f>ROUND(G367*26,0)</f>
        <v>4055</v>
      </c>
      <c r="J367" s="57">
        <f>ROUND(H367*0.05-1,0)</f>
        <v>202</v>
      </c>
      <c r="K367" s="57">
        <f>ROUND(I367*0.1-21,0)</f>
        <v>385</v>
      </c>
      <c r="L367" s="57">
        <f t="shared" si="55"/>
        <v>587</v>
      </c>
      <c r="M367" s="107">
        <f t="shared" si="54"/>
        <v>40.193912616593032</v>
      </c>
    </row>
    <row r="368" spans="1:13" ht="15" customHeight="1" outlineLevel="2">
      <c r="A368" s="59">
        <v>27</v>
      </c>
      <c r="B368" s="60" t="s">
        <v>708</v>
      </c>
      <c r="C368" s="62" t="s">
        <v>1153</v>
      </c>
      <c r="D368" s="85">
        <v>214</v>
      </c>
      <c r="E368" s="85">
        <v>2376</v>
      </c>
      <c r="F368" s="85">
        <v>22</v>
      </c>
      <c r="G368" s="6">
        <f t="shared" si="56"/>
        <v>108</v>
      </c>
      <c r="H368" s="57">
        <f t="shared" ref="H368:H370" si="62">ROUND(G368*26,0)</f>
        <v>2808</v>
      </c>
      <c r="I368" s="57">
        <f t="shared" ref="I368:I370" si="63">ROUND(G368*26,0)</f>
        <v>2808</v>
      </c>
      <c r="J368" s="57">
        <f t="shared" si="61"/>
        <v>140</v>
      </c>
      <c r="K368" s="57">
        <f t="shared" si="60"/>
        <v>281</v>
      </c>
      <c r="L368" s="57">
        <f t="shared" si="55"/>
        <v>421</v>
      </c>
      <c r="M368" s="107">
        <f t="shared" si="54"/>
        <v>50.467289719626166</v>
      </c>
    </row>
    <row r="369" spans="1:13" ht="15" customHeight="1" outlineLevel="2">
      <c r="A369" s="59">
        <v>28</v>
      </c>
      <c r="B369" s="60" t="s">
        <v>708</v>
      </c>
      <c r="C369" s="62" t="s">
        <v>1151</v>
      </c>
      <c r="D369" s="85">
        <v>252</v>
      </c>
      <c r="E369" s="85">
        <v>2162</v>
      </c>
      <c r="F369" s="85">
        <v>21</v>
      </c>
      <c r="G369" s="6">
        <f t="shared" si="56"/>
        <v>102.95238095238095</v>
      </c>
      <c r="H369" s="57">
        <f t="shared" si="62"/>
        <v>2677</v>
      </c>
      <c r="I369" s="57">
        <f t="shared" si="63"/>
        <v>2677</v>
      </c>
      <c r="J369" s="57">
        <f t="shared" si="61"/>
        <v>134</v>
      </c>
      <c r="K369" s="57">
        <f t="shared" si="60"/>
        <v>268</v>
      </c>
      <c r="L369" s="57">
        <f t="shared" si="55"/>
        <v>402</v>
      </c>
      <c r="M369" s="107">
        <f t="shared" si="54"/>
        <v>40.854119425547999</v>
      </c>
    </row>
    <row r="370" spans="1:13" ht="15" customHeight="1" outlineLevel="2">
      <c r="A370" s="59">
        <v>29</v>
      </c>
      <c r="B370" s="60" t="s">
        <v>708</v>
      </c>
      <c r="C370" s="62" t="s">
        <v>1154</v>
      </c>
      <c r="D370" s="85">
        <v>446</v>
      </c>
      <c r="E370" s="85">
        <v>3596</v>
      </c>
      <c r="F370" s="85">
        <v>22</v>
      </c>
      <c r="G370" s="6">
        <f t="shared" si="56"/>
        <v>163.45454545454547</v>
      </c>
      <c r="H370" s="57">
        <f t="shared" si="62"/>
        <v>4250</v>
      </c>
      <c r="I370" s="57">
        <f t="shared" si="63"/>
        <v>4250</v>
      </c>
      <c r="J370" s="57">
        <f t="shared" si="61"/>
        <v>213</v>
      </c>
      <c r="K370" s="57">
        <f t="shared" si="60"/>
        <v>425</v>
      </c>
      <c r="L370" s="57">
        <f t="shared" si="55"/>
        <v>638</v>
      </c>
      <c r="M370" s="107">
        <f t="shared" si="54"/>
        <v>36.649001222992254</v>
      </c>
    </row>
    <row r="371" spans="1:13" ht="15" customHeight="1" outlineLevel="1">
      <c r="A371" s="59"/>
      <c r="B371" s="97" t="s">
        <v>761</v>
      </c>
      <c r="C371" s="62"/>
      <c r="D371" s="85"/>
      <c r="E371" s="85"/>
      <c r="F371" s="85"/>
      <c r="G371" s="6">
        <f>SUBTOTAL(9,G342:G370)</f>
        <v>1653.6881892230576</v>
      </c>
      <c r="H371" s="57"/>
      <c r="I371" s="57"/>
      <c r="J371" s="57">
        <f>SUBTOTAL(9,J342:J370)</f>
        <v>2393</v>
      </c>
      <c r="K371" s="57">
        <f>SUBTOTAL(9,K342:K370)</f>
        <v>4625</v>
      </c>
      <c r="L371" s="57">
        <f>SUBTOTAL(9,L342:L370)</f>
        <v>7018</v>
      </c>
      <c r="M371" s="107"/>
    </row>
    <row r="372" spans="1:13" ht="15" customHeight="1" outlineLevel="2">
      <c r="A372" s="68">
        <v>1</v>
      </c>
      <c r="B372" s="68" t="s">
        <v>1502</v>
      </c>
      <c r="C372" s="62" t="s">
        <v>1430</v>
      </c>
      <c r="D372" s="85">
        <v>87</v>
      </c>
      <c r="E372" s="85">
        <v>1136</v>
      </c>
      <c r="F372" s="85">
        <v>22</v>
      </c>
      <c r="G372" s="6">
        <f t="shared" si="56"/>
        <v>51.636363636363633</v>
      </c>
      <c r="H372" s="57">
        <f>ROUND(G372*27,0)</f>
        <v>1394</v>
      </c>
      <c r="I372" s="57">
        <f>ROUND(G372*26,0)</f>
        <v>1343</v>
      </c>
      <c r="J372" s="57">
        <f t="shared" si="61"/>
        <v>70</v>
      </c>
      <c r="K372" s="57">
        <f>ROUND(I372*0.1,0)</f>
        <v>134</v>
      </c>
      <c r="L372" s="57">
        <f t="shared" si="55"/>
        <v>204</v>
      </c>
      <c r="M372" s="107">
        <f t="shared" si="54"/>
        <v>59.352142110762792</v>
      </c>
    </row>
    <row r="373" spans="1:13" ht="15" customHeight="1" outlineLevel="2">
      <c r="A373" s="59">
        <v>2</v>
      </c>
      <c r="B373" s="60" t="s">
        <v>1502</v>
      </c>
      <c r="C373" s="62" t="s">
        <v>1130</v>
      </c>
      <c r="D373" s="85">
        <v>349</v>
      </c>
      <c r="E373" s="85">
        <v>1412</v>
      </c>
      <c r="F373" s="85">
        <v>10</v>
      </c>
      <c r="G373" s="6">
        <f t="shared" si="56"/>
        <v>141.19999999999999</v>
      </c>
      <c r="H373" s="57">
        <f t="shared" ref="H373:H400" si="64">ROUND(G373*27,0)</f>
        <v>3812</v>
      </c>
      <c r="I373" s="57">
        <f t="shared" ref="I373:I400" si="65">ROUND(G373*26,0)</f>
        <v>3671</v>
      </c>
      <c r="J373" s="57">
        <f>ROUND(H373*0.05-8,0)</f>
        <v>183</v>
      </c>
      <c r="K373" s="57">
        <f>ROUND(I373*0.1-6,0)</f>
        <v>361</v>
      </c>
      <c r="L373" s="57">
        <f t="shared" si="55"/>
        <v>544</v>
      </c>
      <c r="M373" s="107">
        <f t="shared" si="54"/>
        <v>40.458452722063029</v>
      </c>
    </row>
    <row r="374" spans="1:13" ht="15" customHeight="1" outlineLevel="2">
      <c r="A374" s="59">
        <v>3</v>
      </c>
      <c r="B374" s="60" t="s">
        <v>1502</v>
      </c>
      <c r="C374" s="62" t="s">
        <v>1131</v>
      </c>
      <c r="D374" s="85">
        <v>351</v>
      </c>
      <c r="E374" s="85">
        <v>5628</v>
      </c>
      <c r="F374" s="85">
        <v>22</v>
      </c>
      <c r="G374" s="6">
        <f t="shared" si="56"/>
        <v>255.81818181818181</v>
      </c>
      <c r="H374" s="57">
        <f t="shared" si="64"/>
        <v>6907</v>
      </c>
      <c r="I374" s="57">
        <f t="shared" si="65"/>
        <v>6651</v>
      </c>
      <c r="J374" s="57">
        <f>ROUND(H374*0.05-10,0)</f>
        <v>335</v>
      </c>
      <c r="K374" s="57">
        <f>ROUND(I374*0.1-8,0)</f>
        <v>657</v>
      </c>
      <c r="L374" s="57">
        <f t="shared" si="55"/>
        <v>992</v>
      </c>
      <c r="M374" s="107">
        <f t="shared" si="54"/>
        <v>72.882672882672878</v>
      </c>
    </row>
    <row r="375" spans="1:13" ht="15" customHeight="1" outlineLevel="2">
      <c r="A375" s="59">
        <v>4</v>
      </c>
      <c r="B375" s="60" t="s">
        <v>1502</v>
      </c>
      <c r="C375" s="62" t="s">
        <v>677</v>
      </c>
      <c r="D375" s="85">
        <v>36</v>
      </c>
      <c r="E375" s="85">
        <v>163</v>
      </c>
      <c r="F375" s="85">
        <v>9</v>
      </c>
      <c r="G375" s="6">
        <f t="shared" si="56"/>
        <v>18.111111111111111</v>
      </c>
      <c r="H375" s="57">
        <f t="shared" si="64"/>
        <v>489</v>
      </c>
      <c r="I375" s="57">
        <f t="shared" si="65"/>
        <v>471</v>
      </c>
      <c r="J375" s="57">
        <f t="shared" si="61"/>
        <v>24</v>
      </c>
      <c r="K375" s="57">
        <f t="shared" ref="K375:K400" si="66">ROUND(I375*0.1,0)</f>
        <v>47</v>
      </c>
      <c r="L375" s="57">
        <f t="shared" si="55"/>
        <v>71</v>
      </c>
      <c r="M375" s="107">
        <f t="shared" si="54"/>
        <v>50.308641975308639</v>
      </c>
    </row>
    <row r="376" spans="1:13" ht="15" customHeight="1" outlineLevel="2">
      <c r="A376" s="59">
        <v>5</v>
      </c>
      <c r="B376" s="60" t="s">
        <v>1502</v>
      </c>
      <c r="C376" s="62" t="s">
        <v>678</v>
      </c>
      <c r="D376" s="85">
        <v>116</v>
      </c>
      <c r="E376" s="85">
        <v>1691</v>
      </c>
      <c r="F376" s="85">
        <v>22</v>
      </c>
      <c r="G376" s="6">
        <f t="shared" si="56"/>
        <v>76.86363636363636</v>
      </c>
      <c r="H376" s="57">
        <f t="shared" si="64"/>
        <v>2075</v>
      </c>
      <c r="I376" s="57">
        <f t="shared" si="65"/>
        <v>1998</v>
      </c>
      <c r="J376" s="57">
        <f t="shared" si="61"/>
        <v>104</v>
      </c>
      <c r="K376" s="57">
        <f t="shared" si="66"/>
        <v>200</v>
      </c>
      <c r="L376" s="57">
        <f t="shared" si="55"/>
        <v>304</v>
      </c>
      <c r="M376" s="107">
        <f t="shared" si="54"/>
        <v>66.261755485893417</v>
      </c>
    </row>
    <row r="377" spans="1:13" ht="15" customHeight="1" outlineLevel="2">
      <c r="A377" s="59">
        <v>6</v>
      </c>
      <c r="B377" s="60" t="s">
        <v>1502</v>
      </c>
      <c r="C377" s="62" t="s">
        <v>679</v>
      </c>
      <c r="D377" s="85">
        <v>143</v>
      </c>
      <c r="E377" s="85">
        <v>897</v>
      </c>
      <c r="F377" s="85">
        <v>15</v>
      </c>
      <c r="G377" s="6">
        <f t="shared" si="56"/>
        <v>59.8</v>
      </c>
      <c r="H377" s="57">
        <f t="shared" si="64"/>
        <v>1615</v>
      </c>
      <c r="I377" s="57">
        <f t="shared" si="65"/>
        <v>1555</v>
      </c>
      <c r="J377" s="57">
        <f t="shared" si="61"/>
        <v>81</v>
      </c>
      <c r="K377" s="57">
        <f t="shared" si="66"/>
        <v>156</v>
      </c>
      <c r="L377" s="57">
        <f t="shared" si="55"/>
        <v>237</v>
      </c>
      <c r="M377" s="107">
        <f t="shared" si="54"/>
        <v>41.81818181818182</v>
      </c>
    </row>
    <row r="378" spans="1:13" ht="15" customHeight="1" outlineLevel="2">
      <c r="A378" s="59">
        <v>7</v>
      </c>
      <c r="B378" s="60" t="s">
        <v>1502</v>
      </c>
      <c r="C378" s="62" t="s">
        <v>680</v>
      </c>
      <c r="D378" s="85">
        <v>30</v>
      </c>
      <c r="E378" s="85">
        <v>343</v>
      </c>
      <c r="F378" s="85">
        <v>14</v>
      </c>
      <c r="G378" s="6">
        <f t="shared" si="56"/>
        <v>24.5</v>
      </c>
      <c r="H378" s="57">
        <f t="shared" si="64"/>
        <v>662</v>
      </c>
      <c r="I378" s="57">
        <f t="shared" si="65"/>
        <v>637</v>
      </c>
      <c r="J378" s="57">
        <f t="shared" si="61"/>
        <v>33</v>
      </c>
      <c r="K378" s="57">
        <f t="shared" si="66"/>
        <v>64</v>
      </c>
      <c r="L378" s="57">
        <f t="shared" si="55"/>
        <v>97</v>
      </c>
      <c r="M378" s="107">
        <f t="shared" si="54"/>
        <v>81.666666666666671</v>
      </c>
    </row>
    <row r="379" spans="1:13" ht="15" customHeight="1" outlineLevel="2">
      <c r="A379" s="59">
        <v>8</v>
      </c>
      <c r="B379" s="60" t="s">
        <v>1502</v>
      </c>
      <c r="C379" s="62" t="s">
        <v>1132</v>
      </c>
      <c r="D379" s="85">
        <v>66</v>
      </c>
      <c r="E379" s="85">
        <v>931</v>
      </c>
      <c r="F379" s="85">
        <v>21</v>
      </c>
      <c r="G379" s="6">
        <f t="shared" si="56"/>
        <v>44.333333333333336</v>
      </c>
      <c r="H379" s="57">
        <f t="shared" si="64"/>
        <v>1197</v>
      </c>
      <c r="I379" s="57">
        <f t="shared" si="65"/>
        <v>1153</v>
      </c>
      <c r="J379" s="57">
        <f t="shared" si="61"/>
        <v>60</v>
      </c>
      <c r="K379" s="57">
        <f t="shared" si="66"/>
        <v>115</v>
      </c>
      <c r="L379" s="57">
        <f t="shared" si="55"/>
        <v>175</v>
      </c>
      <c r="M379" s="107">
        <f t="shared" si="54"/>
        <v>67.171717171717177</v>
      </c>
    </row>
    <row r="380" spans="1:13" ht="15" customHeight="1" outlineLevel="2">
      <c r="A380" s="59">
        <v>9</v>
      </c>
      <c r="B380" s="60" t="s">
        <v>1502</v>
      </c>
      <c r="C380" s="62" t="s">
        <v>682</v>
      </c>
      <c r="D380" s="85">
        <v>123</v>
      </c>
      <c r="E380" s="85">
        <v>895</v>
      </c>
      <c r="F380" s="85">
        <v>21</v>
      </c>
      <c r="G380" s="6">
        <f t="shared" si="56"/>
        <v>42.61904761904762</v>
      </c>
      <c r="H380" s="57">
        <f t="shared" si="64"/>
        <v>1151</v>
      </c>
      <c r="I380" s="57">
        <f t="shared" si="65"/>
        <v>1108</v>
      </c>
      <c r="J380" s="57">
        <f t="shared" si="61"/>
        <v>58</v>
      </c>
      <c r="K380" s="57">
        <f t="shared" si="66"/>
        <v>111</v>
      </c>
      <c r="L380" s="57">
        <f t="shared" si="55"/>
        <v>169</v>
      </c>
      <c r="M380" s="107">
        <f t="shared" si="54"/>
        <v>34.649632210607827</v>
      </c>
    </row>
    <row r="381" spans="1:13" ht="15" customHeight="1" outlineLevel="2">
      <c r="A381" s="59">
        <v>10</v>
      </c>
      <c r="B381" s="60" t="s">
        <v>1502</v>
      </c>
      <c r="C381" s="62" t="s">
        <v>1133</v>
      </c>
      <c r="D381" s="85">
        <v>21</v>
      </c>
      <c r="E381" s="85">
        <v>452</v>
      </c>
      <c r="F381" s="85">
        <v>22</v>
      </c>
      <c r="G381" s="6">
        <f t="shared" si="56"/>
        <v>20.545454545454547</v>
      </c>
      <c r="H381" s="57">
        <f t="shared" si="64"/>
        <v>555</v>
      </c>
      <c r="I381" s="57">
        <f t="shared" si="65"/>
        <v>534</v>
      </c>
      <c r="J381" s="57">
        <f t="shared" si="61"/>
        <v>28</v>
      </c>
      <c r="K381" s="57">
        <f t="shared" si="66"/>
        <v>53</v>
      </c>
      <c r="L381" s="57">
        <f t="shared" si="55"/>
        <v>81</v>
      </c>
      <c r="M381" s="107">
        <f t="shared" si="54"/>
        <v>97.835497835497833</v>
      </c>
    </row>
    <row r="382" spans="1:13" ht="15" customHeight="1" outlineLevel="2">
      <c r="A382" s="59">
        <v>11</v>
      </c>
      <c r="B382" s="60" t="s">
        <v>1502</v>
      </c>
      <c r="C382" s="62" t="s">
        <v>685</v>
      </c>
      <c r="D382" s="85">
        <v>29</v>
      </c>
      <c r="E382" s="85">
        <v>15</v>
      </c>
      <c r="F382" s="85">
        <v>1</v>
      </c>
      <c r="G382" s="6">
        <f t="shared" si="56"/>
        <v>15</v>
      </c>
      <c r="H382" s="57">
        <f t="shared" si="64"/>
        <v>405</v>
      </c>
      <c r="I382" s="57">
        <f t="shared" si="65"/>
        <v>390</v>
      </c>
      <c r="J382" s="57">
        <f t="shared" si="61"/>
        <v>20</v>
      </c>
      <c r="K382" s="57">
        <f t="shared" si="66"/>
        <v>39</v>
      </c>
      <c r="L382" s="57">
        <f t="shared" si="55"/>
        <v>59</v>
      </c>
      <c r="M382" s="107">
        <f t="shared" si="54"/>
        <v>51.724137931034484</v>
      </c>
    </row>
    <row r="383" spans="1:13" ht="15" customHeight="1" outlineLevel="2">
      <c r="A383" s="59">
        <v>12</v>
      </c>
      <c r="B383" s="60" t="s">
        <v>1502</v>
      </c>
      <c r="C383" s="62" t="s">
        <v>701</v>
      </c>
      <c r="D383" s="85">
        <v>104</v>
      </c>
      <c r="E383" s="85">
        <v>1770</v>
      </c>
      <c r="F383" s="85">
        <v>20</v>
      </c>
      <c r="G383" s="6">
        <f t="shared" si="56"/>
        <v>88.5</v>
      </c>
      <c r="H383" s="57">
        <f t="shared" si="64"/>
        <v>2390</v>
      </c>
      <c r="I383" s="57">
        <f t="shared" si="65"/>
        <v>2301</v>
      </c>
      <c r="J383" s="57">
        <f t="shared" si="61"/>
        <v>120</v>
      </c>
      <c r="K383" s="57">
        <f t="shared" si="66"/>
        <v>230</v>
      </c>
      <c r="L383" s="57">
        <f t="shared" si="55"/>
        <v>350</v>
      </c>
      <c r="M383" s="107">
        <f t="shared" si="54"/>
        <v>85.09615384615384</v>
      </c>
    </row>
    <row r="384" spans="1:13" ht="15" customHeight="1" outlineLevel="2">
      <c r="A384" s="59">
        <v>13</v>
      </c>
      <c r="B384" s="60" t="s">
        <v>1502</v>
      </c>
      <c r="C384" s="62" t="s">
        <v>1137</v>
      </c>
      <c r="D384" s="85">
        <v>214</v>
      </c>
      <c r="E384" s="85">
        <v>90</v>
      </c>
      <c r="F384" s="85">
        <v>1</v>
      </c>
      <c r="G384" s="6">
        <f t="shared" si="56"/>
        <v>90</v>
      </c>
      <c r="H384" s="57">
        <f t="shared" si="64"/>
        <v>2430</v>
      </c>
      <c r="I384" s="57">
        <f t="shared" si="65"/>
        <v>2340</v>
      </c>
      <c r="J384" s="57">
        <f t="shared" si="61"/>
        <v>122</v>
      </c>
      <c r="K384" s="57">
        <f t="shared" si="66"/>
        <v>234</v>
      </c>
      <c r="L384" s="57">
        <f t="shared" si="55"/>
        <v>356</v>
      </c>
      <c r="M384" s="107">
        <f t="shared" si="54"/>
        <v>42.056074766355138</v>
      </c>
    </row>
    <row r="385" spans="1:13" ht="15" customHeight="1" outlineLevel="2">
      <c r="A385" s="59">
        <v>14</v>
      </c>
      <c r="B385" s="60" t="s">
        <v>1502</v>
      </c>
      <c r="C385" s="62" t="s">
        <v>1136</v>
      </c>
      <c r="D385" s="85">
        <v>38</v>
      </c>
      <c r="E385" s="85">
        <v>618</v>
      </c>
      <c r="F385" s="85">
        <v>21</v>
      </c>
      <c r="G385" s="6">
        <f t="shared" si="56"/>
        <v>29.428571428571427</v>
      </c>
      <c r="H385" s="57">
        <f t="shared" si="64"/>
        <v>795</v>
      </c>
      <c r="I385" s="57">
        <f t="shared" si="65"/>
        <v>765</v>
      </c>
      <c r="J385" s="57">
        <f t="shared" si="61"/>
        <v>40</v>
      </c>
      <c r="K385" s="57">
        <f t="shared" si="66"/>
        <v>77</v>
      </c>
      <c r="L385" s="57">
        <f t="shared" si="55"/>
        <v>117</v>
      </c>
      <c r="M385" s="107">
        <f t="shared" si="54"/>
        <v>77.443609022556387</v>
      </c>
    </row>
    <row r="386" spans="1:13" ht="15" customHeight="1" outlineLevel="2">
      <c r="A386" s="59">
        <v>15</v>
      </c>
      <c r="B386" s="60" t="s">
        <v>1502</v>
      </c>
      <c r="C386" s="62" t="s">
        <v>696</v>
      </c>
      <c r="D386" s="85">
        <v>61</v>
      </c>
      <c r="E386" s="85">
        <v>948</v>
      </c>
      <c r="F386" s="85">
        <v>15</v>
      </c>
      <c r="G386" s="6">
        <f t="shared" si="56"/>
        <v>63.2</v>
      </c>
      <c r="H386" s="57">
        <f t="shared" si="64"/>
        <v>1706</v>
      </c>
      <c r="I386" s="57">
        <f t="shared" si="65"/>
        <v>1643</v>
      </c>
      <c r="J386" s="57">
        <f t="shared" si="61"/>
        <v>85</v>
      </c>
      <c r="K386" s="57">
        <f t="shared" si="66"/>
        <v>164</v>
      </c>
      <c r="L386" s="57">
        <f t="shared" si="55"/>
        <v>249</v>
      </c>
      <c r="M386" s="107">
        <f t="shared" si="54"/>
        <v>103.60655737704919</v>
      </c>
    </row>
    <row r="387" spans="1:13" ht="15" customHeight="1" outlineLevel="2">
      <c r="A387" s="59">
        <v>16</v>
      </c>
      <c r="B387" s="60" t="s">
        <v>1502</v>
      </c>
      <c r="C387" s="62" t="s">
        <v>695</v>
      </c>
      <c r="D387" s="85">
        <v>105</v>
      </c>
      <c r="E387" s="85">
        <v>30</v>
      </c>
      <c r="F387" s="85">
        <v>1</v>
      </c>
      <c r="G387" s="6">
        <f t="shared" si="56"/>
        <v>30</v>
      </c>
      <c r="H387" s="57">
        <f t="shared" si="64"/>
        <v>810</v>
      </c>
      <c r="I387" s="57">
        <f t="shared" si="65"/>
        <v>780</v>
      </c>
      <c r="J387" s="57">
        <f t="shared" si="61"/>
        <v>41</v>
      </c>
      <c r="K387" s="57">
        <f t="shared" si="66"/>
        <v>78</v>
      </c>
      <c r="L387" s="57">
        <f t="shared" si="55"/>
        <v>119</v>
      </c>
      <c r="M387" s="107">
        <f t="shared" si="54"/>
        <v>28.571428571428573</v>
      </c>
    </row>
    <row r="388" spans="1:13" ht="15" customHeight="1" outlineLevel="2">
      <c r="A388" s="59">
        <v>17</v>
      </c>
      <c r="B388" s="60" t="s">
        <v>1502</v>
      </c>
      <c r="C388" s="62" t="s">
        <v>1135</v>
      </c>
      <c r="D388" s="85">
        <v>145</v>
      </c>
      <c r="E388" s="85">
        <v>1762</v>
      </c>
      <c r="F388" s="85">
        <v>21</v>
      </c>
      <c r="G388" s="6">
        <f t="shared" si="56"/>
        <v>83.904761904761898</v>
      </c>
      <c r="H388" s="57">
        <f t="shared" si="64"/>
        <v>2265</v>
      </c>
      <c r="I388" s="57">
        <f t="shared" si="65"/>
        <v>2182</v>
      </c>
      <c r="J388" s="57">
        <f t="shared" si="61"/>
        <v>113</v>
      </c>
      <c r="K388" s="57">
        <f t="shared" si="66"/>
        <v>218</v>
      </c>
      <c r="L388" s="57">
        <f t="shared" si="55"/>
        <v>331</v>
      </c>
      <c r="M388" s="107">
        <f t="shared" si="54"/>
        <v>57.865353037766823</v>
      </c>
    </row>
    <row r="389" spans="1:13" ht="15" customHeight="1" outlineLevel="2">
      <c r="A389" s="59">
        <v>18</v>
      </c>
      <c r="B389" s="60" t="s">
        <v>1502</v>
      </c>
      <c r="C389" s="62" t="s">
        <v>703</v>
      </c>
      <c r="D389" s="85">
        <v>121</v>
      </c>
      <c r="E389" s="85">
        <v>1303</v>
      </c>
      <c r="F389" s="85">
        <v>20</v>
      </c>
      <c r="G389" s="6">
        <f t="shared" si="56"/>
        <v>65.150000000000006</v>
      </c>
      <c r="H389" s="57">
        <f t="shared" si="64"/>
        <v>1759</v>
      </c>
      <c r="I389" s="57">
        <f t="shared" si="65"/>
        <v>1694</v>
      </c>
      <c r="J389" s="57">
        <f t="shared" si="61"/>
        <v>88</v>
      </c>
      <c r="K389" s="57">
        <f t="shared" si="66"/>
        <v>169</v>
      </c>
      <c r="L389" s="57">
        <f t="shared" si="55"/>
        <v>257</v>
      </c>
      <c r="M389" s="107">
        <f t="shared" ref="M389:M452" si="67">G389*100/D389</f>
        <v>53.842975206611577</v>
      </c>
    </row>
    <row r="390" spans="1:13" ht="15" customHeight="1" outlineLevel="2">
      <c r="A390" s="59">
        <v>19</v>
      </c>
      <c r="B390" s="60" t="s">
        <v>1502</v>
      </c>
      <c r="C390" s="62" t="s">
        <v>688</v>
      </c>
      <c r="D390" s="85">
        <v>31</v>
      </c>
      <c r="E390" s="85">
        <v>218</v>
      </c>
      <c r="F390" s="85">
        <v>8</v>
      </c>
      <c r="G390" s="6">
        <f t="shared" si="56"/>
        <v>27.25</v>
      </c>
      <c r="H390" s="57">
        <f t="shared" si="64"/>
        <v>736</v>
      </c>
      <c r="I390" s="57">
        <f t="shared" si="65"/>
        <v>709</v>
      </c>
      <c r="J390" s="57">
        <f t="shared" si="61"/>
        <v>37</v>
      </c>
      <c r="K390" s="57">
        <f t="shared" si="66"/>
        <v>71</v>
      </c>
      <c r="L390" s="57">
        <f t="shared" si="55"/>
        <v>108</v>
      </c>
      <c r="M390" s="107">
        <f t="shared" si="67"/>
        <v>87.903225806451616</v>
      </c>
    </row>
    <row r="391" spans="1:13" ht="15" customHeight="1" outlineLevel="2">
      <c r="A391" s="59">
        <v>20</v>
      </c>
      <c r="B391" s="60" t="s">
        <v>1502</v>
      </c>
      <c r="C391" s="62" t="s">
        <v>689</v>
      </c>
      <c r="D391" s="85">
        <v>70</v>
      </c>
      <c r="E391" s="85">
        <v>35</v>
      </c>
      <c r="F391" s="85">
        <v>1</v>
      </c>
      <c r="G391" s="6">
        <f t="shared" si="56"/>
        <v>35</v>
      </c>
      <c r="H391" s="57">
        <f t="shared" si="64"/>
        <v>945</v>
      </c>
      <c r="I391" s="57">
        <f t="shared" si="65"/>
        <v>910</v>
      </c>
      <c r="J391" s="57">
        <f t="shared" si="61"/>
        <v>47</v>
      </c>
      <c r="K391" s="57">
        <f t="shared" si="66"/>
        <v>91</v>
      </c>
      <c r="L391" s="57">
        <f t="shared" si="55"/>
        <v>138</v>
      </c>
      <c r="M391" s="107">
        <f t="shared" si="67"/>
        <v>50</v>
      </c>
    </row>
    <row r="392" spans="1:13" ht="15" customHeight="1" outlineLevel="2">
      <c r="A392" s="59">
        <v>21</v>
      </c>
      <c r="B392" s="60" t="s">
        <v>1502</v>
      </c>
      <c r="C392" s="62" t="s">
        <v>690</v>
      </c>
      <c r="D392" s="85">
        <v>49</v>
      </c>
      <c r="E392" s="85">
        <v>605</v>
      </c>
      <c r="F392" s="85">
        <v>21</v>
      </c>
      <c r="G392" s="6">
        <f t="shared" si="56"/>
        <v>28.80952380952381</v>
      </c>
      <c r="H392" s="57">
        <f t="shared" si="64"/>
        <v>778</v>
      </c>
      <c r="I392" s="57">
        <f t="shared" si="65"/>
        <v>749</v>
      </c>
      <c r="J392" s="57">
        <f t="shared" si="61"/>
        <v>39</v>
      </c>
      <c r="K392" s="57">
        <f t="shared" si="66"/>
        <v>75</v>
      </c>
      <c r="L392" s="57">
        <f t="shared" si="55"/>
        <v>114</v>
      </c>
      <c r="M392" s="107">
        <f t="shared" si="67"/>
        <v>58.794946550048593</v>
      </c>
    </row>
    <row r="393" spans="1:13" ht="15" customHeight="1" outlineLevel="2">
      <c r="A393" s="59">
        <v>22</v>
      </c>
      <c r="B393" s="60" t="s">
        <v>1502</v>
      </c>
      <c r="C393" s="62" t="s">
        <v>1134</v>
      </c>
      <c r="D393" s="85">
        <v>51</v>
      </c>
      <c r="E393" s="85">
        <v>972</v>
      </c>
      <c r="F393" s="85">
        <v>23</v>
      </c>
      <c r="G393" s="6">
        <f t="shared" si="56"/>
        <v>42.260869565217391</v>
      </c>
      <c r="H393" s="57">
        <f t="shared" si="64"/>
        <v>1141</v>
      </c>
      <c r="I393" s="57">
        <f t="shared" si="65"/>
        <v>1099</v>
      </c>
      <c r="J393" s="57">
        <f t="shared" si="61"/>
        <v>57</v>
      </c>
      <c r="K393" s="57">
        <f t="shared" si="66"/>
        <v>110</v>
      </c>
      <c r="L393" s="57">
        <f t="shared" si="55"/>
        <v>167</v>
      </c>
      <c r="M393" s="107">
        <f t="shared" si="67"/>
        <v>82.864450127877234</v>
      </c>
    </row>
    <row r="394" spans="1:13" ht="15" customHeight="1" outlineLevel="2">
      <c r="A394" s="59">
        <v>23</v>
      </c>
      <c r="B394" s="60" t="s">
        <v>1502</v>
      </c>
      <c r="C394" s="62" t="s">
        <v>692</v>
      </c>
      <c r="D394" s="85">
        <v>52</v>
      </c>
      <c r="E394" s="85">
        <v>367</v>
      </c>
      <c r="F394" s="85">
        <v>20</v>
      </c>
      <c r="G394" s="6">
        <f t="shared" si="56"/>
        <v>18.350000000000001</v>
      </c>
      <c r="H394" s="57">
        <f t="shared" si="64"/>
        <v>495</v>
      </c>
      <c r="I394" s="57">
        <f t="shared" si="65"/>
        <v>477</v>
      </c>
      <c r="J394" s="57">
        <f t="shared" si="61"/>
        <v>25</v>
      </c>
      <c r="K394" s="57">
        <f t="shared" si="66"/>
        <v>48</v>
      </c>
      <c r="L394" s="57">
        <f t="shared" si="55"/>
        <v>73</v>
      </c>
      <c r="M394" s="107">
        <f t="shared" si="67"/>
        <v>35.28846153846154</v>
      </c>
    </row>
    <row r="395" spans="1:13" ht="15" customHeight="1" outlineLevel="2">
      <c r="A395" s="59">
        <v>24</v>
      </c>
      <c r="B395" s="60" t="s">
        <v>1502</v>
      </c>
      <c r="C395" s="62" t="s">
        <v>661</v>
      </c>
      <c r="D395" s="92">
        <v>60</v>
      </c>
      <c r="E395" s="92">
        <v>853</v>
      </c>
      <c r="F395" s="92">
        <v>21</v>
      </c>
      <c r="G395" s="6">
        <f t="shared" si="56"/>
        <v>40.61904761904762</v>
      </c>
      <c r="H395" s="57">
        <f t="shared" si="64"/>
        <v>1097</v>
      </c>
      <c r="I395" s="57">
        <f t="shared" si="65"/>
        <v>1056</v>
      </c>
      <c r="J395" s="57">
        <f t="shared" si="61"/>
        <v>55</v>
      </c>
      <c r="K395" s="57">
        <f t="shared" si="66"/>
        <v>106</v>
      </c>
      <c r="L395" s="57">
        <f t="shared" si="55"/>
        <v>161</v>
      </c>
      <c r="M395" s="107">
        <f t="shared" si="67"/>
        <v>67.698412698412696</v>
      </c>
    </row>
    <row r="396" spans="1:13" s="12" customFormat="1" ht="15" customHeight="1" outlineLevel="2">
      <c r="A396" s="59">
        <v>25</v>
      </c>
      <c r="B396" s="60" t="s">
        <v>1502</v>
      </c>
      <c r="C396" s="62" t="s">
        <v>662</v>
      </c>
      <c r="D396" s="85">
        <v>101</v>
      </c>
      <c r="E396" s="85">
        <v>1091</v>
      </c>
      <c r="F396" s="85">
        <v>22</v>
      </c>
      <c r="G396" s="6">
        <f t="shared" si="56"/>
        <v>49.590909090909093</v>
      </c>
      <c r="H396" s="57">
        <f t="shared" si="64"/>
        <v>1339</v>
      </c>
      <c r="I396" s="57">
        <f t="shared" si="65"/>
        <v>1289</v>
      </c>
      <c r="J396" s="57">
        <f t="shared" si="61"/>
        <v>67</v>
      </c>
      <c r="K396" s="57">
        <f t="shared" si="66"/>
        <v>129</v>
      </c>
      <c r="L396" s="57">
        <f t="shared" ref="L396:L461" si="68">J396+K396</f>
        <v>196</v>
      </c>
      <c r="M396" s="107">
        <f t="shared" si="67"/>
        <v>49.099909990999102</v>
      </c>
    </row>
    <row r="397" spans="1:13" ht="15" customHeight="1" outlineLevel="2">
      <c r="A397" s="59">
        <v>26</v>
      </c>
      <c r="B397" s="60" t="s">
        <v>1502</v>
      </c>
      <c r="C397" s="62" t="s">
        <v>663</v>
      </c>
      <c r="D397" s="85">
        <v>34</v>
      </c>
      <c r="E397" s="85">
        <v>600</v>
      </c>
      <c r="F397" s="85">
        <v>22</v>
      </c>
      <c r="G397" s="6">
        <f t="shared" si="56"/>
        <v>27.272727272727273</v>
      </c>
      <c r="H397" s="57">
        <f t="shared" si="64"/>
        <v>736</v>
      </c>
      <c r="I397" s="57">
        <f t="shared" si="65"/>
        <v>709</v>
      </c>
      <c r="J397" s="57">
        <f t="shared" si="61"/>
        <v>37</v>
      </c>
      <c r="K397" s="57">
        <f t="shared" si="66"/>
        <v>71</v>
      </c>
      <c r="L397" s="57">
        <f t="shared" si="68"/>
        <v>108</v>
      </c>
      <c r="M397" s="107">
        <f t="shared" si="67"/>
        <v>80.213903743315512</v>
      </c>
    </row>
    <row r="398" spans="1:13" ht="15" customHeight="1" outlineLevel="2">
      <c r="A398" s="59">
        <v>27</v>
      </c>
      <c r="B398" s="60" t="s">
        <v>1502</v>
      </c>
      <c r="C398" s="62" t="s">
        <v>665</v>
      </c>
      <c r="D398" s="85">
        <v>63</v>
      </c>
      <c r="E398" s="85">
        <v>584</v>
      </c>
      <c r="F398" s="85">
        <v>18</v>
      </c>
      <c r="G398" s="6">
        <f t="shared" ref="G398:G463" si="69">E398/F398</f>
        <v>32.444444444444443</v>
      </c>
      <c r="H398" s="57">
        <f t="shared" si="64"/>
        <v>876</v>
      </c>
      <c r="I398" s="57">
        <f t="shared" si="65"/>
        <v>844</v>
      </c>
      <c r="J398" s="57">
        <f t="shared" si="61"/>
        <v>44</v>
      </c>
      <c r="K398" s="57">
        <f t="shared" si="66"/>
        <v>84</v>
      </c>
      <c r="L398" s="57">
        <f t="shared" si="68"/>
        <v>128</v>
      </c>
      <c r="M398" s="107">
        <f t="shared" si="67"/>
        <v>51.499118165784829</v>
      </c>
    </row>
    <row r="399" spans="1:13" ht="15" customHeight="1" outlineLevel="2">
      <c r="A399" s="59">
        <v>28</v>
      </c>
      <c r="B399" s="60" t="s">
        <v>1502</v>
      </c>
      <c r="C399" s="62" t="s">
        <v>666</v>
      </c>
      <c r="D399" s="85">
        <v>28</v>
      </c>
      <c r="E399" s="85">
        <v>360</v>
      </c>
      <c r="F399" s="85">
        <v>18</v>
      </c>
      <c r="G399" s="6">
        <f t="shared" si="69"/>
        <v>20</v>
      </c>
      <c r="H399" s="57">
        <f t="shared" si="64"/>
        <v>540</v>
      </c>
      <c r="I399" s="57">
        <f t="shared" si="65"/>
        <v>520</v>
      </c>
      <c r="J399" s="57">
        <f t="shared" si="61"/>
        <v>27</v>
      </c>
      <c r="K399" s="57">
        <f t="shared" si="66"/>
        <v>52</v>
      </c>
      <c r="L399" s="57">
        <f t="shared" si="68"/>
        <v>79</v>
      </c>
      <c r="M399" s="107">
        <f t="shared" si="67"/>
        <v>71.428571428571431</v>
      </c>
    </row>
    <row r="400" spans="1:13" ht="15" customHeight="1" outlineLevel="2">
      <c r="A400" s="59">
        <v>29</v>
      </c>
      <c r="B400" s="60" t="s">
        <v>1502</v>
      </c>
      <c r="C400" s="62" t="s">
        <v>667</v>
      </c>
      <c r="D400" s="85">
        <v>101</v>
      </c>
      <c r="E400" s="85">
        <v>500</v>
      </c>
      <c r="F400" s="85">
        <v>9</v>
      </c>
      <c r="G400" s="6">
        <f t="shared" si="69"/>
        <v>55.555555555555557</v>
      </c>
      <c r="H400" s="57">
        <f t="shared" si="64"/>
        <v>1500</v>
      </c>
      <c r="I400" s="57">
        <f t="shared" si="65"/>
        <v>1444</v>
      </c>
      <c r="J400" s="57">
        <f t="shared" si="61"/>
        <v>75</v>
      </c>
      <c r="K400" s="57">
        <f t="shared" si="66"/>
        <v>144</v>
      </c>
      <c r="L400" s="57">
        <f t="shared" si="68"/>
        <v>219</v>
      </c>
      <c r="M400" s="107">
        <f t="shared" si="67"/>
        <v>55.005500550055004</v>
      </c>
    </row>
    <row r="401" spans="1:13" ht="15" customHeight="1" outlineLevel="1">
      <c r="A401" s="59"/>
      <c r="B401" s="97" t="s">
        <v>1512</v>
      </c>
      <c r="C401" s="62"/>
      <c r="D401" s="85"/>
      <c r="E401" s="85"/>
      <c r="F401" s="85"/>
      <c r="G401" s="6">
        <f>SUBTOTAL(9,G372:G400)</f>
        <v>1577.7635391178871</v>
      </c>
      <c r="H401" s="57"/>
      <c r="I401" s="57"/>
      <c r="J401" s="57">
        <f>SUBTOTAL(9,J372:J400)</f>
        <v>2115</v>
      </c>
      <c r="K401" s="57">
        <f>SUBTOTAL(9,K372:K400)</f>
        <v>4088</v>
      </c>
      <c r="L401" s="57">
        <f>SUBTOTAL(9,L372:L400)</f>
        <v>6203</v>
      </c>
      <c r="M401" s="107"/>
    </row>
    <row r="402" spans="1:13" ht="17.100000000000001" customHeight="1" outlineLevel="2">
      <c r="A402" s="67">
        <v>1</v>
      </c>
      <c r="B402" s="68" t="s">
        <v>762</v>
      </c>
      <c r="C402" s="62" t="s">
        <v>1155</v>
      </c>
      <c r="D402" s="85">
        <v>102</v>
      </c>
      <c r="E402" s="85">
        <v>50</v>
      </c>
      <c r="F402" s="85">
        <v>1</v>
      </c>
      <c r="G402" s="6">
        <f t="shared" si="69"/>
        <v>50</v>
      </c>
      <c r="H402" s="57">
        <f>ROUND(G402*26,0)</f>
        <v>1300</v>
      </c>
      <c r="I402" s="57">
        <f>ROUND(G402*26,0)</f>
        <v>1300</v>
      </c>
      <c r="J402" s="57">
        <f t="shared" si="61"/>
        <v>65</v>
      </c>
      <c r="K402" s="57">
        <f>ROUND(I402*0.1-1,0)</f>
        <v>129</v>
      </c>
      <c r="L402" s="57">
        <f t="shared" si="68"/>
        <v>194</v>
      </c>
      <c r="M402" s="107">
        <f t="shared" si="67"/>
        <v>49.019607843137258</v>
      </c>
    </row>
    <row r="403" spans="1:13" ht="17.100000000000001" customHeight="1" outlineLevel="2">
      <c r="A403" s="69">
        <v>2</v>
      </c>
      <c r="B403" s="60" t="s">
        <v>762</v>
      </c>
      <c r="C403" s="62" t="s">
        <v>300</v>
      </c>
      <c r="D403" s="85">
        <v>203</v>
      </c>
      <c r="E403" s="85">
        <v>2315</v>
      </c>
      <c r="F403" s="85">
        <v>21</v>
      </c>
      <c r="G403" s="6">
        <f t="shared" si="69"/>
        <v>110.23809523809524</v>
      </c>
      <c r="H403" s="57">
        <f t="shared" ref="H403:H436" si="70">ROUND(G403*26,0)</f>
        <v>2866</v>
      </c>
      <c r="I403" s="57">
        <f t="shared" ref="I403:I436" si="71">ROUND(G403*26,0)</f>
        <v>2866</v>
      </c>
      <c r="J403" s="57">
        <f t="shared" si="61"/>
        <v>143</v>
      </c>
      <c r="K403" s="57">
        <f t="shared" ref="K403:K436" si="72">ROUND(I403*0.1-1,0)</f>
        <v>286</v>
      </c>
      <c r="L403" s="57">
        <f t="shared" si="68"/>
        <v>429</v>
      </c>
      <c r="M403" s="107">
        <f t="shared" si="67"/>
        <v>54.304480412854801</v>
      </c>
    </row>
    <row r="404" spans="1:13" ht="17.100000000000001" customHeight="1" outlineLevel="2">
      <c r="A404" s="69">
        <v>3</v>
      </c>
      <c r="B404" s="60" t="s">
        <v>762</v>
      </c>
      <c r="C404" s="62" t="s">
        <v>768</v>
      </c>
      <c r="D404" s="85">
        <v>217</v>
      </c>
      <c r="E404" s="85">
        <v>1266</v>
      </c>
      <c r="F404" s="85">
        <v>22</v>
      </c>
      <c r="G404" s="6">
        <f t="shared" si="69"/>
        <v>57.545454545454547</v>
      </c>
      <c r="H404" s="57">
        <f t="shared" si="70"/>
        <v>1496</v>
      </c>
      <c r="I404" s="57">
        <f t="shared" si="71"/>
        <v>1496</v>
      </c>
      <c r="J404" s="57">
        <f t="shared" si="61"/>
        <v>75</v>
      </c>
      <c r="K404" s="57">
        <f t="shared" si="72"/>
        <v>149</v>
      </c>
      <c r="L404" s="57">
        <f t="shared" si="68"/>
        <v>224</v>
      </c>
      <c r="M404" s="107">
        <f t="shared" si="67"/>
        <v>26.518642647674909</v>
      </c>
    </row>
    <row r="405" spans="1:13" ht="17.100000000000001" customHeight="1" outlineLevel="2">
      <c r="A405" s="69">
        <v>4</v>
      </c>
      <c r="B405" s="60" t="s">
        <v>762</v>
      </c>
      <c r="C405" s="62" t="s">
        <v>1156</v>
      </c>
      <c r="D405" s="85">
        <v>318</v>
      </c>
      <c r="E405" s="85">
        <v>3515</v>
      </c>
      <c r="F405" s="85">
        <v>20</v>
      </c>
      <c r="G405" s="6">
        <f t="shared" si="69"/>
        <v>175.75</v>
      </c>
      <c r="H405" s="57">
        <f t="shared" si="70"/>
        <v>4570</v>
      </c>
      <c r="I405" s="57">
        <f t="shared" si="71"/>
        <v>4570</v>
      </c>
      <c r="J405" s="57">
        <f t="shared" si="61"/>
        <v>229</v>
      </c>
      <c r="K405" s="57">
        <f t="shared" si="72"/>
        <v>456</v>
      </c>
      <c r="L405" s="57">
        <f t="shared" si="68"/>
        <v>685</v>
      </c>
      <c r="M405" s="107">
        <f t="shared" si="67"/>
        <v>55.267295597484278</v>
      </c>
    </row>
    <row r="406" spans="1:13" ht="17.100000000000001" customHeight="1" outlineLevel="2">
      <c r="A406" s="69">
        <v>5</v>
      </c>
      <c r="B406" s="60" t="s">
        <v>762</v>
      </c>
      <c r="C406" s="62" t="s">
        <v>770</v>
      </c>
      <c r="D406" s="85">
        <v>72</v>
      </c>
      <c r="E406" s="85">
        <v>469</v>
      </c>
      <c r="F406" s="85">
        <v>20</v>
      </c>
      <c r="G406" s="6">
        <f t="shared" si="69"/>
        <v>23.45</v>
      </c>
      <c r="H406" s="57">
        <f t="shared" si="70"/>
        <v>610</v>
      </c>
      <c r="I406" s="57">
        <f t="shared" si="71"/>
        <v>610</v>
      </c>
      <c r="J406" s="57">
        <f t="shared" si="61"/>
        <v>31</v>
      </c>
      <c r="K406" s="57">
        <f t="shared" si="72"/>
        <v>60</v>
      </c>
      <c r="L406" s="57">
        <f t="shared" si="68"/>
        <v>91</v>
      </c>
      <c r="M406" s="107">
        <f t="shared" si="67"/>
        <v>32.569444444444443</v>
      </c>
    </row>
    <row r="407" spans="1:13" ht="17.100000000000001" customHeight="1" outlineLevel="2">
      <c r="A407" s="69">
        <v>6</v>
      </c>
      <c r="B407" s="60" t="s">
        <v>762</v>
      </c>
      <c r="C407" s="62" t="s">
        <v>772</v>
      </c>
      <c r="D407" s="85">
        <v>182</v>
      </c>
      <c r="E407" s="85">
        <v>1828</v>
      </c>
      <c r="F407" s="85">
        <v>17</v>
      </c>
      <c r="G407" s="6">
        <f t="shared" si="69"/>
        <v>107.52941176470588</v>
      </c>
      <c r="H407" s="57">
        <f t="shared" si="70"/>
        <v>2796</v>
      </c>
      <c r="I407" s="57">
        <f t="shared" si="71"/>
        <v>2796</v>
      </c>
      <c r="J407" s="57">
        <f t="shared" si="61"/>
        <v>140</v>
      </c>
      <c r="K407" s="57">
        <f t="shared" si="72"/>
        <v>279</v>
      </c>
      <c r="L407" s="57">
        <f t="shared" si="68"/>
        <v>419</v>
      </c>
      <c r="M407" s="107">
        <f t="shared" si="67"/>
        <v>59.082094376212027</v>
      </c>
    </row>
    <row r="408" spans="1:13" ht="17.100000000000001" customHeight="1" outlineLevel="2">
      <c r="A408" s="69">
        <v>7</v>
      </c>
      <c r="B408" s="60" t="s">
        <v>762</v>
      </c>
      <c r="C408" s="62" t="s">
        <v>1157</v>
      </c>
      <c r="D408" s="85">
        <v>105</v>
      </c>
      <c r="E408" s="85">
        <v>1768</v>
      </c>
      <c r="F408" s="85">
        <v>22</v>
      </c>
      <c r="G408" s="6">
        <f t="shared" si="69"/>
        <v>80.36363636363636</v>
      </c>
      <c r="H408" s="57">
        <f t="shared" si="70"/>
        <v>2089</v>
      </c>
      <c r="I408" s="57">
        <f t="shared" si="71"/>
        <v>2089</v>
      </c>
      <c r="J408" s="57">
        <f t="shared" si="61"/>
        <v>104</v>
      </c>
      <c r="K408" s="57">
        <f t="shared" si="72"/>
        <v>208</v>
      </c>
      <c r="L408" s="57">
        <f t="shared" si="68"/>
        <v>312</v>
      </c>
      <c r="M408" s="107">
        <f t="shared" si="67"/>
        <v>76.53679653679653</v>
      </c>
    </row>
    <row r="409" spans="1:13" ht="17.100000000000001" customHeight="1" outlineLevel="2">
      <c r="A409" s="69">
        <v>8</v>
      </c>
      <c r="B409" s="60" t="s">
        <v>762</v>
      </c>
      <c r="C409" s="62" t="s">
        <v>1503</v>
      </c>
      <c r="D409" s="85">
        <v>145</v>
      </c>
      <c r="E409" s="85">
        <v>1912</v>
      </c>
      <c r="F409" s="85">
        <v>21</v>
      </c>
      <c r="G409" s="6">
        <f t="shared" si="69"/>
        <v>91.047619047619051</v>
      </c>
      <c r="H409" s="57">
        <f t="shared" si="70"/>
        <v>2367</v>
      </c>
      <c r="I409" s="57">
        <f t="shared" si="71"/>
        <v>2367</v>
      </c>
      <c r="J409" s="57">
        <f t="shared" si="61"/>
        <v>118</v>
      </c>
      <c r="K409" s="57">
        <f t="shared" si="72"/>
        <v>236</v>
      </c>
      <c r="L409" s="57">
        <f t="shared" si="68"/>
        <v>354</v>
      </c>
      <c r="M409" s="107">
        <f t="shared" si="67"/>
        <v>62.791461412151065</v>
      </c>
    </row>
    <row r="410" spans="1:13" ht="17.100000000000001" customHeight="1" outlineLevel="2">
      <c r="A410" s="69">
        <v>9</v>
      </c>
      <c r="B410" s="60" t="s">
        <v>762</v>
      </c>
      <c r="C410" s="62" t="s">
        <v>1158</v>
      </c>
      <c r="D410" s="85">
        <v>96</v>
      </c>
      <c r="E410" s="85">
        <v>1098</v>
      </c>
      <c r="F410" s="85">
        <v>20</v>
      </c>
      <c r="G410" s="6">
        <f t="shared" si="69"/>
        <v>54.9</v>
      </c>
      <c r="H410" s="57">
        <f t="shared" si="70"/>
        <v>1427</v>
      </c>
      <c r="I410" s="57">
        <f t="shared" si="71"/>
        <v>1427</v>
      </c>
      <c r="J410" s="57">
        <f t="shared" si="61"/>
        <v>71</v>
      </c>
      <c r="K410" s="57">
        <f t="shared" si="72"/>
        <v>142</v>
      </c>
      <c r="L410" s="57">
        <f t="shared" si="68"/>
        <v>213</v>
      </c>
      <c r="M410" s="107">
        <f t="shared" si="67"/>
        <v>57.1875</v>
      </c>
    </row>
    <row r="411" spans="1:13" s="12" customFormat="1" ht="17.100000000000001" customHeight="1" outlineLevel="2">
      <c r="A411" s="69">
        <v>10</v>
      </c>
      <c r="B411" s="60" t="s">
        <v>762</v>
      </c>
      <c r="C411" s="62" t="s">
        <v>786</v>
      </c>
      <c r="D411" s="85">
        <v>102</v>
      </c>
      <c r="E411" s="85">
        <v>963</v>
      </c>
      <c r="F411" s="85">
        <v>18</v>
      </c>
      <c r="G411" s="6">
        <f t="shared" si="69"/>
        <v>53.5</v>
      </c>
      <c r="H411" s="57">
        <f t="shared" si="70"/>
        <v>1391</v>
      </c>
      <c r="I411" s="57">
        <f t="shared" si="71"/>
        <v>1391</v>
      </c>
      <c r="J411" s="57">
        <f t="shared" si="61"/>
        <v>70</v>
      </c>
      <c r="K411" s="57">
        <f t="shared" si="72"/>
        <v>138</v>
      </c>
      <c r="L411" s="57">
        <f t="shared" si="68"/>
        <v>208</v>
      </c>
      <c r="M411" s="107">
        <f t="shared" si="67"/>
        <v>52.450980392156865</v>
      </c>
    </row>
    <row r="412" spans="1:13" ht="17.100000000000001" customHeight="1" outlineLevel="2">
      <c r="A412" s="69">
        <v>11</v>
      </c>
      <c r="B412" s="60" t="s">
        <v>762</v>
      </c>
      <c r="C412" s="62" t="s">
        <v>1159</v>
      </c>
      <c r="D412" s="85">
        <v>123</v>
      </c>
      <c r="E412" s="85">
        <v>1436</v>
      </c>
      <c r="F412" s="85">
        <v>21</v>
      </c>
      <c r="G412" s="6">
        <f t="shared" si="69"/>
        <v>68.38095238095238</v>
      </c>
      <c r="H412" s="57">
        <f t="shared" si="70"/>
        <v>1778</v>
      </c>
      <c r="I412" s="57">
        <f t="shared" si="71"/>
        <v>1778</v>
      </c>
      <c r="J412" s="57">
        <f t="shared" si="61"/>
        <v>89</v>
      </c>
      <c r="K412" s="57">
        <f t="shared" si="72"/>
        <v>177</v>
      </c>
      <c r="L412" s="57">
        <f t="shared" si="68"/>
        <v>266</v>
      </c>
      <c r="M412" s="107">
        <f t="shared" si="67"/>
        <v>55.594270228416569</v>
      </c>
    </row>
    <row r="413" spans="1:13" ht="17.100000000000001" customHeight="1" outlineLevel="2">
      <c r="A413" s="69">
        <v>12</v>
      </c>
      <c r="B413" s="60" t="s">
        <v>762</v>
      </c>
      <c r="C413" s="62" t="s">
        <v>790</v>
      </c>
      <c r="D413" s="85">
        <v>77</v>
      </c>
      <c r="E413" s="85">
        <v>873</v>
      </c>
      <c r="F413" s="85">
        <v>21</v>
      </c>
      <c r="G413" s="6">
        <f t="shared" si="69"/>
        <v>41.571428571428569</v>
      </c>
      <c r="H413" s="57">
        <f t="shared" si="70"/>
        <v>1081</v>
      </c>
      <c r="I413" s="57">
        <f t="shared" si="71"/>
        <v>1081</v>
      </c>
      <c r="J413" s="57">
        <f t="shared" si="61"/>
        <v>54</v>
      </c>
      <c r="K413" s="57">
        <f t="shared" si="72"/>
        <v>107</v>
      </c>
      <c r="L413" s="57">
        <f t="shared" si="68"/>
        <v>161</v>
      </c>
      <c r="M413" s="107">
        <f t="shared" si="67"/>
        <v>53.988868274582558</v>
      </c>
    </row>
    <row r="414" spans="1:13" ht="17.100000000000001" customHeight="1" outlineLevel="2">
      <c r="A414" s="69">
        <v>13</v>
      </c>
      <c r="B414" s="60" t="s">
        <v>762</v>
      </c>
      <c r="C414" s="62" t="s">
        <v>791</v>
      </c>
      <c r="D414" s="85">
        <v>136</v>
      </c>
      <c r="E414" s="85">
        <v>1339</v>
      </c>
      <c r="F414" s="85">
        <v>22</v>
      </c>
      <c r="G414" s="6">
        <f t="shared" si="69"/>
        <v>60.863636363636367</v>
      </c>
      <c r="H414" s="57">
        <f t="shared" si="70"/>
        <v>1582</v>
      </c>
      <c r="I414" s="57">
        <f t="shared" si="71"/>
        <v>1582</v>
      </c>
      <c r="J414" s="57">
        <f t="shared" si="61"/>
        <v>79</v>
      </c>
      <c r="K414" s="57">
        <f t="shared" si="72"/>
        <v>157</v>
      </c>
      <c r="L414" s="57">
        <f t="shared" si="68"/>
        <v>236</v>
      </c>
      <c r="M414" s="107">
        <f t="shared" si="67"/>
        <v>44.752673796791449</v>
      </c>
    </row>
    <row r="415" spans="1:13" ht="17.100000000000001" customHeight="1" outlineLevel="2">
      <c r="A415" s="69">
        <v>14</v>
      </c>
      <c r="B415" s="60" t="s">
        <v>762</v>
      </c>
      <c r="C415" s="62" t="s">
        <v>1160</v>
      </c>
      <c r="D415" s="85">
        <v>209</v>
      </c>
      <c r="E415" s="85">
        <v>2328</v>
      </c>
      <c r="F415" s="85">
        <v>22</v>
      </c>
      <c r="G415" s="6">
        <f t="shared" si="69"/>
        <v>105.81818181818181</v>
      </c>
      <c r="H415" s="57">
        <f t="shared" si="70"/>
        <v>2751</v>
      </c>
      <c r="I415" s="57">
        <f t="shared" si="71"/>
        <v>2751</v>
      </c>
      <c r="J415" s="57">
        <f t="shared" si="61"/>
        <v>138</v>
      </c>
      <c r="K415" s="57">
        <f t="shared" si="72"/>
        <v>274</v>
      </c>
      <c r="L415" s="57">
        <f t="shared" si="68"/>
        <v>412</v>
      </c>
      <c r="M415" s="107">
        <f t="shared" si="67"/>
        <v>50.630709003914745</v>
      </c>
    </row>
    <row r="416" spans="1:13" ht="17.100000000000001" customHeight="1" outlineLevel="2">
      <c r="A416" s="69">
        <v>15</v>
      </c>
      <c r="B416" s="60" t="s">
        <v>762</v>
      </c>
      <c r="C416" s="62" t="s">
        <v>637</v>
      </c>
      <c r="D416" s="85">
        <v>162</v>
      </c>
      <c r="E416" s="85">
        <v>2425</v>
      </c>
      <c r="F416" s="85">
        <v>21</v>
      </c>
      <c r="G416" s="6">
        <f t="shared" si="69"/>
        <v>115.47619047619048</v>
      </c>
      <c r="H416" s="57">
        <f t="shared" si="70"/>
        <v>3002</v>
      </c>
      <c r="I416" s="57">
        <f t="shared" si="71"/>
        <v>3002</v>
      </c>
      <c r="J416" s="57">
        <f>ROUND(H416*0.05-5,0)</f>
        <v>145</v>
      </c>
      <c r="K416" s="57">
        <f t="shared" si="72"/>
        <v>299</v>
      </c>
      <c r="L416" s="57">
        <f t="shared" si="68"/>
        <v>444</v>
      </c>
      <c r="M416" s="107">
        <f t="shared" si="67"/>
        <v>71.281599059376845</v>
      </c>
    </row>
    <row r="417" spans="1:13" ht="17.100000000000001" customHeight="1" outlineLevel="2">
      <c r="A417" s="69">
        <v>16</v>
      </c>
      <c r="B417" s="60" t="s">
        <v>762</v>
      </c>
      <c r="C417" s="62" t="s">
        <v>1161</v>
      </c>
      <c r="D417" s="85">
        <v>84</v>
      </c>
      <c r="E417" s="85">
        <v>1240</v>
      </c>
      <c r="F417" s="85">
        <v>22</v>
      </c>
      <c r="G417" s="6">
        <f t="shared" si="69"/>
        <v>56.363636363636367</v>
      </c>
      <c r="H417" s="57">
        <f t="shared" si="70"/>
        <v>1465</v>
      </c>
      <c r="I417" s="57">
        <f t="shared" si="71"/>
        <v>1465</v>
      </c>
      <c r="J417" s="57">
        <f t="shared" si="61"/>
        <v>73</v>
      </c>
      <c r="K417" s="57">
        <f t="shared" si="72"/>
        <v>146</v>
      </c>
      <c r="L417" s="57">
        <f t="shared" si="68"/>
        <v>219</v>
      </c>
      <c r="M417" s="107">
        <f t="shared" si="67"/>
        <v>67.099567099567111</v>
      </c>
    </row>
    <row r="418" spans="1:13" ht="17.100000000000001" customHeight="1" outlineLevel="2">
      <c r="A418" s="69">
        <v>17</v>
      </c>
      <c r="B418" s="60" t="s">
        <v>762</v>
      </c>
      <c r="C418" s="62" t="s">
        <v>798</v>
      </c>
      <c r="D418" s="85">
        <v>78</v>
      </c>
      <c r="E418" s="85">
        <v>952</v>
      </c>
      <c r="F418" s="85">
        <v>21</v>
      </c>
      <c r="G418" s="6">
        <f t="shared" si="69"/>
        <v>45.333333333333336</v>
      </c>
      <c r="H418" s="57">
        <f t="shared" si="70"/>
        <v>1179</v>
      </c>
      <c r="I418" s="57">
        <f t="shared" si="71"/>
        <v>1179</v>
      </c>
      <c r="J418" s="57">
        <f t="shared" si="61"/>
        <v>59</v>
      </c>
      <c r="K418" s="57">
        <f t="shared" si="72"/>
        <v>117</v>
      </c>
      <c r="L418" s="57">
        <f t="shared" si="68"/>
        <v>176</v>
      </c>
      <c r="M418" s="107">
        <f t="shared" si="67"/>
        <v>58.119658119658126</v>
      </c>
    </row>
    <row r="419" spans="1:13" ht="17.100000000000001" customHeight="1" outlineLevel="2">
      <c r="A419" s="69">
        <v>18</v>
      </c>
      <c r="B419" s="60" t="s">
        <v>762</v>
      </c>
      <c r="C419" s="62" t="s">
        <v>1162</v>
      </c>
      <c r="D419" s="85">
        <v>123</v>
      </c>
      <c r="E419" s="85">
        <v>1499</v>
      </c>
      <c r="F419" s="85">
        <v>20</v>
      </c>
      <c r="G419" s="6">
        <f t="shared" si="69"/>
        <v>74.95</v>
      </c>
      <c r="H419" s="57">
        <f t="shared" si="70"/>
        <v>1949</v>
      </c>
      <c r="I419" s="57">
        <f t="shared" si="71"/>
        <v>1949</v>
      </c>
      <c r="J419" s="57">
        <f t="shared" ref="J419:J484" si="73">ROUND(H419*0.05,0)</f>
        <v>97</v>
      </c>
      <c r="K419" s="57">
        <f t="shared" si="72"/>
        <v>194</v>
      </c>
      <c r="L419" s="57">
        <f t="shared" si="68"/>
        <v>291</v>
      </c>
      <c r="M419" s="107">
        <f t="shared" si="67"/>
        <v>60.934959349593498</v>
      </c>
    </row>
    <row r="420" spans="1:13" ht="17.100000000000001" customHeight="1" outlineLevel="2">
      <c r="A420" s="69">
        <v>19</v>
      </c>
      <c r="B420" s="60" t="s">
        <v>762</v>
      </c>
      <c r="C420" s="62" t="s">
        <v>1169</v>
      </c>
      <c r="D420" s="85">
        <v>49</v>
      </c>
      <c r="E420" s="85">
        <v>648</v>
      </c>
      <c r="F420" s="85">
        <v>21</v>
      </c>
      <c r="G420" s="6">
        <f t="shared" si="69"/>
        <v>30.857142857142858</v>
      </c>
      <c r="H420" s="57">
        <f t="shared" si="70"/>
        <v>802</v>
      </c>
      <c r="I420" s="57">
        <f t="shared" si="71"/>
        <v>802</v>
      </c>
      <c r="J420" s="57">
        <f t="shared" si="73"/>
        <v>40</v>
      </c>
      <c r="K420" s="57">
        <f t="shared" si="72"/>
        <v>79</v>
      </c>
      <c r="L420" s="57">
        <f t="shared" si="68"/>
        <v>119</v>
      </c>
      <c r="M420" s="107">
        <f t="shared" si="67"/>
        <v>62.973760932944607</v>
      </c>
    </row>
    <row r="421" spans="1:13" ht="17.100000000000001" customHeight="1" outlineLevel="2">
      <c r="A421" s="69">
        <v>20</v>
      </c>
      <c r="B421" s="60" t="s">
        <v>762</v>
      </c>
      <c r="C421" s="62" t="s">
        <v>1163</v>
      </c>
      <c r="D421" s="85">
        <v>268</v>
      </c>
      <c r="E421" s="85">
        <v>3076</v>
      </c>
      <c r="F421" s="85">
        <v>21</v>
      </c>
      <c r="G421" s="6">
        <f t="shared" si="69"/>
        <v>146.47619047619048</v>
      </c>
      <c r="H421" s="57">
        <f t="shared" si="70"/>
        <v>3808</v>
      </c>
      <c r="I421" s="57">
        <f t="shared" si="71"/>
        <v>3808</v>
      </c>
      <c r="J421" s="57">
        <f>ROUND(H421*0.05-3,0)</f>
        <v>187</v>
      </c>
      <c r="K421" s="57">
        <f t="shared" si="72"/>
        <v>380</v>
      </c>
      <c r="L421" s="57">
        <f t="shared" si="68"/>
        <v>567</v>
      </c>
      <c r="M421" s="107">
        <f t="shared" si="67"/>
        <v>54.655294953802418</v>
      </c>
    </row>
    <row r="422" spans="1:13" ht="17.100000000000001" customHeight="1" outlineLevel="2">
      <c r="A422" s="69">
        <v>21</v>
      </c>
      <c r="B422" s="60" t="s">
        <v>762</v>
      </c>
      <c r="C422" s="62" t="s">
        <v>1164</v>
      </c>
      <c r="D422" s="85">
        <v>102</v>
      </c>
      <c r="E422" s="85">
        <v>1711</v>
      </c>
      <c r="F422" s="85">
        <v>22</v>
      </c>
      <c r="G422" s="6">
        <f t="shared" si="69"/>
        <v>77.772727272727266</v>
      </c>
      <c r="H422" s="57">
        <f t="shared" si="70"/>
        <v>2022</v>
      </c>
      <c r="I422" s="57">
        <f t="shared" si="71"/>
        <v>2022</v>
      </c>
      <c r="J422" s="57">
        <f t="shared" si="73"/>
        <v>101</v>
      </c>
      <c r="K422" s="57">
        <f t="shared" si="72"/>
        <v>201</v>
      </c>
      <c r="L422" s="57">
        <f t="shared" si="68"/>
        <v>302</v>
      </c>
      <c r="M422" s="107">
        <f t="shared" si="67"/>
        <v>76.247771836007132</v>
      </c>
    </row>
    <row r="423" spans="1:13" ht="17.100000000000001" customHeight="1" outlineLevel="2">
      <c r="A423" s="69">
        <v>22</v>
      </c>
      <c r="B423" s="60" t="s">
        <v>762</v>
      </c>
      <c r="C423" s="62" t="s">
        <v>806</v>
      </c>
      <c r="D423" s="85">
        <v>105</v>
      </c>
      <c r="E423" s="85">
        <v>1851</v>
      </c>
      <c r="F423" s="85">
        <v>22</v>
      </c>
      <c r="G423" s="6">
        <f t="shared" si="69"/>
        <v>84.13636363636364</v>
      </c>
      <c r="H423" s="57">
        <f t="shared" si="70"/>
        <v>2188</v>
      </c>
      <c r="I423" s="57">
        <f t="shared" si="71"/>
        <v>2188</v>
      </c>
      <c r="J423" s="57">
        <f t="shared" si="73"/>
        <v>109</v>
      </c>
      <c r="K423" s="57">
        <f t="shared" si="72"/>
        <v>218</v>
      </c>
      <c r="L423" s="57">
        <f t="shared" si="68"/>
        <v>327</v>
      </c>
      <c r="M423" s="107">
        <f t="shared" si="67"/>
        <v>80.129870129870127</v>
      </c>
    </row>
    <row r="424" spans="1:13" ht="17.100000000000001" customHeight="1" outlineLevel="2">
      <c r="A424" s="69">
        <v>23</v>
      </c>
      <c r="B424" s="60" t="s">
        <v>762</v>
      </c>
      <c r="C424" s="62" t="s">
        <v>810</v>
      </c>
      <c r="D424" s="85">
        <v>63</v>
      </c>
      <c r="E424" s="85">
        <v>721</v>
      </c>
      <c r="F424" s="85">
        <v>21</v>
      </c>
      <c r="G424" s="6">
        <f t="shared" si="69"/>
        <v>34.333333333333336</v>
      </c>
      <c r="H424" s="57">
        <f t="shared" si="70"/>
        <v>893</v>
      </c>
      <c r="I424" s="57">
        <f t="shared" si="71"/>
        <v>893</v>
      </c>
      <c r="J424" s="57">
        <f t="shared" si="73"/>
        <v>45</v>
      </c>
      <c r="K424" s="57">
        <f t="shared" si="72"/>
        <v>88</v>
      </c>
      <c r="L424" s="57">
        <f t="shared" si="68"/>
        <v>133</v>
      </c>
      <c r="M424" s="107">
        <f t="shared" si="67"/>
        <v>54.4973544973545</v>
      </c>
    </row>
    <row r="425" spans="1:13" ht="17.100000000000001" customHeight="1" outlineLevel="2">
      <c r="A425" s="69">
        <v>24</v>
      </c>
      <c r="B425" s="60" t="s">
        <v>762</v>
      </c>
      <c r="C425" s="62" t="s">
        <v>1170</v>
      </c>
      <c r="D425" s="85">
        <v>265</v>
      </c>
      <c r="E425" s="85">
        <v>90</v>
      </c>
      <c r="F425" s="85">
        <v>1</v>
      </c>
      <c r="G425" s="6">
        <f t="shared" si="69"/>
        <v>90</v>
      </c>
      <c r="H425" s="57">
        <f t="shared" si="70"/>
        <v>2340</v>
      </c>
      <c r="I425" s="57">
        <f t="shared" si="71"/>
        <v>2340</v>
      </c>
      <c r="J425" s="57">
        <f t="shared" si="73"/>
        <v>117</v>
      </c>
      <c r="K425" s="57">
        <f t="shared" si="72"/>
        <v>233</v>
      </c>
      <c r="L425" s="57">
        <f t="shared" si="68"/>
        <v>350</v>
      </c>
      <c r="M425" s="107">
        <f t="shared" si="67"/>
        <v>33.962264150943398</v>
      </c>
    </row>
    <row r="426" spans="1:13" ht="17.100000000000001" customHeight="1" outlineLevel="2">
      <c r="A426" s="69">
        <v>25</v>
      </c>
      <c r="B426" s="60" t="s">
        <v>762</v>
      </c>
      <c r="C426" s="62" t="s">
        <v>439</v>
      </c>
      <c r="D426" s="85">
        <v>70</v>
      </c>
      <c r="E426" s="85">
        <v>745</v>
      </c>
      <c r="F426" s="85">
        <v>21</v>
      </c>
      <c r="G426" s="6">
        <f t="shared" si="69"/>
        <v>35.476190476190474</v>
      </c>
      <c r="H426" s="57">
        <f t="shared" si="70"/>
        <v>922</v>
      </c>
      <c r="I426" s="57">
        <f t="shared" si="71"/>
        <v>922</v>
      </c>
      <c r="J426" s="57">
        <f t="shared" si="73"/>
        <v>46</v>
      </c>
      <c r="K426" s="57">
        <f t="shared" si="72"/>
        <v>91</v>
      </c>
      <c r="L426" s="57">
        <f t="shared" si="68"/>
        <v>137</v>
      </c>
      <c r="M426" s="107">
        <f t="shared" si="67"/>
        <v>50.680272108843532</v>
      </c>
    </row>
    <row r="427" spans="1:13" ht="17.100000000000001" customHeight="1" outlineLevel="2">
      <c r="A427" s="69">
        <v>26</v>
      </c>
      <c r="B427" s="60" t="s">
        <v>762</v>
      </c>
      <c r="C427" s="62" t="s">
        <v>1165</v>
      </c>
      <c r="D427" s="85">
        <v>78</v>
      </c>
      <c r="E427" s="85">
        <v>1170</v>
      </c>
      <c r="F427" s="85">
        <v>20</v>
      </c>
      <c r="G427" s="6">
        <f t="shared" si="69"/>
        <v>58.5</v>
      </c>
      <c r="H427" s="57">
        <f t="shared" si="70"/>
        <v>1521</v>
      </c>
      <c r="I427" s="57">
        <f t="shared" si="71"/>
        <v>1521</v>
      </c>
      <c r="J427" s="57">
        <f t="shared" si="73"/>
        <v>76</v>
      </c>
      <c r="K427" s="57">
        <f t="shared" si="72"/>
        <v>151</v>
      </c>
      <c r="L427" s="57">
        <f t="shared" si="68"/>
        <v>227</v>
      </c>
      <c r="M427" s="107">
        <f t="shared" si="67"/>
        <v>75</v>
      </c>
    </row>
    <row r="428" spans="1:13" ht="17.100000000000001" customHeight="1" outlineLevel="2">
      <c r="A428" s="69">
        <v>27</v>
      </c>
      <c r="B428" s="60" t="s">
        <v>762</v>
      </c>
      <c r="C428" s="81" t="s">
        <v>1171</v>
      </c>
      <c r="D428" s="85">
        <v>340</v>
      </c>
      <c r="E428" s="85">
        <v>3081</v>
      </c>
      <c r="F428" s="85">
        <v>22</v>
      </c>
      <c r="G428" s="6">
        <f t="shared" si="69"/>
        <v>140.04545454545453</v>
      </c>
      <c r="H428" s="57">
        <f t="shared" si="70"/>
        <v>3641</v>
      </c>
      <c r="I428" s="57">
        <f t="shared" si="71"/>
        <v>3641</v>
      </c>
      <c r="J428" s="57">
        <f>ROUND(H428*0.05-5,0)</f>
        <v>177</v>
      </c>
      <c r="K428" s="57">
        <f t="shared" si="72"/>
        <v>363</v>
      </c>
      <c r="L428" s="57">
        <f t="shared" si="68"/>
        <v>540</v>
      </c>
      <c r="M428" s="107">
        <f t="shared" si="67"/>
        <v>41.189839572192511</v>
      </c>
    </row>
    <row r="429" spans="1:13" ht="17.100000000000001" customHeight="1" outlineLevel="2">
      <c r="A429" s="69">
        <v>28</v>
      </c>
      <c r="B429" s="60" t="s">
        <v>762</v>
      </c>
      <c r="C429" s="62" t="s">
        <v>1166</v>
      </c>
      <c r="D429" s="85">
        <v>141</v>
      </c>
      <c r="E429" s="85">
        <v>1490</v>
      </c>
      <c r="F429" s="85">
        <v>15</v>
      </c>
      <c r="G429" s="6">
        <f t="shared" si="69"/>
        <v>99.333333333333329</v>
      </c>
      <c r="H429" s="57">
        <f t="shared" si="70"/>
        <v>2583</v>
      </c>
      <c r="I429" s="57">
        <f t="shared" si="71"/>
        <v>2583</v>
      </c>
      <c r="J429" s="57">
        <f t="shared" si="73"/>
        <v>129</v>
      </c>
      <c r="K429" s="57">
        <f t="shared" si="72"/>
        <v>257</v>
      </c>
      <c r="L429" s="57">
        <f t="shared" si="68"/>
        <v>386</v>
      </c>
      <c r="M429" s="107">
        <f t="shared" si="67"/>
        <v>70.44917257683214</v>
      </c>
    </row>
    <row r="430" spans="1:13" ht="17.100000000000001" customHeight="1" outlineLevel="2">
      <c r="A430" s="69">
        <v>29</v>
      </c>
      <c r="B430" s="60" t="s">
        <v>762</v>
      </c>
      <c r="C430" s="62" t="s">
        <v>1167</v>
      </c>
      <c r="D430" s="85">
        <v>66</v>
      </c>
      <c r="E430" s="85">
        <v>837</v>
      </c>
      <c r="F430" s="85">
        <v>20</v>
      </c>
      <c r="G430" s="6">
        <f t="shared" si="69"/>
        <v>41.85</v>
      </c>
      <c r="H430" s="57">
        <f t="shared" si="70"/>
        <v>1088</v>
      </c>
      <c r="I430" s="57">
        <f t="shared" si="71"/>
        <v>1088</v>
      </c>
      <c r="J430" s="57">
        <f t="shared" si="73"/>
        <v>54</v>
      </c>
      <c r="K430" s="57">
        <f t="shared" si="72"/>
        <v>108</v>
      </c>
      <c r="L430" s="57">
        <f t="shared" si="68"/>
        <v>162</v>
      </c>
      <c r="M430" s="107">
        <f t="shared" si="67"/>
        <v>63.409090909090907</v>
      </c>
    </row>
    <row r="431" spans="1:13" ht="17.100000000000001" customHeight="1" outlineLevel="2">
      <c r="A431" s="69">
        <v>30</v>
      </c>
      <c r="B431" s="60" t="s">
        <v>762</v>
      </c>
      <c r="C431" s="62" t="s">
        <v>820</v>
      </c>
      <c r="D431" s="85">
        <v>81</v>
      </c>
      <c r="E431" s="85">
        <v>924</v>
      </c>
      <c r="F431" s="85">
        <v>21</v>
      </c>
      <c r="G431" s="6">
        <f t="shared" si="69"/>
        <v>44</v>
      </c>
      <c r="H431" s="57">
        <f t="shared" si="70"/>
        <v>1144</v>
      </c>
      <c r="I431" s="57">
        <f t="shared" si="71"/>
        <v>1144</v>
      </c>
      <c r="J431" s="57">
        <f t="shared" si="73"/>
        <v>57</v>
      </c>
      <c r="K431" s="57">
        <f t="shared" si="72"/>
        <v>113</v>
      </c>
      <c r="L431" s="57">
        <f t="shared" si="68"/>
        <v>170</v>
      </c>
      <c r="M431" s="107">
        <f t="shared" si="67"/>
        <v>54.320987654320987</v>
      </c>
    </row>
    <row r="432" spans="1:13" ht="17.100000000000001" customHeight="1" outlineLevel="2">
      <c r="A432" s="69">
        <v>31</v>
      </c>
      <c r="B432" s="60" t="s">
        <v>762</v>
      </c>
      <c r="C432" s="62" t="s">
        <v>821</v>
      </c>
      <c r="D432" s="85">
        <v>56</v>
      </c>
      <c r="E432" s="85">
        <v>916</v>
      </c>
      <c r="F432" s="85">
        <v>21</v>
      </c>
      <c r="G432" s="6">
        <f t="shared" si="69"/>
        <v>43.61904761904762</v>
      </c>
      <c r="H432" s="57">
        <f t="shared" si="70"/>
        <v>1134</v>
      </c>
      <c r="I432" s="57">
        <f t="shared" si="71"/>
        <v>1134</v>
      </c>
      <c r="J432" s="57">
        <f t="shared" si="73"/>
        <v>57</v>
      </c>
      <c r="K432" s="57">
        <f t="shared" si="72"/>
        <v>112</v>
      </c>
      <c r="L432" s="57">
        <f t="shared" si="68"/>
        <v>169</v>
      </c>
      <c r="M432" s="107">
        <f t="shared" si="67"/>
        <v>77.891156462585045</v>
      </c>
    </row>
    <row r="433" spans="1:13" ht="17.100000000000001" customHeight="1" outlineLevel="2">
      <c r="A433" s="69">
        <v>32</v>
      </c>
      <c r="B433" s="60" t="s">
        <v>762</v>
      </c>
      <c r="C433" s="62" t="s">
        <v>823</v>
      </c>
      <c r="D433" s="85">
        <v>176</v>
      </c>
      <c r="E433" s="85">
        <v>693</v>
      </c>
      <c r="F433" s="85">
        <v>7</v>
      </c>
      <c r="G433" s="6">
        <f t="shared" si="69"/>
        <v>99</v>
      </c>
      <c r="H433" s="57">
        <f t="shared" si="70"/>
        <v>2574</v>
      </c>
      <c r="I433" s="57">
        <f t="shared" si="71"/>
        <v>2574</v>
      </c>
      <c r="J433" s="57">
        <f t="shared" si="73"/>
        <v>129</v>
      </c>
      <c r="K433" s="57">
        <f t="shared" si="72"/>
        <v>256</v>
      </c>
      <c r="L433" s="57">
        <f t="shared" si="68"/>
        <v>385</v>
      </c>
      <c r="M433" s="107">
        <f t="shared" si="67"/>
        <v>56.25</v>
      </c>
    </row>
    <row r="434" spans="1:13" ht="17.100000000000001" customHeight="1" outlineLevel="2">
      <c r="A434" s="69">
        <v>33</v>
      </c>
      <c r="B434" s="60" t="s">
        <v>762</v>
      </c>
      <c r="C434" s="62" t="s">
        <v>826</v>
      </c>
      <c r="D434" s="85">
        <v>201</v>
      </c>
      <c r="E434" s="85">
        <v>2644</v>
      </c>
      <c r="F434" s="85">
        <v>21</v>
      </c>
      <c r="G434" s="6">
        <f t="shared" si="69"/>
        <v>125.9047619047619</v>
      </c>
      <c r="H434" s="57">
        <f t="shared" si="70"/>
        <v>3274</v>
      </c>
      <c r="I434" s="57">
        <f t="shared" si="71"/>
        <v>3274</v>
      </c>
      <c r="J434" s="57">
        <f>ROUND(H434*0.05-5,0)</f>
        <v>159</v>
      </c>
      <c r="K434" s="57">
        <f t="shared" si="72"/>
        <v>326</v>
      </c>
      <c r="L434" s="57">
        <f t="shared" si="68"/>
        <v>485</v>
      </c>
      <c r="M434" s="107">
        <f t="shared" si="67"/>
        <v>62.639185027244721</v>
      </c>
    </row>
    <row r="435" spans="1:13" ht="17.100000000000001" customHeight="1" outlineLevel="2">
      <c r="A435" s="69">
        <v>34</v>
      </c>
      <c r="B435" s="60" t="s">
        <v>762</v>
      </c>
      <c r="C435" s="62" t="s">
        <v>1469</v>
      </c>
      <c r="D435" s="85">
        <v>56</v>
      </c>
      <c r="E435" s="85">
        <v>275</v>
      </c>
      <c r="F435" s="85">
        <v>21</v>
      </c>
      <c r="G435" s="6">
        <f t="shared" si="69"/>
        <v>13.095238095238095</v>
      </c>
      <c r="H435" s="57">
        <f t="shared" si="70"/>
        <v>340</v>
      </c>
      <c r="I435" s="57">
        <f t="shared" si="71"/>
        <v>340</v>
      </c>
      <c r="J435" s="57">
        <f t="shared" si="73"/>
        <v>17</v>
      </c>
      <c r="K435" s="57">
        <f t="shared" si="72"/>
        <v>33</v>
      </c>
      <c r="L435" s="57">
        <f t="shared" si="68"/>
        <v>50</v>
      </c>
      <c r="M435" s="107">
        <f t="shared" si="67"/>
        <v>23.384353741496597</v>
      </c>
    </row>
    <row r="436" spans="1:13" ht="17.100000000000001" customHeight="1" outlineLevel="2">
      <c r="A436" s="69">
        <v>35</v>
      </c>
      <c r="B436" s="60" t="s">
        <v>762</v>
      </c>
      <c r="C436" s="62" t="s">
        <v>1168</v>
      </c>
      <c r="D436" s="85">
        <v>120</v>
      </c>
      <c r="E436" s="85">
        <v>1338</v>
      </c>
      <c r="F436" s="85">
        <v>22</v>
      </c>
      <c r="G436" s="6">
        <f t="shared" si="69"/>
        <v>60.81818181818182</v>
      </c>
      <c r="H436" s="57">
        <f t="shared" si="70"/>
        <v>1581</v>
      </c>
      <c r="I436" s="57">
        <f t="shared" si="71"/>
        <v>1581</v>
      </c>
      <c r="J436" s="57">
        <f t="shared" si="73"/>
        <v>79</v>
      </c>
      <c r="K436" s="57">
        <f t="shared" si="72"/>
        <v>157</v>
      </c>
      <c r="L436" s="57">
        <f t="shared" si="68"/>
        <v>236</v>
      </c>
      <c r="M436" s="107">
        <f t="shared" si="67"/>
        <v>50.68181818181818</v>
      </c>
    </row>
    <row r="437" spans="1:13" ht="17.100000000000001" customHeight="1" outlineLevel="1">
      <c r="A437" s="69"/>
      <c r="B437" s="97" t="s">
        <v>833</v>
      </c>
      <c r="C437" s="62"/>
      <c r="D437" s="85"/>
      <c r="E437" s="85"/>
      <c r="F437" s="85"/>
      <c r="G437" s="6">
        <f>SUBTOTAL(9,G402:G436)</f>
        <v>2598.2995416348358</v>
      </c>
      <c r="H437" s="57"/>
      <c r="I437" s="57"/>
      <c r="J437" s="57">
        <f>SUBTOTAL(9,J402:J436)</f>
        <v>3359</v>
      </c>
      <c r="K437" s="57">
        <f>SUBTOTAL(9,K402:K436)</f>
        <v>6720</v>
      </c>
      <c r="L437" s="57">
        <f>SUBTOTAL(9,L402:L436)</f>
        <v>10079</v>
      </c>
      <c r="M437" s="107"/>
    </row>
    <row r="438" spans="1:13" s="12" customFormat="1" ht="17.100000000000001" customHeight="1" outlineLevel="2">
      <c r="A438" s="82">
        <v>1</v>
      </c>
      <c r="B438" s="60" t="s">
        <v>1172</v>
      </c>
      <c r="C438" s="62" t="s">
        <v>1504</v>
      </c>
      <c r="D438" s="85">
        <v>50</v>
      </c>
      <c r="E438" s="85">
        <v>606</v>
      </c>
      <c r="F438" s="85">
        <v>18</v>
      </c>
      <c r="G438" s="6">
        <f t="shared" si="69"/>
        <v>33.666666666666664</v>
      </c>
      <c r="H438" s="57">
        <f t="shared" ref="H438:H467" si="74">ROUND(G438*28,0)</f>
        <v>943</v>
      </c>
      <c r="I438" s="57">
        <f t="shared" ref="I438:I463" si="75">ROUND(G438*28,0)</f>
        <v>943</v>
      </c>
      <c r="J438" s="57">
        <f>ROUND(H438*0.05-1,0)</f>
        <v>46</v>
      </c>
      <c r="K438" s="57">
        <f>ROUND(I438*0.1-1,0)</f>
        <v>93</v>
      </c>
      <c r="L438" s="57">
        <f t="shared" si="68"/>
        <v>139</v>
      </c>
      <c r="M438" s="107">
        <f t="shared" si="67"/>
        <v>67.333333333333329</v>
      </c>
    </row>
    <row r="439" spans="1:13" ht="17.100000000000001" customHeight="1" outlineLevel="2">
      <c r="A439" s="82">
        <v>2</v>
      </c>
      <c r="B439" s="60" t="s">
        <v>1172</v>
      </c>
      <c r="C439" s="62" t="s">
        <v>841</v>
      </c>
      <c r="D439" s="85">
        <v>77</v>
      </c>
      <c r="E439" s="85">
        <v>817</v>
      </c>
      <c r="F439" s="85">
        <v>17</v>
      </c>
      <c r="G439" s="6">
        <f t="shared" si="69"/>
        <v>48.058823529411768</v>
      </c>
      <c r="H439" s="57">
        <f t="shared" si="74"/>
        <v>1346</v>
      </c>
      <c r="I439" s="57">
        <f t="shared" si="75"/>
        <v>1346</v>
      </c>
      <c r="J439" s="57">
        <f t="shared" ref="J439:J460" si="76">ROUND(H439*0.05-1,0)</f>
        <v>66</v>
      </c>
      <c r="K439" s="57">
        <f t="shared" ref="K439:K476" si="77">ROUND(I439*0.1-1,0)</f>
        <v>134</v>
      </c>
      <c r="L439" s="57">
        <f t="shared" si="68"/>
        <v>200</v>
      </c>
      <c r="M439" s="107">
        <f t="shared" si="67"/>
        <v>62.414056531703594</v>
      </c>
    </row>
    <row r="440" spans="1:13" ht="17.100000000000001" customHeight="1" outlineLevel="2">
      <c r="A440" s="82">
        <v>3</v>
      </c>
      <c r="B440" s="60" t="s">
        <v>1172</v>
      </c>
      <c r="C440" s="62" t="s">
        <v>844</v>
      </c>
      <c r="D440" s="85">
        <v>54</v>
      </c>
      <c r="E440" s="85">
        <v>931</v>
      </c>
      <c r="F440" s="85">
        <v>20</v>
      </c>
      <c r="G440" s="6">
        <f t="shared" si="69"/>
        <v>46.55</v>
      </c>
      <c r="H440" s="57">
        <f t="shared" si="74"/>
        <v>1303</v>
      </c>
      <c r="I440" s="57">
        <f t="shared" si="75"/>
        <v>1303</v>
      </c>
      <c r="J440" s="57">
        <f t="shared" si="76"/>
        <v>64</v>
      </c>
      <c r="K440" s="57">
        <f t="shared" si="77"/>
        <v>129</v>
      </c>
      <c r="L440" s="57">
        <f t="shared" si="68"/>
        <v>193</v>
      </c>
      <c r="M440" s="107">
        <f t="shared" si="67"/>
        <v>86.203703703703709</v>
      </c>
    </row>
    <row r="441" spans="1:13" ht="17.100000000000001" customHeight="1" outlineLevel="2">
      <c r="A441" s="82">
        <v>4</v>
      </c>
      <c r="B441" s="60" t="s">
        <v>1172</v>
      </c>
      <c r="C441" s="62" t="s">
        <v>845</v>
      </c>
      <c r="D441" s="85">
        <v>72</v>
      </c>
      <c r="E441" s="85">
        <v>748</v>
      </c>
      <c r="F441" s="85">
        <v>20</v>
      </c>
      <c r="G441" s="6">
        <f t="shared" si="69"/>
        <v>37.4</v>
      </c>
      <c r="H441" s="57">
        <f t="shared" si="74"/>
        <v>1047</v>
      </c>
      <c r="I441" s="57">
        <f t="shared" si="75"/>
        <v>1047</v>
      </c>
      <c r="J441" s="57">
        <f t="shared" si="76"/>
        <v>51</v>
      </c>
      <c r="K441" s="57">
        <f t="shared" si="77"/>
        <v>104</v>
      </c>
      <c r="L441" s="57">
        <f t="shared" si="68"/>
        <v>155</v>
      </c>
      <c r="M441" s="107">
        <f t="shared" si="67"/>
        <v>51.944444444444443</v>
      </c>
    </row>
    <row r="442" spans="1:13" ht="17.100000000000001" customHeight="1" outlineLevel="2">
      <c r="A442" s="82">
        <v>5</v>
      </c>
      <c r="B442" s="60" t="s">
        <v>1172</v>
      </c>
      <c r="C442" s="62" t="s">
        <v>846</v>
      </c>
      <c r="D442" s="85">
        <v>49</v>
      </c>
      <c r="E442" s="85">
        <v>412</v>
      </c>
      <c r="F442" s="85">
        <v>21</v>
      </c>
      <c r="G442" s="6">
        <f t="shared" si="69"/>
        <v>19.61904761904762</v>
      </c>
      <c r="H442" s="57">
        <f t="shared" si="74"/>
        <v>549</v>
      </c>
      <c r="I442" s="57">
        <f t="shared" si="75"/>
        <v>549</v>
      </c>
      <c r="J442" s="57">
        <f t="shared" si="76"/>
        <v>26</v>
      </c>
      <c r="K442" s="57">
        <f t="shared" si="77"/>
        <v>54</v>
      </c>
      <c r="L442" s="57">
        <f t="shared" si="68"/>
        <v>80</v>
      </c>
      <c r="M442" s="107">
        <f t="shared" si="67"/>
        <v>40.038872691933918</v>
      </c>
    </row>
    <row r="443" spans="1:13" ht="17.100000000000001" customHeight="1" outlineLevel="2">
      <c r="A443" s="82">
        <v>6</v>
      </c>
      <c r="B443" s="60" t="s">
        <v>1172</v>
      </c>
      <c r="C443" s="62" t="s">
        <v>843</v>
      </c>
      <c r="D443" s="85">
        <v>39</v>
      </c>
      <c r="E443" s="85">
        <v>187</v>
      </c>
      <c r="F443" s="85">
        <v>7</v>
      </c>
      <c r="G443" s="6">
        <f t="shared" si="69"/>
        <v>26.714285714285715</v>
      </c>
      <c r="H443" s="57">
        <f t="shared" si="74"/>
        <v>748</v>
      </c>
      <c r="I443" s="57">
        <f t="shared" si="75"/>
        <v>748</v>
      </c>
      <c r="J443" s="57">
        <f t="shared" si="76"/>
        <v>36</v>
      </c>
      <c r="K443" s="57">
        <f t="shared" si="77"/>
        <v>74</v>
      </c>
      <c r="L443" s="57">
        <f t="shared" si="68"/>
        <v>110</v>
      </c>
      <c r="M443" s="107">
        <f t="shared" si="67"/>
        <v>68.498168498168496</v>
      </c>
    </row>
    <row r="444" spans="1:13" ht="17.100000000000001" customHeight="1" outlineLevel="2">
      <c r="A444" s="82">
        <v>7</v>
      </c>
      <c r="B444" s="60" t="s">
        <v>1172</v>
      </c>
      <c r="C444" s="62" t="s">
        <v>847</v>
      </c>
      <c r="D444" s="85">
        <v>35</v>
      </c>
      <c r="E444" s="85">
        <v>280</v>
      </c>
      <c r="F444" s="85">
        <v>13</v>
      </c>
      <c r="G444" s="6">
        <f t="shared" si="69"/>
        <v>21.53846153846154</v>
      </c>
      <c r="H444" s="57">
        <f t="shared" si="74"/>
        <v>603</v>
      </c>
      <c r="I444" s="57">
        <f t="shared" si="75"/>
        <v>603</v>
      </c>
      <c r="J444" s="57">
        <f t="shared" si="76"/>
        <v>29</v>
      </c>
      <c r="K444" s="57">
        <f t="shared" si="77"/>
        <v>59</v>
      </c>
      <c r="L444" s="57">
        <f t="shared" si="68"/>
        <v>88</v>
      </c>
      <c r="M444" s="107">
        <f t="shared" si="67"/>
        <v>61.53846153846154</v>
      </c>
    </row>
    <row r="445" spans="1:13" ht="17.100000000000001" customHeight="1" outlineLevel="2">
      <c r="A445" s="82">
        <v>8</v>
      </c>
      <c r="B445" s="60" t="s">
        <v>1172</v>
      </c>
      <c r="C445" s="62" t="s">
        <v>853</v>
      </c>
      <c r="D445" s="85">
        <v>92</v>
      </c>
      <c r="E445" s="85">
        <v>773</v>
      </c>
      <c r="F445" s="85">
        <v>14</v>
      </c>
      <c r="G445" s="6">
        <f t="shared" si="69"/>
        <v>55.214285714285715</v>
      </c>
      <c r="H445" s="57">
        <f t="shared" si="74"/>
        <v>1546</v>
      </c>
      <c r="I445" s="57">
        <f t="shared" si="75"/>
        <v>1546</v>
      </c>
      <c r="J445" s="57">
        <f t="shared" si="76"/>
        <v>76</v>
      </c>
      <c r="K445" s="57">
        <f t="shared" si="77"/>
        <v>154</v>
      </c>
      <c r="L445" s="57">
        <f t="shared" si="68"/>
        <v>230</v>
      </c>
      <c r="M445" s="107">
        <f t="shared" si="67"/>
        <v>60.015527950310563</v>
      </c>
    </row>
    <row r="446" spans="1:13" ht="17.100000000000001" customHeight="1" outlineLevel="2">
      <c r="A446" s="82">
        <v>9</v>
      </c>
      <c r="B446" s="60" t="s">
        <v>1172</v>
      </c>
      <c r="C446" s="62" t="s">
        <v>121</v>
      </c>
      <c r="D446" s="85">
        <v>55</v>
      </c>
      <c r="E446" s="85">
        <v>480</v>
      </c>
      <c r="F446" s="85">
        <v>16</v>
      </c>
      <c r="G446" s="6">
        <f t="shared" si="69"/>
        <v>30</v>
      </c>
      <c r="H446" s="57">
        <f t="shared" si="74"/>
        <v>840</v>
      </c>
      <c r="I446" s="57">
        <f t="shared" si="75"/>
        <v>840</v>
      </c>
      <c r="J446" s="57">
        <f t="shared" si="76"/>
        <v>41</v>
      </c>
      <c r="K446" s="57">
        <f t="shared" si="77"/>
        <v>83</v>
      </c>
      <c r="L446" s="57">
        <f t="shared" si="68"/>
        <v>124</v>
      </c>
      <c r="M446" s="107">
        <f t="shared" si="67"/>
        <v>54.545454545454547</v>
      </c>
    </row>
    <row r="447" spans="1:13" ht="17.100000000000001" customHeight="1" outlineLevel="2">
      <c r="A447" s="82">
        <v>10</v>
      </c>
      <c r="B447" s="60" t="s">
        <v>1172</v>
      </c>
      <c r="C447" s="62" t="s">
        <v>1173</v>
      </c>
      <c r="D447" s="85">
        <v>29</v>
      </c>
      <c r="E447" s="85">
        <v>170</v>
      </c>
      <c r="F447" s="85">
        <v>13</v>
      </c>
      <c r="G447" s="6">
        <f t="shared" si="69"/>
        <v>13.076923076923077</v>
      </c>
      <c r="H447" s="57">
        <f t="shared" si="74"/>
        <v>366</v>
      </c>
      <c r="I447" s="57">
        <f t="shared" si="75"/>
        <v>366</v>
      </c>
      <c r="J447" s="57">
        <f t="shared" si="76"/>
        <v>17</v>
      </c>
      <c r="K447" s="57">
        <f t="shared" si="77"/>
        <v>36</v>
      </c>
      <c r="L447" s="57">
        <f t="shared" si="68"/>
        <v>53</v>
      </c>
      <c r="M447" s="107">
        <f t="shared" si="67"/>
        <v>45.092838196286472</v>
      </c>
    </row>
    <row r="448" spans="1:13" ht="17.100000000000001" customHeight="1" outlineLevel="2">
      <c r="A448" s="82">
        <v>11</v>
      </c>
      <c r="B448" s="60" t="s">
        <v>1172</v>
      </c>
      <c r="C448" s="62" t="s">
        <v>1174</v>
      </c>
      <c r="D448" s="85">
        <v>131</v>
      </c>
      <c r="E448" s="85">
        <v>1010</v>
      </c>
      <c r="F448" s="85">
        <v>21</v>
      </c>
      <c r="G448" s="6">
        <f t="shared" si="69"/>
        <v>48.095238095238095</v>
      </c>
      <c r="H448" s="57">
        <f t="shared" si="74"/>
        <v>1347</v>
      </c>
      <c r="I448" s="57">
        <f t="shared" si="75"/>
        <v>1347</v>
      </c>
      <c r="J448" s="57">
        <f t="shared" si="76"/>
        <v>66</v>
      </c>
      <c r="K448" s="57">
        <f t="shared" si="77"/>
        <v>134</v>
      </c>
      <c r="L448" s="57">
        <f t="shared" si="68"/>
        <v>200</v>
      </c>
      <c r="M448" s="107">
        <f t="shared" si="67"/>
        <v>36.713922210105416</v>
      </c>
    </row>
    <row r="449" spans="1:13" ht="17.100000000000001" customHeight="1" outlineLevel="2">
      <c r="A449" s="82">
        <v>12</v>
      </c>
      <c r="B449" s="60" t="s">
        <v>1172</v>
      </c>
      <c r="C449" s="62" t="s">
        <v>858</v>
      </c>
      <c r="D449" s="85">
        <v>30</v>
      </c>
      <c r="E449" s="85">
        <v>216</v>
      </c>
      <c r="F449" s="85">
        <v>20</v>
      </c>
      <c r="G449" s="6">
        <f t="shared" si="69"/>
        <v>10.8</v>
      </c>
      <c r="H449" s="57">
        <f t="shared" si="74"/>
        <v>302</v>
      </c>
      <c r="I449" s="57">
        <f t="shared" si="75"/>
        <v>302</v>
      </c>
      <c r="J449" s="57">
        <f t="shared" si="76"/>
        <v>14</v>
      </c>
      <c r="K449" s="57">
        <f t="shared" si="77"/>
        <v>29</v>
      </c>
      <c r="L449" s="57">
        <f t="shared" si="68"/>
        <v>43</v>
      </c>
      <c r="M449" s="107">
        <f t="shared" si="67"/>
        <v>36</v>
      </c>
    </row>
    <row r="450" spans="1:13" ht="17.100000000000001" customHeight="1" outlineLevel="2">
      <c r="A450" s="82">
        <v>13</v>
      </c>
      <c r="B450" s="60" t="s">
        <v>1172</v>
      </c>
      <c r="C450" s="62" t="s">
        <v>1175</v>
      </c>
      <c r="D450" s="85">
        <v>58</v>
      </c>
      <c r="E450" s="85">
        <v>389</v>
      </c>
      <c r="F450" s="85">
        <v>21</v>
      </c>
      <c r="G450" s="6">
        <f t="shared" si="69"/>
        <v>18.523809523809526</v>
      </c>
      <c r="H450" s="57">
        <f t="shared" si="74"/>
        <v>519</v>
      </c>
      <c r="I450" s="57">
        <f t="shared" si="75"/>
        <v>519</v>
      </c>
      <c r="J450" s="57">
        <f t="shared" si="76"/>
        <v>25</v>
      </c>
      <c r="K450" s="57">
        <f t="shared" si="77"/>
        <v>51</v>
      </c>
      <c r="L450" s="57">
        <f t="shared" si="68"/>
        <v>76</v>
      </c>
      <c r="M450" s="107">
        <f t="shared" si="67"/>
        <v>31.937602627257803</v>
      </c>
    </row>
    <row r="451" spans="1:13" ht="17.100000000000001" customHeight="1" outlineLevel="2">
      <c r="A451" s="82">
        <v>14</v>
      </c>
      <c r="B451" s="60" t="s">
        <v>1172</v>
      </c>
      <c r="C451" s="62" t="s">
        <v>860</v>
      </c>
      <c r="D451" s="85">
        <v>105</v>
      </c>
      <c r="E451" s="85">
        <v>717</v>
      </c>
      <c r="F451" s="85">
        <v>21</v>
      </c>
      <c r="G451" s="6">
        <f t="shared" si="69"/>
        <v>34.142857142857146</v>
      </c>
      <c r="H451" s="57">
        <f t="shared" si="74"/>
        <v>956</v>
      </c>
      <c r="I451" s="57">
        <f t="shared" si="75"/>
        <v>956</v>
      </c>
      <c r="J451" s="57">
        <f t="shared" si="76"/>
        <v>47</v>
      </c>
      <c r="K451" s="57">
        <f t="shared" si="77"/>
        <v>95</v>
      </c>
      <c r="L451" s="57">
        <f t="shared" si="68"/>
        <v>142</v>
      </c>
      <c r="M451" s="107">
        <f t="shared" si="67"/>
        <v>32.517006802721092</v>
      </c>
    </row>
    <row r="452" spans="1:13" ht="17.100000000000001" customHeight="1" outlineLevel="2">
      <c r="A452" s="82">
        <v>15</v>
      </c>
      <c r="B452" s="60" t="s">
        <v>1172</v>
      </c>
      <c r="C452" s="62" t="s">
        <v>863</v>
      </c>
      <c r="D452" s="85">
        <v>91</v>
      </c>
      <c r="E452" s="85">
        <v>921</v>
      </c>
      <c r="F452" s="85">
        <v>21</v>
      </c>
      <c r="G452" s="6">
        <f t="shared" si="69"/>
        <v>43.857142857142854</v>
      </c>
      <c r="H452" s="57">
        <f t="shared" si="74"/>
        <v>1228</v>
      </c>
      <c r="I452" s="57">
        <f t="shared" si="75"/>
        <v>1228</v>
      </c>
      <c r="J452" s="57">
        <f t="shared" si="76"/>
        <v>60</v>
      </c>
      <c r="K452" s="57">
        <f t="shared" si="77"/>
        <v>122</v>
      </c>
      <c r="L452" s="57">
        <f t="shared" si="68"/>
        <v>182</v>
      </c>
      <c r="M452" s="107">
        <f t="shared" si="67"/>
        <v>48.194662480376763</v>
      </c>
    </row>
    <row r="453" spans="1:13" ht="17.100000000000001" customHeight="1" outlineLevel="2">
      <c r="A453" s="82">
        <v>16</v>
      </c>
      <c r="B453" s="60" t="s">
        <v>1172</v>
      </c>
      <c r="C453" s="62" t="s">
        <v>1244</v>
      </c>
      <c r="D453" s="85">
        <v>46</v>
      </c>
      <c r="E453" s="85">
        <v>549</v>
      </c>
      <c r="F453" s="85">
        <v>18</v>
      </c>
      <c r="G453" s="6">
        <f t="shared" si="69"/>
        <v>30.5</v>
      </c>
      <c r="H453" s="57">
        <f t="shared" si="74"/>
        <v>854</v>
      </c>
      <c r="I453" s="57">
        <f t="shared" si="75"/>
        <v>854</v>
      </c>
      <c r="J453" s="57">
        <f t="shared" si="76"/>
        <v>42</v>
      </c>
      <c r="K453" s="57">
        <f t="shared" si="77"/>
        <v>84</v>
      </c>
      <c r="L453" s="57">
        <f t="shared" si="68"/>
        <v>126</v>
      </c>
      <c r="M453" s="107">
        <f t="shared" ref="M453:M516" si="78">G453*100/D453</f>
        <v>66.304347826086953</v>
      </c>
    </row>
    <row r="454" spans="1:13" s="11" customFormat="1" ht="17.100000000000001" customHeight="1" outlineLevel="2">
      <c r="A454" s="82">
        <v>17</v>
      </c>
      <c r="B454" s="60" t="s">
        <v>1172</v>
      </c>
      <c r="C454" s="62" t="s">
        <v>549</v>
      </c>
      <c r="D454" s="85">
        <v>128</v>
      </c>
      <c r="E454" s="85">
        <v>1372</v>
      </c>
      <c r="F454" s="85">
        <v>16</v>
      </c>
      <c r="G454" s="6">
        <f t="shared" si="69"/>
        <v>85.75</v>
      </c>
      <c r="H454" s="57">
        <f t="shared" si="74"/>
        <v>2401</v>
      </c>
      <c r="I454" s="57">
        <f t="shared" si="75"/>
        <v>2401</v>
      </c>
      <c r="J454" s="57">
        <f t="shared" si="76"/>
        <v>119</v>
      </c>
      <c r="K454" s="57">
        <f t="shared" si="77"/>
        <v>239</v>
      </c>
      <c r="L454" s="57">
        <f t="shared" si="68"/>
        <v>358</v>
      </c>
      <c r="M454" s="107">
        <f t="shared" si="78"/>
        <v>66.9921875</v>
      </c>
    </row>
    <row r="455" spans="1:13" s="11" customFormat="1" ht="17.100000000000001" customHeight="1" outlineLevel="2">
      <c r="A455" s="82">
        <v>18</v>
      </c>
      <c r="B455" s="60" t="s">
        <v>1172</v>
      </c>
      <c r="C455" s="62" t="s">
        <v>873</v>
      </c>
      <c r="D455" s="89">
        <v>101</v>
      </c>
      <c r="E455" s="85">
        <v>1083</v>
      </c>
      <c r="F455" s="85">
        <v>21</v>
      </c>
      <c r="G455" s="6">
        <f t="shared" si="69"/>
        <v>51.571428571428569</v>
      </c>
      <c r="H455" s="57">
        <f t="shared" si="74"/>
        <v>1444</v>
      </c>
      <c r="I455" s="57">
        <f t="shared" si="75"/>
        <v>1444</v>
      </c>
      <c r="J455" s="57">
        <f t="shared" si="76"/>
        <v>71</v>
      </c>
      <c r="K455" s="57">
        <f t="shared" si="77"/>
        <v>143</v>
      </c>
      <c r="L455" s="57">
        <f t="shared" si="68"/>
        <v>214</v>
      </c>
      <c r="M455" s="107">
        <f t="shared" si="78"/>
        <v>51.060820367751056</v>
      </c>
    </row>
    <row r="456" spans="1:13" ht="17.100000000000001" customHeight="1" outlineLevel="2">
      <c r="A456" s="82">
        <v>19</v>
      </c>
      <c r="B456" s="60" t="s">
        <v>1172</v>
      </c>
      <c r="C456" s="62" t="s">
        <v>1176</v>
      </c>
      <c r="D456" s="85">
        <v>16</v>
      </c>
      <c r="E456" s="85">
        <v>132</v>
      </c>
      <c r="F456" s="85">
        <v>20</v>
      </c>
      <c r="G456" s="6">
        <f t="shared" si="69"/>
        <v>6.6</v>
      </c>
      <c r="H456" s="57">
        <f t="shared" si="74"/>
        <v>185</v>
      </c>
      <c r="I456" s="57">
        <f t="shared" si="75"/>
        <v>185</v>
      </c>
      <c r="J456" s="57">
        <f t="shared" si="76"/>
        <v>8</v>
      </c>
      <c r="K456" s="57">
        <f t="shared" si="77"/>
        <v>18</v>
      </c>
      <c r="L456" s="57">
        <f t="shared" si="68"/>
        <v>26</v>
      </c>
      <c r="M456" s="107">
        <f t="shared" si="78"/>
        <v>41.25</v>
      </c>
    </row>
    <row r="457" spans="1:13" ht="17.100000000000001" customHeight="1" outlineLevel="2">
      <c r="A457" s="82">
        <v>20</v>
      </c>
      <c r="B457" s="60" t="s">
        <v>1172</v>
      </c>
      <c r="C457" s="62" t="s">
        <v>875</v>
      </c>
      <c r="D457" s="85">
        <v>280</v>
      </c>
      <c r="E457" s="85">
        <v>1733</v>
      </c>
      <c r="F457" s="85">
        <v>21</v>
      </c>
      <c r="G457" s="6">
        <f t="shared" si="69"/>
        <v>82.523809523809518</v>
      </c>
      <c r="H457" s="57">
        <f t="shared" si="74"/>
        <v>2311</v>
      </c>
      <c r="I457" s="57">
        <f t="shared" si="75"/>
        <v>2311</v>
      </c>
      <c r="J457" s="57">
        <f t="shared" si="76"/>
        <v>115</v>
      </c>
      <c r="K457" s="57">
        <f t="shared" si="77"/>
        <v>230</v>
      </c>
      <c r="L457" s="57">
        <f t="shared" si="68"/>
        <v>345</v>
      </c>
      <c r="M457" s="107">
        <f t="shared" si="78"/>
        <v>29.472789115646258</v>
      </c>
    </row>
    <row r="458" spans="1:13" ht="17.100000000000001" customHeight="1" outlineLevel="2">
      <c r="A458" s="82">
        <v>21</v>
      </c>
      <c r="B458" s="60" t="s">
        <v>1172</v>
      </c>
      <c r="C458" s="62" t="s">
        <v>1177</v>
      </c>
      <c r="D458" s="85">
        <v>178</v>
      </c>
      <c r="E458" s="85">
        <v>1910</v>
      </c>
      <c r="F458" s="85">
        <v>16</v>
      </c>
      <c r="G458" s="6">
        <f t="shared" si="69"/>
        <v>119.375</v>
      </c>
      <c r="H458" s="57">
        <f t="shared" si="74"/>
        <v>3343</v>
      </c>
      <c r="I458" s="57">
        <f t="shared" si="75"/>
        <v>3343</v>
      </c>
      <c r="J458" s="57">
        <f t="shared" si="76"/>
        <v>166</v>
      </c>
      <c r="K458" s="57">
        <f t="shared" si="77"/>
        <v>333</v>
      </c>
      <c r="L458" s="57">
        <f t="shared" si="68"/>
        <v>499</v>
      </c>
      <c r="M458" s="107">
        <f t="shared" si="78"/>
        <v>67.06460674157303</v>
      </c>
    </row>
    <row r="459" spans="1:13" ht="17.100000000000001" customHeight="1" outlineLevel="2">
      <c r="A459" s="82">
        <v>22</v>
      </c>
      <c r="B459" s="60" t="s">
        <v>1172</v>
      </c>
      <c r="C459" s="62" t="s">
        <v>1178</v>
      </c>
      <c r="D459" s="85">
        <v>68</v>
      </c>
      <c r="E459" s="85">
        <v>500</v>
      </c>
      <c r="F459" s="85">
        <v>8</v>
      </c>
      <c r="G459" s="6">
        <f t="shared" si="69"/>
        <v>62.5</v>
      </c>
      <c r="H459" s="57">
        <f t="shared" si="74"/>
        <v>1750</v>
      </c>
      <c r="I459" s="57">
        <f t="shared" si="75"/>
        <v>1750</v>
      </c>
      <c r="J459" s="57">
        <f t="shared" si="76"/>
        <v>87</v>
      </c>
      <c r="K459" s="57">
        <f t="shared" si="77"/>
        <v>174</v>
      </c>
      <c r="L459" s="57">
        <f t="shared" si="68"/>
        <v>261</v>
      </c>
      <c r="M459" s="107">
        <f t="shared" si="78"/>
        <v>91.911764705882348</v>
      </c>
    </row>
    <row r="460" spans="1:13" ht="17.100000000000001" customHeight="1" outlineLevel="2">
      <c r="A460" s="82">
        <v>23</v>
      </c>
      <c r="B460" s="60" t="s">
        <v>1172</v>
      </c>
      <c r="C460" s="62" t="s">
        <v>1179</v>
      </c>
      <c r="D460" s="85">
        <v>114</v>
      </c>
      <c r="E460" s="85">
        <v>975</v>
      </c>
      <c r="F460" s="85">
        <v>20</v>
      </c>
      <c r="G460" s="6">
        <f t="shared" si="69"/>
        <v>48.75</v>
      </c>
      <c r="H460" s="57">
        <f t="shared" si="74"/>
        <v>1365</v>
      </c>
      <c r="I460" s="57">
        <f t="shared" si="75"/>
        <v>1365</v>
      </c>
      <c r="J460" s="57">
        <f t="shared" si="76"/>
        <v>67</v>
      </c>
      <c r="K460" s="57">
        <f t="shared" si="77"/>
        <v>136</v>
      </c>
      <c r="L460" s="57">
        <f t="shared" si="68"/>
        <v>203</v>
      </c>
      <c r="M460" s="107">
        <f t="shared" si="78"/>
        <v>42.763157894736842</v>
      </c>
    </row>
    <row r="461" spans="1:13" ht="17.100000000000001" customHeight="1" outlineLevel="2">
      <c r="A461" s="82">
        <v>24</v>
      </c>
      <c r="B461" s="60" t="s">
        <v>1172</v>
      </c>
      <c r="C461" s="62" t="s">
        <v>1180</v>
      </c>
      <c r="D461" s="85">
        <v>125</v>
      </c>
      <c r="E461" s="85">
        <v>572</v>
      </c>
      <c r="F461" s="85">
        <v>18</v>
      </c>
      <c r="G461" s="6">
        <f t="shared" si="69"/>
        <v>31.777777777777779</v>
      </c>
      <c r="H461" s="57">
        <f t="shared" si="74"/>
        <v>890</v>
      </c>
      <c r="I461" s="57">
        <f t="shared" si="75"/>
        <v>890</v>
      </c>
      <c r="J461" s="57">
        <f t="shared" si="73"/>
        <v>45</v>
      </c>
      <c r="K461" s="57">
        <f t="shared" si="77"/>
        <v>88</v>
      </c>
      <c r="L461" s="57">
        <f t="shared" si="68"/>
        <v>133</v>
      </c>
      <c r="M461" s="107">
        <f t="shared" si="78"/>
        <v>25.422222222222224</v>
      </c>
    </row>
    <row r="462" spans="1:13" ht="17.100000000000001" customHeight="1" outlineLevel="2">
      <c r="A462" s="82">
        <v>25</v>
      </c>
      <c r="B462" s="60" t="s">
        <v>1172</v>
      </c>
      <c r="C462" s="62" t="s">
        <v>885</v>
      </c>
      <c r="D462" s="85">
        <v>43</v>
      </c>
      <c r="E462" s="85">
        <v>446</v>
      </c>
      <c r="F462" s="85">
        <v>21</v>
      </c>
      <c r="G462" s="6">
        <f t="shared" si="69"/>
        <v>21.238095238095237</v>
      </c>
      <c r="H462" s="57">
        <f t="shared" si="74"/>
        <v>595</v>
      </c>
      <c r="I462" s="57">
        <f t="shared" si="75"/>
        <v>595</v>
      </c>
      <c r="J462" s="57">
        <f t="shared" si="73"/>
        <v>30</v>
      </c>
      <c r="K462" s="57">
        <f t="shared" si="77"/>
        <v>59</v>
      </c>
      <c r="L462" s="57">
        <f t="shared" ref="L462:L516" si="79">J462+K462</f>
        <v>89</v>
      </c>
      <c r="M462" s="107">
        <f t="shared" si="78"/>
        <v>49.390919158361022</v>
      </c>
    </row>
    <row r="463" spans="1:13" ht="17.100000000000001" customHeight="1" outlineLevel="2">
      <c r="A463" s="82">
        <v>26</v>
      </c>
      <c r="B463" s="60" t="s">
        <v>1172</v>
      </c>
      <c r="C463" s="62" t="s">
        <v>887</v>
      </c>
      <c r="D463" s="85">
        <v>58</v>
      </c>
      <c r="E463" s="85">
        <v>569</v>
      </c>
      <c r="F463" s="85">
        <v>16</v>
      </c>
      <c r="G463" s="6">
        <f t="shared" si="69"/>
        <v>35.5625</v>
      </c>
      <c r="H463" s="57">
        <f t="shared" si="74"/>
        <v>996</v>
      </c>
      <c r="I463" s="57">
        <f t="shared" si="75"/>
        <v>996</v>
      </c>
      <c r="J463" s="57">
        <f t="shared" si="73"/>
        <v>50</v>
      </c>
      <c r="K463" s="57">
        <f t="shared" si="77"/>
        <v>99</v>
      </c>
      <c r="L463" s="57">
        <f t="shared" si="79"/>
        <v>149</v>
      </c>
      <c r="M463" s="107">
        <f t="shared" si="78"/>
        <v>61.314655172413794</v>
      </c>
    </row>
    <row r="464" spans="1:13" ht="17.100000000000001" customHeight="1" outlineLevel="2">
      <c r="A464" s="82">
        <v>27</v>
      </c>
      <c r="B464" s="60" t="s">
        <v>1172</v>
      </c>
      <c r="C464" s="62" t="s">
        <v>896</v>
      </c>
      <c r="D464" s="85">
        <v>105</v>
      </c>
      <c r="E464" s="85">
        <v>1001</v>
      </c>
      <c r="F464" s="85">
        <v>21</v>
      </c>
      <c r="G464" s="6">
        <f t="shared" ref="G464:G516" si="80">E464/F464</f>
        <v>47.666666666666664</v>
      </c>
      <c r="H464" s="57">
        <f t="shared" si="74"/>
        <v>1335</v>
      </c>
      <c r="I464" s="57">
        <f t="shared" ref="I464:I476" si="81">ROUND(G464*28,0)</f>
        <v>1335</v>
      </c>
      <c r="J464" s="57">
        <f t="shared" si="73"/>
        <v>67</v>
      </c>
      <c r="K464" s="57">
        <f t="shared" si="77"/>
        <v>133</v>
      </c>
      <c r="L464" s="57">
        <f t="shared" si="79"/>
        <v>200</v>
      </c>
      <c r="M464" s="107">
        <f t="shared" si="78"/>
        <v>45.396825396825392</v>
      </c>
    </row>
    <row r="465" spans="1:13" ht="17.100000000000001" customHeight="1" outlineLevel="2">
      <c r="A465" s="82">
        <v>28</v>
      </c>
      <c r="B465" s="60" t="s">
        <v>1172</v>
      </c>
      <c r="C465" s="62" t="s">
        <v>1181</v>
      </c>
      <c r="D465" s="85">
        <v>69</v>
      </c>
      <c r="E465" s="85">
        <v>302</v>
      </c>
      <c r="F465" s="85">
        <v>22</v>
      </c>
      <c r="G465" s="6">
        <f t="shared" si="80"/>
        <v>13.727272727272727</v>
      </c>
      <c r="H465" s="57">
        <f t="shared" si="74"/>
        <v>384</v>
      </c>
      <c r="I465" s="57">
        <f t="shared" si="81"/>
        <v>384</v>
      </c>
      <c r="J465" s="57">
        <f t="shared" si="73"/>
        <v>19</v>
      </c>
      <c r="K465" s="57">
        <f t="shared" si="77"/>
        <v>37</v>
      </c>
      <c r="L465" s="57">
        <f t="shared" si="79"/>
        <v>56</v>
      </c>
      <c r="M465" s="107">
        <f t="shared" si="78"/>
        <v>19.894598155467722</v>
      </c>
    </row>
    <row r="466" spans="1:13" ht="17.100000000000001" customHeight="1" outlineLevel="2">
      <c r="A466" s="82">
        <v>29</v>
      </c>
      <c r="B466" s="60" t="s">
        <v>1172</v>
      </c>
      <c r="C466" s="62" t="s">
        <v>1182</v>
      </c>
      <c r="D466" s="85">
        <v>85</v>
      </c>
      <c r="E466" s="85">
        <v>602</v>
      </c>
      <c r="F466" s="85">
        <v>14</v>
      </c>
      <c r="G466" s="6">
        <f t="shared" si="80"/>
        <v>43</v>
      </c>
      <c r="H466" s="57">
        <f t="shared" si="74"/>
        <v>1204</v>
      </c>
      <c r="I466" s="57">
        <f t="shared" si="81"/>
        <v>1204</v>
      </c>
      <c r="J466" s="57">
        <f t="shared" si="73"/>
        <v>60</v>
      </c>
      <c r="K466" s="57">
        <f t="shared" si="77"/>
        <v>119</v>
      </c>
      <c r="L466" s="57">
        <f t="shared" si="79"/>
        <v>179</v>
      </c>
      <c r="M466" s="107">
        <f t="shared" si="78"/>
        <v>50.588235294117645</v>
      </c>
    </row>
    <row r="467" spans="1:13" ht="17.100000000000001" customHeight="1" outlineLevel="2">
      <c r="A467" s="82">
        <v>30</v>
      </c>
      <c r="B467" s="60" t="s">
        <v>1172</v>
      </c>
      <c r="C467" s="62" t="s">
        <v>893</v>
      </c>
      <c r="D467" s="85">
        <v>132</v>
      </c>
      <c r="E467" s="85">
        <v>465</v>
      </c>
      <c r="F467" s="85">
        <v>12</v>
      </c>
      <c r="G467" s="6">
        <f t="shared" si="80"/>
        <v>38.75</v>
      </c>
      <c r="H467" s="57">
        <f t="shared" si="74"/>
        <v>1085</v>
      </c>
      <c r="I467" s="57">
        <f t="shared" si="81"/>
        <v>1085</v>
      </c>
      <c r="J467" s="57">
        <f t="shared" si="73"/>
        <v>54</v>
      </c>
      <c r="K467" s="57">
        <f t="shared" si="77"/>
        <v>108</v>
      </c>
      <c r="L467" s="57">
        <f t="shared" si="79"/>
        <v>162</v>
      </c>
      <c r="M467" s="107">
        <f t="shared" si="78"/>
        <v>29.356060606060606</v>
      </c>
    </row>
    <row r="468" spans="1:13" ht="17.100000000000001" customHeight="1" outlineLevel="2">
      <c r="A468" s="82">
        <v>31</v>
      </c>
      <c r="B468" s="60" t="s">
        <v>1172</v>
      </c>
      <c r="C468" s="62" t="s">
        <v>1183</v>
      </c>
      <c r="D468" s="85">
        <v>60</v>
      </c>
      <c r="E468" s="85">
        <v>364</v>
      </c>
      <c r="F468" s="85">
        <v>17</v>
      </c>
      <c r="G468" s="6">
        <f t="shared" si="80"/>
        <v>21.411764705882351</v>
      </c>
      <c r="H468" s="57">
        <f t="shared" ref="H468:H476" si="82">ROUND(G468*28,0)</f>
        <v>600</v>
      </c>
      <c r="I468" s="57">
        <f t="shared" si="81"/>
        <v>600</v>
      </c>
      <c r="J468" s="57">
        <f t="shared" si="73"/>
        <v>30</v>
      </c>
      <c r="K468" s="57">
        <f t="shared" si="77"/>
        <v>59</v>
      </c>
      <c r="L468" s="57">
        <f t="shared" si="79"/>
        <v>89</v>
      </c>
      <c r="M468" s="107">
        <f t="shared" si="78"/>
        <v>35.686274509803916</v>
      </c>
    </row>
    <row r="469" spans="1:13" ht="17.100000000000001" customHeight="1" outlineLevel="2">
      <c r="A469" s="82">
        <v>32</v>
      </c>
      <c r="B469" s="60" t="s">
        <v>1172</v>
      </c>
      <c r="C469" s="62" t="s">
        <v>1184</v>
      </c>
      <c r="D469" s="92">
        <v>80</v>
      </c>
      <c r="E469" s="85">
        <v>1354</v>
      </c>
      <c r="F469" s="85">
        <v>22</v>
      </c>
      <c r="G469" s="6">
        <f t="shared" si="80"/>
        <v>61.545454545454547</v>
      </c>
      <c r="H469" s="57">
        <f t="shared" si="82"/>
        <v>1723</v>
      </c>
      <c r="I469" s="57">
        <f t="shared" si="81"/>
        <v>1723</v>
      </c>
      <c r="J469" s="57">
        <f t="shared" si="73"/>
        <v>86</v>
      </c>
      <c r="K469" s="57">
        <f t="shared" si="77"/>
        <v>171</v>
      </c>
      <c r="L469" s="57">
        <f t="shared" si="79"/>
        <v>257</v>
      </c>
      <c r="M469" s="107">
        <f t="shared" si="78"/>
        <v>76.931818181818187</v>
      </c>
    </row>
    <row r="470" spans="1:13" ht="17.100000000000001" customHeight="1" outlineLevel="2">
      <c r="A470" s="82">
        <v>33</v>
      </c>
      <c r="B470" s="60" t="s">
        <v>1172</v>
      </c>
      <c r="C470" s="62" t="s">
        <v>909</v>
      </c>
      <c r="D470" s="88">
        <v>31</v>
      </c>
      <c r="E470" s="88">
        <v>15</v>
      </c>
      <c r="F470" s="88">
        <v>1</v>
      </c>
      <c r="G470" s="6">
        <f t="shared" si="80"/>
        <v>15</v>
      </c>
      <c r="H470" s="57">
        <f t="shared" si="82"/>
        <v>420</v>
      </c>
      <c r="I470" s="57">
        <f t="shared" si="81"/>
        <v>420</v>
      </c>
      <c r="J470" s="57">
        <f t="shared" si="73"/>
        <v>21</v>
      </c>
      <c r="K470" s="57">
        <f t="shared" si="77"/>
        <v>41</v>
      </c>
      <c r="L470" s="57">
        <f t="shared" si="79"/>
        <v>62</v>
      </c>
      <c r="M470" s="107">
        <f t="shared" si="78"/>
        <v>48.387096774193552</v>
      </c>
    </row>
    <row r="471" spans="1:13" ht="17.100000000000001" customHeight="1" outlineLevel="2">
      <c r="A471" s="82">
        <v>34</v>
      </c>
      <c r="B471" s="60" t="s">
        <v>1172</v>
      </c>
      <c r="C471" s="62" t="s">
        <v>867</v>
      </c>
      <c r="D471" s="85">
        <v>57</v>
      </c>
      <c r="E471" s="85">
        <v>462</v>
      </c>
      <c r="F471" s="85">
        <v>16</v>
      </c>
      <c r="G471" s="6">
        <f t="shared" si="80"/>
        <v>28.875</v>
      </c>
      <c r="H471" s="57">
        <f t="shared" si="82"/>
        <v>809</v>
      </c>
      <c r="I471" s="57">
        <f t="shared" si="81"/>
        <v>809</v>
      </c>
      <c r="J471" s="57">
        <f t="shared" si="73"/>
        <v>40</v>
      </c>
      <c r="K471" s="57">
        <f t="shared" si="77"/>
        <v>80</v>
      </c>
      <c r="L471" s="57">
        <f t="shared" si="79"/>
        <v>120</v>
      </c>
      <c r="M471" s="107">
        <f t="shared" si="78"/>
        <v>50.657894736842103</v>
      </c>
    </row>
    <row r="472" spans="1:13" ht="17.100000000000001" customHeight="1" outlineLevel="2">
      <c r="A472" s="82">
        <v>35</v>
      </c>
      <c r="B472" s="60" t="s">
        <v>1172</v>
      </c>
      <c r="C472" s="62" t="s">
        <v>871</v>
      </c>
      <c r="D472" s="85">
        <v>90</v>
      </c>
      <c r="E472" s="85">
        <v>1116</v>
      </c>
      <c r="F472" s="85">
        <v>22</v>
      </c>
      <c r="G472" s="6">
        <f t="shared" si="80"/>
        <v>50.727272727272727</v>
      </c>
      <c r="H472" s="57">
        <f t="shared" si="82"/>
        <v>1420</v>
      </c>
      <c r="I472" s="57">
        <f t="shared" si="81"/>
        <v>1420</v>
      </c>
      <c r="J472" s="57">
        <f t="shared" si="73"/>
        <v>71</v>
      </c>
      <c r="K472" s="57">
        <f t="shared" si="77"/>
        <v>141</v>
      </c>
      <c r="L472" s="57">
        <f t="shared" si="79"/>
        <v>212</v>
      </c>
      <c r="M472" s="107">
        <f t="shared" si="78"/>
        <v>56.363636363636367</v>
      </c>
    </row>
    <row r="473" spans="1:13" ht="17.100000000000001" customHeight="1" outlineLevel="2">
      <c r="A473" s="82">
        <v>36</v>
      </c>
      <c r="B473" s="60" t="s">
        <v>1172</v>
      </c>
      <c r="C473" s="62" t="s">
        <v>1185</v>
      </c>
      <c r="D473" s="85">
        <v>156</v>
      </c>
      <c r="E473" s="85">
        <v>1551</v>
      </c>
      <c r="F473" s="85">
        <v>21</v>
      </c>
      <c r="G473" s="6">
        <f t="shared" si="80"/>
        <v>73.857142857142861</v>
      </c>
      <c r="H473" s="57">
        <f t="shared" si="82"/>
        <v>2068</v>
      </c>
      <c r="I473" s="57">
        <f t="shared" si="81"/>
        <v>2068</v>
      </c>
      <c r="J473" s="57">
        <f t="shared" si="73"/>
        <v>103</v>
      </c>
      <c r="K473" s="57">
        <f t="shared" si="77"/>
        <v>206</v>
      </c>
      <c r="L473" s="57">
        <f t="shared" si="79"/>
        <v>309</v>
      </c>
      <c r="M473" s="107">
        <f t="shared" si="78"/>
        <v>47.34432234432235</v>
      </c>
    </row>
    <row r="474" spans="1:13" ht="17.100000000000001" customHeight="1" outlineLevel="2">
      <c r="A474" s="82">
        <v>37</v>
      </c>
      <c r="B474" s="60" t="s">
        <v>1172</v>
      </c>
      <c r="C474" s="62" t="s">
        <v>1186</v>
      </c>
      <c r="D474" s="85">
        <v>258</v>
      </c>
      <c r="E474" s="85">
        <v>2376</v>
      </c>
      <c r="F474" s="85">
        <v>21</v>
      </c>
      <c r="G474" s="6">
        <f t="shared" si="80"/>
        <v>113.14285714285714</v>
      </c>
      <c r="H474" s="57">
        <f t="shared" si="82"/>
        <v>3168</v>
      </c>
      <c r="I474" s="57">
        <f t="shared" si="81"/>
        <v>3168</v>
      </c>
      <c r="J474" s="57">
        <f t="shared" si="73"/>
        <v>158</v>
      </c>
      <c r="K474" s="57">
        <f t="shared" si="77"/>
        <v>316</v>
      </c>
      <c r="L474" s="57">
        <f t="shared" si="79"/>
        <v>474</v>
      </c>
      <c r="M474" s="107">
        <f t="shared" si="78"/>
        <v>43.853820598006642</v>
      </c>
    </row>
    <row r="475" spans="1:13" ht="17.100000000000001" customHeight="1" outlineLevel="2">
      <c r="A475" s="82">
        <v>38</v>
      </c>
      <c r="B475" s="60" t="s">
        <v>1172</v>
      </c>
      <c r="C475" s="62" t="s">
        <v>1187</v>
      </c>
      <c r="D475" s="85">
        <v>118</v>
      </c>
      <c r="E475" s="85">
        <v>1539</v>
      </c>
      <c r="F475" s="85">
        <v>15</v>
      </c>
      <c r="G475" s="6">
        <f t="shared" si="80"/>
        <v>102.6</v>
      </c>
      <c r="H475" s="57">
        <f t="shared" si="82"/>
        <v>2873</v>
      </c>
      <c r="I475" s="57">
        <f t="shared" si="81"/>
        <v>2873</v>
      </c>
      <c r="J475" s="57">
        <f t="shared" si="73"/>
        <v>144</v>
      </c>
      <c r="K475" s="57">
        <f>ROUND(I475*0.1-15,0)</f>
        <v>272</v>
      </c>
      <c r="L475" s="57">
        <f t="shared" si="79"/>
        <v>416</v>
      </c>
      <c r="M475" s="107">
        <f t="shared" si="78"/>
        <v>86.949152542372886</v>
      </c>
    </row>
    <row r="476" spans="1:13" ht="17.100000000000001" customHeight="1" outlineLevel="2">
      <c r="A476" s="82">
        <v>39</v>
      </c>
      <c r="B476" s="60" t="s">
        <v>1172</v>
      </c>
      <c r="C476" s="62" t="s">
        <v>1188</v>
      </c>
      <c r="D476" s="85">
        <v>114</v>
      </c>
      <c r="E476" s="85">
        <v>60</v>
      </c>
      <c r="F476" s="85">
        <v>1</v>
      </c>
      <c r="G476" s="6">
        <f t="shared" si="80"/>
        <v>60</v>
      </c>
      <c r="H476" s="57">
        <f t="shared" si="82"/>
        <v>1680</v>
      </c>
      <c r="I476" s="57">
        <f t="shared" si="81"/>
        <v>1680</v>
      </c>
      <c r="J476" s="57">
        <f t="shared" si="73"/>
        <v>84</v>
      </c>
      <c r="K476" s="57">
        <f t="shared" si="77"/>
        <v>167</v>
      </c>
      <c r="L476" s="57">
        <f t="shared" si="79"/>
        <v>251</v>
      </c>
      <c r="M476" s="107">
        <f t="shared" si="78"/>
        <v>52.631578947368418</v>
      </c>
    </row>
    <row r="477" spans="1:13" ht="17.100000000000001" customHeight="1" outlineLevel="1">
      <c r="A477" s="82"/>
      <c r="B477" s="97" t="s">
        <v>1513</v>
      </c>
      <c r="C477" s="62"/>
      <c r="D477" s="85"/>
      <c r="E477" s="85"/>
      <c r="F477" s="85"/>
      <c r="G477" s="6">
        <f>SUBTOTAL(9,G438:G476)</f>
        <v>1733.70958396179</v>
      </c>
      <c r="H477" s="57"/>
      <c r="I477" s="57"/>
      <c r="J477" s="57">
        <f>SUBTOTAL(9,J438:J476)</f>
        <v>2401</v>
      </c>
      <c r="K477" s="57">
        <f>SUBTOTAL(9,K438:K476)</f>
        <v>4804</v>
      </c>
      <c r="L477" s="57">
        <f>SUBTOTAL(9,L438:L476)</f>
        <v>7205</v>
      </c>
      <c r="M477" s="107"/>
    </row>
    <row r="478" spans="1:13" s="11" customFormat="1" ht="17.100000000000001" customHeight="1" outlineLevel="2">
      <c r="A478" s="59">
        <v>1</v>
      </c>
      <c r="B478" s="68" t="s">
        <v>912</v>
      </c>
      <c r="C478" s="83" t="s">
        <v>913</v>
      </c>
      <c r="D478" s="85">
        <v>202</v>
      </c>
      <c r="E478" s="85">
        <v>2263</v>
      </c>
      <c r="F478" s="85">
        <v>21</v>
      </c>
      <c r="G478" s="6">
        <f t="shared" si="80"/>
        <v>107.76190476190476</v>
      </c>
      <c r="H478" s="57">
        <f>ROUND(G478*24,0)</f>
        <v>2586</v>
      </c>
      <c r="I478" s="57">
        <f>ROUND(G478*23,0)</f>
        <v>2479</v>
      </c>
      <c r="J478" s="57">
        <f t="shared" si="73"/>
        <v>129</v>
      </c>
      <c r="K478" s="57">
        <f>ROUND(I478*0.1,0)</f>
        <v>248</v>
      </c>
      <c r="L478" s="57">
        <f t="shared" si="79"/>
        <v>377</v>
      </c>
      <c r="M478" s="107">
        <f t="shared" si="78"/>
        <v>53.347477604903339</v>
      </c>
    </row>
    <row r="479" spans="1:13" ht="17.100000000000001" customHeight="1" outlineLevel="2">
      <c r="A479" s="59">
        <v>2</v>
      </c>
      <c r="B479" s="60" t="s">
        <v>912</v>
      </c>
      <c r="C479" s="83" t="s">
        <v>1189</v>
      </c>
      <c r="D479" s="85">
        <v>197</v>
      </c>
      <c r="E479" s="85">
        <v>1650</v>
      </c>
      <c r="F479" s="85">
        <v>19</v>
      </c>
      <c r="G479" s="6">
        <f t="shared" si="80"/>
        <v>86.84210526315789</v>
      </c>
      <c r="H479" s="57">
        <f t="shared" ref="H479:H516" si="83">ROUND(G479*24,0)</f>
        <v>2084</v>
      </c>
      <c r="I479" s="57">
        <f t="shared" ref="I479:I516" si="84">ROUND(G479*23,0)</f>
        <v>1997</v>
      </c>
      <c r="J479" s="57">
        <f t="shared" si="73"/>
        <v>104</v>
      </c>
      <c r="K479" s="57">
        <f t="shared" ref="K479:K516" si="85">ROUND(I479*0.1,0)</f>
        <v>200</v>
      </c>
      <c r="L479" s="57">
        <f t="shared" si="79"/>
        <v>304</v>
      </c>
      <c r="M479" s="107">
        <f t="shared" si="78"/>
        <v>44.082286935613141</v>
      </c>
    </row>
    <row r="480" spans="1:13" ht="17.100000000000001" customHeight="1" outlineLevel="2">
      <c r="A480" s="59">
        <v>3</v>
      </c>
      <c r="B480" s="60" t="s">
        <v>912</v>
      </c>
      <c r="C480" s="83" t="s">
        <v>771</v>
      </c>
      <c r="D480" s="85">
        <v>103</v>
      </c>
      <c r="E480" s="85">
        <v>50</v>
      </c>
      <c r="F480" s="85">
        <v>1</v>
      </c>
      <c r="G480" s="6">
        <f t="shared" si="80"/>
        <v>50</v>
      </c>
      <c r="H480" s="57">
        <f t="shared" si="83"/>
        <v>1200</v>
      </c>
      <c r="I480" s="57">
        <f t="shared" si="84"/>
        <v>1150</v>
      </c>
      <c r="J480" s="57">
        <f t="shared" si="73"/>
        <v>60</v>
      </c>
      <c r="K480" s="57">
        <f t="shared" si="85"/>
        <v>115</v>
      </c>
      <c r="L480" s="57">
        <f t="shared" si="79"/>
        <v>175</v>
      </c>
      <c r="M480" s="107">
        <f t="shared" si="78"/>
        <v>48.543689320388353</v>
      </c>
    </row>
    <row r="481" spans="1:13" ht="17.100000000000001" customHeight="1" outlineLevel="2">
      <c r="A481" s="59">
        <v>4</v>
      </c>
      <c r="B481" s="60" t="s">
        <v>912</v>
      </c>
      <c r="C481" s="84" t="s">
        <v>920</v>
      </c>
      <c r="D481" s="93">
        <v>382</v>
      </c>
      <c r="E481" s="85">
        <v>1464</v>
      </c>
      <c r="F481" s="85">
        <v>7</v>
      </c>
      <c r="G481" s="6">
        <f t="shared" si="80"/>
        <v>209.14285714285714</v>
      </c>
      <c r="H481" s="57">
        <f t="shared" si="83"/>
        <v>5019</v>
      </c>
      <c r="I481" s="57">
        <f t="shared" si="84"/>
        <v>4810</v>
      </c>
      <c r="J481" s="57">
        <f t="shared" si="73"/>
        <v>251</v>
      </c>
      <c r="K481" s="57">
        <f t="shared" si="85"/>
        <v>481</v>
      </c>
      <c r="L481" s="57">
        <f t="shared" si="79"/>
        <v>732</v>
      </c>
      <c r="M481" s="107">
        <f t="shared" si="78"/>
        <v>54.749439042632758</v>
      </c>
    </row>
    <row r="482" spans="1:13" ht="17.100000000000001" customHeight="1" outlineLevel="2">
      <c r="A482" s="59">
        <v>5</v>
      </c>
      <c r="B482" s="60" t="s">
        <v>912</v>
      </c>
      <c r="C482" s="83" t="s">
        <v>388</v>
      </c>
      <c r="D482" s="85">
        <v>70</v>
      </c>
      <c r="E482" s="85">
        <v>668</v>
      </c>
      <c r="F482" s="85">
        <v>19</v>
      </c>
      <c r="G482" s="6">
        <f t="shared" si="80"/>
        <v>35.157894736842103</v>
      </c>
      <c r="H482" s="57">
        <f t="shared" si="83"/>
        <v>844</v>
      </c>
      <c r="I482" s="57">
        <f t="shared" si="84"/>
        <v>809</v>
      </c>
      <c r="J482" s="57">
        <f t="shared" si="73"/>
        <v>42</v>
      </c>
      <c r="K482" s="57">
        <f t="shared" si="85"/>
        <v>81</v>
      </c>
      <c r="L482" s="57">
        <f t="shared" si="79"/>
        <v>123</v>
      </c>
      <c r="M482" s="107">
        <f t="shared" si="78"/>
        <v>50.225563909774436</v>
      </c>
    </row>
    <row r="483" spans="1:13" ht="17.100000000000001" customHeight="1" outlineLevel="2">
      <c r="A483" s="59">
        <v>6</v>
      </c>
      <c r="B483" s="60" t="s">
        <v>912</v>
      </c>
      <c r="C483" s="26" t="s">
        <v>1254</v>
      </c>
      <c r="D483" s="85">
        <v>28</v>
      </c>
      <c r="E483" s="85">
        <v>403</v>
      </c>
      <c r="F483" s="85">
        <v>22</v>
      </c>
      <c r="G483" s="6">
        <f>E483/F483</f>
        <v>18.318181818181817</v>
      </c>
      <c r="H483" s="57">
        <f t="shared" si="83"/>
        <v>440</v>
      </c>
      <c r="I483" s="57">
        <f t="shared" si="84"/>
        <v>421</v>
      </c>
      <c r="J483" s="57">
        <f t="shared" si="73"/>
        <v>22</v>
      </c>
      <c r="K483" s="57">
        <f t="shared" si="85"/>
        <v>42</v>
      </c>
      <c r="L483" s="57">
        <f>J483+K483</f>
        <v>64</v>
      </c>
      <c r="M483" s="107">
        <f>G483*100/D483</f>
        <v>65.422077922077918</v>
      </c>
    </row>
    <row r="484" spans="1:13" ht="17.100000000000001" customHeight="1" outlineLevel="2">
      <c r="A484" s="59">
        <v>7</v>
      </c>
      <c r="B484" s="60" t="s">
        <v>912</v>
      </c>
      <c r="C484" s="83" t="s">
        <v>924</v>
      </c>
      <c r="D484" s="85">
        <v>125</v>
      </c>
      <c r="E484" s="85">
        <v>1394</v>
      </c>
      <c r="F484" s="85">
        <v>16</v>
      </c>
      <c r="G484" s="6">
        <f t="shared" si="80"/>
        <v>87.125</v>
      </c>
      <c r="H484" s="57">
        <f t="shared" si="83"/>
        <v>2091</v>
      </c>
      <c r="I484" s="57">
        <f t="shared" si="84"/>
        <v>2004</v>
      </c>
      <c r="J484" s="57">
        <f t="shared" si="73"/>
        <v>105</v>
      </c>
      <c r="K484" s="57">
        <f t="shared" si="85"/>
        <v>200</v>
      </c>
      <c r="L484" s="57">
        <f t="shared" si="79"/>
        <v>305</v>
      </c>
      <c r="M484" s="107">
        <f t="shared" si="78"/>
        <v>69.7</v>
      </c>
    </row>
    <row r="485" spans="1:13" ht="17.100000000000001" customHeight="1" outlineLevel="2">
      <c r="A485" s="59">
        <v>8</v>
      </c>
      <c r="B485" s="60" t="s">
        <v>912</v>
      </c>
      <c r="C485" s="83" t="s">
        <v>1197</v>
      </c>
      <c r="D485" s="85">
        <v>785</v>
      </c>
      <c r="E485" s="85">
        <v>2031</v>
      </c>
      <c r="F485" s="85">
        <v>6</v>
      </c>
      <c r="G485" s="6">
        <f t="shared" si="80"/>
        <v>338.5</v>
      </c>
      <c r="H485" s="57">
        <f t="shared" si="83"/>
        <v>8124</v>
      </c>
      <c r="I485" s="57">
        <f t="shared" si="84"/>
        <v>7786</v>
      </c>
      <c r="J485" s="57">
        <f t="shared" ref="J485:J516" si="86">ROUND(H485*0.05,0)</f>
        <v>406</v>
      </c>
      <c r="K485" s="57">
        <f t="shared" si="85"/>
        <v>779</v>
      </c>
      <c r="L485" s="57">
        <f t="shared" si="79"/>
        <v>1185</v>
      </c>
      <c r="M485" s="107">
        <f t="shared" si="78"/>
        <v>43.121019108280258</v>
      </c>
    </row>
    <row r="486" spans="1:13" ht="15.75" outlineLevel="2">
      <c r="A486" s="59">
        <v>9</v>
      </c>
      <c r="B486" s="60" t="s">
        <v>912</v>
      </c>
      <c r="C486" s="63" t="s">
        <v>1509</v>
      </c>
      <c r="D486" s="94">
        <v>573</v>
      </c>
      <c r="E486" s="94">
        <v>7581</v>
      </c>
      <c r="F486" s="94">
        <v>22</v>
      </c>
      <c r="G486" s="6">
        <f>E486/F486</f>
        <v>344.59090909090907</v>
      </c>
      <c r="H486" s="57">
        <f t="shared" si="83"/>
        <v>8270</v>
      </c>
      <c r="I486" s="57">
        <f t="shared" si="84"/>
        <v>7926</v>
      </c>
      <c r="J486" s="57">
        <f t="shared" si="86"/>
        <v>414</v>
      </c>
      <c r="K486" s="57">
        <f t="shared" si="85"/>
        <v>793</v>
      </c>
      <c r="L486" s="57">
        <f>J486+K486</f>
        <v>1207</v>
      </c>
      <c r="M486" s="107">
        <f>G486*100/D486</f>
        <v>60.138029509757253</v>
      </c>
    </row>
    <row r="487" spans="1:13" ht="17.100000000000001" customHeight="1" outlineLevel="2">
      <c r="A487" s="59">
        <v>10</v>
      </c>
      <c r="B487" s="60" t="s">
        <v>912</v>
      </c>
      <c r="C487" s="83" t="s">
        <v>1190</v>
      </c>
      <c r="D487" s="85">
        <v>89</v>
      </c>
      <c r="E487" s="85">
        <v>45</v>
      </c>
      <c r="F487" s="85">
        <v>1</v>
      </c>
      <c r="G487" s="6">
        <f t="shared" si="80"/>
        <v>45</v>
      </c>
      <c r="H487" s="57">
        <f t="shared" si="83"/>
        <v>1080</v>
      </c>
      <c r="I487" s="57">
        <f t="shared" si="84"/>
        <v>1035</v>
      </c>
      <c r="J487" s="57">
        <f t="shared" si="86"/>
        <v>54</v>
      </c>
      <c r="K487" s="57">
        <f t="shared" si="85"/>
        <v>104</v>
      </c>
      <c r="L487" s="57">
        <f t="shared" si="79"/>
        <v>158</v>
      </c>
      <c r="M487" s="107">
        <f t="shared" si="78"/>
        <v>50.561797752808985</v>
      </c>
    </row>
    <row r="488" spans="1:13" ht="17.100000000000001" customHeight="1" outlineLevel="2">
      <c r="A488" s="59">
        <v>11</v>
      </c>
      <c r="B488" s="60" t="s">
        <v>912</v>
      </c>
      <c r="C488" s="14" t="s">
        <v>932</v>
      </c>
      <c r="D488" s="85">
        <v>58</v>
      </c>
      <c r="E488" s="85">
        <v>917</v>
      </c>
      <c r="F488" s="85">
        <v>22</v>
      </c>
      <c r="G488" s="6">
        <f t="shared" si="80"/>
        <v>41.68181818181818</v>
      </c>
      <c r="H488" s="57">
        <f t="shared" si="83"/>
        <v>1000</v>
      </c>
      <c r="I488" s="57">
        <f t="shared" si="84"/>
        <v>959</v>
      </c>
      <c r="J488" s="57">
        <f t="shared" si="86"/>
        <v>50</v>
      </c>
      <c r="K488" s="57">
        <f t="shared" si="85"/>
        <v>96</v>
      </c>
      <c r="L488" s="57">
        <f t="shared" si="79"/>
        <v>146</v>
      </c>
      <c r="M488" s="107">
        <f t="shared" si="78"/>
        <v>71.865203761755481</v>
      </c>
    </row>
    <row r="489" spans="1:13" ht="17.100000000000001" customHeight="1" outlineLevel="2">
      <c r="A489" s="59">
        <v>12</v>
      </c>
      <c r="B489" s="60" t="s">
        <v>912</v>
      </c>
      <c r="C489" s="83" t="s">
        <v>933</v>
      </c>
      <c r="D489" s="89">
        <v>45</v>
      </c>
      <c r="E489" s="85">
        <v>287</v>
      </c>
      <c r="F489" s="85">
        <v>16</v>
      </c>
      <c r="G489" s="6">
        <f t="shared" si="80"/>
        <v>17.9375</v>
      </c>
      <c r="H489" s="57">
        <f t="shared" si="83"/>
        <v>431</v>
      </c>
      <c r="I489" s="57">
        <f t="shared" si="84"/>
        <v>413</v>
      </c>
      <c r="J489" s="57">
        <f t="shared" si="86"/>
        <v>22</v>
      </c>
      <c r="K489" s="57">
        <f t="shared" si="85"/>
        <v>41</v>
      </c>
      <c r="L489" s="57">
        <f t="shared" si="79"/>
        <v>63</v>
      </c>
      <c r="M489" s="107">
        <f t="shared" si="78"/>
        <v>39.861111111111114</v>
      </c>
    </row>
    <row r="490" spans="1:13" ht="17.100000000000001" customHeight="1" outlineLevel="2">
      <c r="A490" s="59">
        <v>13</v>
      </c>
      <c r="B490" s="60" t="s">
        <v>912</v>
      </c>
      <c r="C490" s="81" t="s">
        <v>1505</v>
      </c>
      <c r="D490" s="88">
        <v>337</v>
      </c>
      <c r="E490" s="88">
        <v>2877</v>
      </c>
      <c r="F490" s="88">
        <v>19</v>
      </c>
      <c r="G490" s="6">
        <f t="shared" si="80"/>
        <v>151.42105263157896</v>
      </c>
      <c r="H490" s="57">
        <f t="shared" si="83"/>
        <v>3634</v>
      </c>
      <c r="I490" s="57">
        <f t="shared" si="84"/>
        <v>3483</v>
      </c>
      <c r="J490" s="57">
        <f t="shared" si="86"/>
        <v>182</v>
      </c>
      <c r="K490" s="57">
        <f t="shared" si="85"/>
        <v>348</v>
      </c>
      <c r="L490" s="57">
        <f t="shared" si="79"/>
        <v>530</v>
      </c>
      <c r="M490" s="107">
        <f t="shared" si="78"/>
        <v>44.932063095424027</v>
      </c>
    </row>
    <row r="491" spans="1:13" ht="17.100000000000001" customHeight="1" outlineLevel="2">
      <c r="A491" s="59">
        <v>14</v>
      </c>
      <c r="B491" s="60" t="s">
        <v>912</v>
      </c>
      <c r="C491" s="83" t="s">
        <v>938</v>
      </c>
      <c r="D491" s="89">
        <v>151</v>
      </c>
      <c r="E491" s="85">
        <v>574</v>
      </c>
      <c r="F491" s="85">
        <v>14</v>
      </c>
      <c r="G491" s="6">
        <f t="shared" si="80"/>
        <v>41</v>
      </c>
      <c r="H491" s="57">
        <f t="shared" si="83"/>
        <v>984</v>
      </c>
      <c r="I491" s="57">
        <f t="shared" si="84"/>
        <v>943</v>
      </c>
      <c r="J491" s="57">
        <f t="shared" si="86"/>
        <v>49</v>
      </c>
      <c r="K491" s="57">
        <f t="shared" si="85"/>
        <v>94</v>
      </c>
      <c r="L491" s="57">
        <f t="shared" si="79"/>
        <v>143</v>
      </c>
      <c r="M491" s="107">
        <f t="shared" si="78"/>
        <v>27.152317880794701</v>
      </c>
    </row>
    <row r="492" spans="1:13" ht="17.100000000000001" customHeight="1" outlineLevel="2">
      <c r="A492" s="59">
        <v>15</v>
      </c>
      <c r="B492" s="60" t="s">
        <v>912</v>
      </c>
      <c r="C492" s="83" t="s">
        <v>1191</v>
      </c>
      <c r="D492" s="89">
        <v>45</v>
      </c>
      <c r="E492" s="85">
        <v>520</v>
      </c>
      <c r="F492" s="85">
        <v>22</v>
      </c>
      <c r="G492" s="6">
        <f t="shared" si="80"/>
        <v>23.636363636363637</v>
      </c>
      <c r="H492" s="57">
        <f t="shared" si="83"/>
        <v>567</v>
      </c>
      <c r="I492" s="57">
        <f t="shared" si="84"/>
        <v>544</v>
      </c>
      <c r="J492" s="57">
        <f t="shared" si="86"/>
        <v>28</v>
      </c>
      <c r="K492" s="57">
        <f t="shared" si="85"/>
        <v>54</v>
      </c>
      <c r="L492" s="57">
        <f t="shared" si="79"/>
        <v>82</v>
      </c>
      <c r="M492" s="107">
        <f t="shared" si="78"/>
        <v>52.525252525252526</v>
      </c>
    </row>
    <row r="493" spans="1:13" ht="17.100000000000001" customHeight="1" outlineLevel="2">
      <c r="A493" s="59">
        <v>16</v>
      </c>
      <c r="B493" s="60" t="s">
        <v>912</v>
      </c>
      <c r="C493" s="83" t="s">
        <v>1192</v>
      </c>
      <c r="D493" s="85">
        <v>380</v>
      </c>
      <c r="E493" s="85">
        <v>2012</v>
      </c>
      <c r="F493" s="85">
        <v>10</v>
      </c>
      <c r="G493" s="6">
        <f t="shared" si="80"/>
        <v>201.2</v>
      </c>
      <c r="H493" s="57">
        <f t="shared" si="83"/>
        <v>4829</v>
      </c>
      <c r="I493" s="57">
        <f t="shared" si="84"/>
        <v>4628</v>
      </c>
      <c r="J493" s="57">
        <f t="shared" si="86"/>
        <v>241</v>
      </c>
      <c r="K493" s="57">
        <f t="shared" si="85"/>
        <v>463</v>
      </c>
      <c r="L493" s="57">
        <f t="shared" si="79"/>
        <v>704</v>
      </c>
      <c r="M493" s="107">
        <f t="shared" si="78"/>
        <v>52.94736842105263</v>
      </c>
    </row>
    <row r="494" spans="1:13" ht="17.100000000000001" customHeight="1" outlineLevel="2">
      <c r="A494" s="59">
        <v>17</v>
      </c>
      <c r="B494" s="60" t="s">
        <v>912</v>
      </c>
      <c r="C494" s="83" t="s">
        <v>944</v>
      </c>
      <c r="D494" s="85">
        <v>115</v>
      </c>
      <c r="E494" s="85">
        <v>1599</v>
      </c>
      <c r="F494" s="85">
        <v>22</v>
      </c>
      <c r="G494" s="6">
        <f t="shared" si="80"/>
        <v>72.681818181818187</v>
      </c>
      <c r="H494" s="57">
        <f t="shared" si="83"/>
        <v>1744</v>
      </c>
      <c r="I494" s="57">
        <f t="shared" si="84"/>
        <v>1672</v>
      </c>
      <c r="J494" s="57">
        <f t="shared" si="86"/>
        <v>87</v>
      </c>
      <c r="K494" s="57">
        <f t="shared" si="85"/>
        <v>167</v>
      </c>
      <c r="L494" s="57">
        <f t="shared" si="79"/>
        <v>254</v>
      </c>
      <c r="M494" s="107">
        <f t="shared" si="78"/>
        <v>63.201581027667991</v>
      </c>
    </row>
    <row r="495" spans="1:13" ht="17.100000000000001" customHeight="1" outlineLevel="2">
      <c r="A495" s="59">
        <v>18</v>
      </c>
      <c r="B495" s="60" t="s">
        <v>912</v>
      </c>
      <c r="C495" s="83" t="s">
        <v>1193</v>
      </c>
      <c r="D495" s="85">
        <v>42</v>
      </c>
      <c r="E495" s="85">
        <v>330</v>
      </c>
      <c r="F495" s="85">
        <v>18</v>
      </c>
      <c r="G495" s="6">
        <f t="shared" si="80"/>
        <v>18.333333333333332</v>
      </c>
      <c r="H495" s="57">
        <f t="shared" si="83"/>
        <v>440</v>
      </c>
      <c r="I495" s="57">
        <f t="shared" si="84"/>
        <v>422</v>
      </c>
      <c r="J495" s="57">
        <f t="shared" si="86"/>
        <v>22</v>
      </c>
      <c r="K495" s="57">
        <f t="shared" si="85"/>
        <v>42</v>
      </c>
      <c r="L495" s="57">
        <f t="shared" si="79"/>
        <v>64</v>
      </c>
      <c r="M495" s="107">
        <f t="shared" si="78"/>
        <v>43.650793650793652</v>
      </c>
    </row>
    <row r="496" spans="1:13" ht="17.100000000000001" customHeight="1" outlineLevel="2">
      <c r="A496" s="59">
        <v>19</v>
      </c>
      <c r="B496" s="60" t="s">
        <v>912</v>
      </c>
      <c r="C496" s="83" t="s">
        <v>1506</v>
      </c>
      <c r="D496" s="85">
        <v>28</v>
      </c>
      <c r="E496" s="85">
        <v>257</v>
      </c>
      <c r="F496" s="85">
        <v>17</v>
      </c>
      <c r="G496" s="6">
        <f t="shared" si="80"/>
        <v>15.117647058823529</v>
      </c>
      <c r="H496" s="57">
        <f t="shared" si="83"/>
        <v>363</v>
      </c>
      <c r="I496" s="57">
        <f t="shared" si="84"/>
        <v>348</v>
      </c>
      <c r="J496" s="57">
        <f t="shared" si="86"/>
        <v>18</v>
      </c>
      <c r="K496" s="57">
        <f t="shared" si="85"/>
        <v>35</v>
      </c>
      <c r="L496" s="57">
        <f t="shared" si="79"/>
        <v>53</v>
      </c>
      <c r="M496" s="107">
        <f t="shared" si="78"/>
        <v>53.991596638655459</v>
      </c>
    </row>
    <row r="497" spans="1:13" ht="17.100000000000001" customHeight="1" outlineLevel="2">
      <c r="A497" s="59">
        <v>20</v>
      </c>
      <c r="B497" s="60" t="s">
        <v>912</v>
      </c>
      <c r="C497" s="83" t="s">
        <v>409</v>
      </c>
      <c r="D497" s="85">
        <v>25</v>
      </c>
      <c r="E497" s="85">
        <v>411</v>
      </c>
      <c r="F497" s="85">
        <v>22</v>
      </c>
      <c r="G497" s="6">
        <f t="shared" si="80"/>
        <v>18.681818181818183</v>
      </c>
      <c r="H497" s="57">
        <f t="shared" si="83"/>
        <v>448</v>
      </c>
      <c r="I497" s="57">
        <f t="shared" si="84"/>
        <v>430</v>
      </c>
      <c r="J497" s="57">
        <f t="shared" si="86"/>
        <v>22</v>
      </c>
      <c r="K497" s="57">
        <f t="shared" si="85"/>
        <v>43</v>
      </c>
      <c r="L497" s="57">
        <f t="shared" si="79"/>
        <v>65</v>
      </c>
      <c r="M497" s="107">
        <f t="shared" si="78"/>
        <v>74.727272727272734</v>
      </c>
    </row>
    <row r="498" spans="1:13" ht="17.100000000000001" customHeight="1" outlineLevel="2">
      <c r="A498" s="59">
        <v>21</v>
      </c>
      <c r="B498" s="60" t="s">
        <v>912</v>
      </c>
      <c r="C498" s="83" t="s">
        <v>105</v>
      </c>
      <c r="D498" s="85">
        <v>79</v>
      </c>
      <c r="E498" s="85">
        <v>1332</v>
      </c>
      <c r="F498" s="85">
        <v>22</v>
      </c>
      <c r="G498" s="6">
        <f t="shared" si="80"/>
        <v>60.545454545454547</v>
      </c>
      <c r="H498" s="57">
        <f t="shared" si="83"/>
        <v>1453</v>
      </c>
      <c r="I498" s="57">
        <f t="shared" si="84"/>
        <v>1393</v>
      </c>
      <c r="J498" s="57">
        <f t="shared" si="86"/>
        <v>73</v>
      </c>
      <c r="K498" s="57">
        <f t="shared" si="85"/>
        <v>139</v>
      </c>
      <c r="L498" s="57">
        <f t="shared" si="79"/>
        <v>212</v>
      </c>
      <c r="M498" s="107">
        <f t="shared" si="78"/>
        <v>76.639815880322217</v>
      </c>
    </row>
    <row r="499" spans="1:13" ht="17.100000000000001" customHeight="1" outlineLevel="2">
      <c r="A499" s="59">
        <v>22</v>
      </c>
      <c r="B499" s="60" t="s">
        <v>912</v>
      </c>
      <c r="C499" s="83" t="s">
        <v>1194</v>
      </c>
      <c r="D499" s="85">
        <v>161</v>
      </c>
      <c r="E499" s="85">
        <v>1232</v>
      </c>
      <c r="F499" s="85">
        <v>8</v>
      </c>
      <c r="G499" s="6">
        <f t="shared" si="80"/>
        <v>154</v>
      </c>
      <c r="H499" s="57">
        <f t="shared" si="83"/>
        <v>3696</v>
      </c>
      <c r="I499" s="57">
        <f t="shared" si="84"/>
        <v>3542</v>
      </c>
      <c r="J499" s="57">
        <f t="shared" si="86"/>
        <v>185</v>
      </c>
      <c r="K499" s="57">
        <f t="shared" si="85"/>
        <v>354</v>
      </c>
      <c r="L499" s="57">
        <f t="shared" si="79"/>
        <v>539</v>
      </c>
      <c r="M499" s="107">
        <f t="shared" si="78"/>
        <v>95.652173913043484</v>
      </c>
    </row>
    <row r="500" spans="1:13" ht="17.100000000000001" customHeight="1" outlineLevel="2">
      <c r="A500" s="59">
        <v>23</v>
      </c>
      <c r="B500" s="60" t="s">
        <v>912</v>
      </c>
      <c r="C500" s="83" t="s">
        <v>957</v>
      </c>
      <c r="D500" s="89">
        <v>218</v>
      </c>
      <c r="E500" s="85">
        <v>2579</v>
      </c>
      <c r="F500" s="85">
        <v>21</v>
      </c>
      <c r="G500" s="6">
        <f t="shared" si="80"/>
        <v>122.80952380952381</v>
      </c>
      <c r="H500" s="57">
        <f t="shared" si="83"/>
        <v>2947</v>
      </c>
      <c r="I500" s="57">
        <f t="shared" si="84"/>
        <v>2825</v>
      </c>
      <c r="J500" s="57">
        <f t="shared" si="86"/>
        <v>147</v>
      </c>
      <c r="K500" s="57">
        <f t="shared" si="85"/>
        <v>283</v>
      </c>
      <c r="L500" s="57">
        <f t="shared" si="79"/>
        <v>430</v>
      </c>
      <c r="M500" s="107">
        <f t="shared" si="78"/>
        <v>56.334643949322853</v>
      </c>
    </row>
    <row r="501" spans="1:13" ht="17.100000000000001" customHeight="1" outlineLevel="2">
      <c r="A501" s="59">
        <v>24</v>
      </c>
      <c r="B501" s="60" t="s">
        <v>912</v>
      </c>
      <c r="C501" s="63" t="s">
        <v>1507</v>
      </c>
      <c r="D501" s="94">
        <v>30</v>
      </c>
      <c r="E501" s="94">
        <v>20</v>
      </c>
      <c r="F501" s="94">
        <v>1</v>
      </c>
      <c r="G501" s="6">
        <f>E501/F501</f>
        <v>20</v>
      </c>
      <c r="H501" s="57">
        <f t="shared" si="83"/>
        <v>480</v>
      </c>
      <c r="I501" s="57">
        <f t="shared" si="84"/>
        <v>460</v>
      </c>
      <c r="J501" s="57">
        <f t="shared" si="86"/>
        <v>24</v>
      </c>
      <c r="K501" s="57">
        <f t="shared" si="85"/>
        <v>46</v>
      </c>
      <c r="L501" s="57">
        <f>J501+K501</f>
        <v>70</v>
      </c>
      <c r="M501" s="107">
        <f>G501*100/D501</f>
        <v>66.666666666666671</v>
      </c>
    </row>
    <row r="502" spans="1:13" ht="17.100000000000001" customHeight="1" outlineLevel="2">
      <c r="A502" s="59">
        <v>25</v>
      </c>
      <c r="B502" s="60" t="s">
        <v>912</v>
      </c>
      <c r="C502" s="83" t="s">
        <v>960</v>
      </c>
      <c r="D502" s="85">
        <v>139</v>
      </c>
      <c r="E502" s="85">
        <v>1667</v>
      </c>
      <c r="F502" s="85">
        <v>17</v>
      </c>
      <c r="G502" s="6">
        <f t="shared" si="80"/>
        <v>98.058823529411768</v>
      </c>
      <c r="H502" s="57">
        <f t="shared" si="83"/>
        <v>2353</v>
      </c>
      <c r="I502" s="57">
        <f t="shared" si="84"/>
        <v>2255</v>
      </c>
      <c r="J502" s="57">
        <f t="shared" si="86"/>
        <v>118</v>
      </c>
      <c r="K502" s="57">
        <f t="shared" si="85"/>
        <v>226</v>
      </c>
      <c r="L502" s="57">
        <f t="shared" si="79"/>
        <v>344</v>
      </c>
      <c r="M502" s="107">
        <f t="shared" si="78"/>
        <v>70.545916208209903</v>
      </c>
    </row>
    <row r="503" spans="1:13" ht="17.100000000000001" customHeight="1" outlineLevel="2">
      <c r="A503" s="59">
        <v>26</v>
      </c>
      <c r="B503" s="60" t="s">
        <v>912</v>
      </c>
      <c r="C503" s="83" t="s">
        <v>962</v>
      </c>
      <c r="D503" s="85">
        <v>150</v>
      </c>
      <c r="E503" s="85">
        <v>392</v>
      </c>
      <c r="F503" s="85">
        <v>10</v>
      </c>
      <c r="G503" s="6">
        <f t="shared" si="80"/>
        <v>39.200000000000003</v>
      </c>
      <c r="H503" s="57">
        <f t="shared" si="83"/>
        <v>941</v>
      </c>
      <c r="I503" s="57">
        <f t="shared" si="84"/>
        <v>902</v>
      </c>
      <c r="J503" s="57">
        <f t="shared" si="86"/>
        <v>47</v>
      </c>
      <c r="K503" s="57">
        <f t="shared" si="85"/>
        <v>90</v>
      </c>
      <c r="L503" s="57">
        <f t="shared" si="79"/>
        <v>137</v>
      </c>
      <c r="M503" s="107">
        <f t="shared" si="78"/>
        <v>26.133333333333336</v>
      </c>
    </row>
    <row r="504" spans="1:13" ht="17.100000000000001" customHeight="1" outlineLevel="2">
      <c r="A504" s="59">
        <v>27</v>
      </c>
      <c r="B504" s="60" t="s">
        <v>912</v>
      </c>
      <c r="C504" s="83" t="s">
        <v>970</v>
      </c>
      <c r="D504" s="85">
        <v>90</v>
      </c>
      <c r="E504" s="85">
        <v>912</v>
      </c>
      <c r="F504" s="85">
        <v>19</v>
      </c>
      <c r="G504" s="6">
        <f t="shared" si="80"/>
        <v>48</v>
      </c>
      <c r="H504" s="57">
        <f t="shared" si="83"/>
        <v>1152</v>
      </c>
      <c r="I504" s="57">
        <f t="shared" si="84"/>
        <v>1104</v>
      </c>
      <c r="J504" s="57">
        <f t="shared" si="86"/>
        <v>58</v>
      </c>
      <c r="K504" s="57">
        <f t="shared" si="85"/>
        <v>110</v>
      </c>
      <c r="L504" s="57">
        <f t="shared" si="79"/>
        <v>168</v>
      </c>
      <c r="M504" s="107">
        <f t="shared" si="78"/>
        <v>53.333333333333336</v>
      </c>
    </row>
    <row r="505" spans="1:13" ht="17.100000000000001" customHeight="1" outlineLevel="2">
      <c r="A505" s="59">
        <v>28</v>
      </c>
      <c r="B505" s="60" t="s">
        <v>912</v>
      </c>
      <c r="C505" s="83" t="s">
        <v>973</v>
      </c>
      <c r="D505" s="85">
        <v>80</v>
      </c>
      <c r="E505" s="85">
        <v>988</v>
      </c>
      <c r="F505" s="85">
        <v>18</v>
      </c>
      <c r="G505" s="6">
        <f t="shared" si="80"/>
        <v>54.888888888888886</v>
      </c>
      <c r="H505" s="57">
        <f t="shared" si="83"/>
        <v>1317</v>
      </c>
      <c r="I505" s="57">
        <f t="shared" si="84"/>
        <v>1262</v>
      </c>
      <c r="J505" s="57">
        <f t="shared" si="86"/>
        <v>66</v>
      </c>
      <c r="K505" s="57">
        <f t="shared" si="85"/>
        <v>126</v>
      </c>
      <c r="L505" s="57">
        <f t="shared" si="79"/>
        <v>192</v>
      </c>
      <c r="M505" s="107">
        <f t="shared" si="78"/>
        <v>68.611111111111114</v>
      </c>
    </row>
    <row r="506" spans="1:13" ht="17.100000000000001" customHeight="1" outlineLevel="2">
      <c r="A506" s="59">
        <v>29</v>
      </c>
      <c r="B506" s="60" t="s">
        <v>912</v>
      </c>
      <c r="C506" s="83" t="s">
        <v>1195</v>
      </c>
      <c r="D506" s="85">
        <v>131</v>
      </c>
      <c r="E506" s="85">
        <v>204</v>
      </c>
      <c r="F506" s="85">
        <v>3</v>
      </c>
      <c r="G506" s="6">
        <f t="shared" si="80"/>
        <v>68</v>
      </c>
      <c r="H506" s="57">
        <f t="shared" si="83"/>
        <v>1632</v>
      </c>
      <c r="I506" s="57">
        <f t="shared" si="84"/>
        <v>1564</v>
      </c>
      <c r="J506" s="57">
        <f t="shared" si="86"/>
        <v>82</v>
      </c>
      <c r="K506" s="57">
        <f t="shared" si="85"/>
        <v>156</v>
      </c>
      <c r="L506" s="57">
        <f t="shared" si="79"/>
        <v>238</v>
      </c>
      <c r="M506" s="107">
        <f t="shared" si="78"/>
        <v>51.908396946564885</v>
      </c>
    </row>
    <row r="507" spans="1:13" s="11" customFormat="1" ht="17.100000000000001" customHeight="1" outlineLevel="2">
      <c r="A507" s="59">
        <v>30</v>
      </c>
      <c r="B507" s="60" t="s">
        <v>912</v>
      </c>
      <c r="C507" s="83" t="s">
        <v>1196</v>
      </c>
      <c r="D507" s="85">
        <v>547</v>
      </c>
      <c r="E507" s="85">
        <v>3010</v>
      </c>
      <c r="F507" s="85">
        <v>15</v>
      </c>
      <c r="G507" s="6">
        <f t="shared" si="80"/>
        <v>200.66666666666666</v>
      </c>
      <c r="H507" s="57">
        <f>ROUND(G507*20,0)</f>
        <v>4013</v>
      </c>
      <c r="I507" s="57">
        <f>ROUND(G507*20,0)</f>
        <v>4013</v>
      </c>
      <c r="J507" s="57">
        <f t="shared" si="86"/>
        <v>201</v>
      </c>
      <c r="K507" s="57">
        <f>ROUND(I507*0.1+3,0)</f>
        <v>404</v>
      </c>
      <c r="L507" s="57">
        <f t="shared" si="79"/>
        <v>605</v>
      </c>
      <c r="M507" s="107">
        <f t="shared" si="78"/>
        <v>36.68494820231566</v>
      </c>
    </row>
    <row r="508" spans="1:13" ht="17.100000000000001" customHeight="1" outlineLevel="2">
      <c r="A508" s="59">
        <v>31</v>
      </c>
      <c r="B508" s="60" t="s">
        <v>912</v>
      </c>
      <c r="C508" s="83" t="s">
        <v>978</v>
      </c>
      <c r="D508" s="89">
        <v>32</v>
      </c>
      <c r="E508" s="85">
        <v>537</v>
      </c>
      <c r="F508" s="85">
        <v>22</v>
      </c>
      <c r="G508" s="6">
        <f t="shared" si="80"/>
        <v>24.40909090909091</v>
      </c>
      <c r="H508" s="57">
        <f t="shared" si="83"/>
        <v>586</v>
      </c>
      <c r="I508" s="57">
        <f t="shared" si="84"/>
        <v>561</v>
      </c>
      <c r="J508" s="57">
        <f t="shared" si="86"/>
        <v>29</v>
      </c>
      <c r="K508" s="57">
        <f t="shared" si="85"/>
        <v>56</v>
      </c>
      <c r="L508" s="57">
        <f t="shared" si="79"/>
        <v>85</v>
      </c>
      <c r="M508" s="107">
        <f t="shared" si="78"/>
        <v>76.278409090909093</v>
      </c>
    </row>
    <row r="509" spans="1:13" ht="17.100000000000001" customHeight="1" outlineLevel="2">
      <c r="A509" s="59">
        <v>32</v>
      </c>
      <c r="B509" s="60" t="s">
        <v>912</v>
      </c>
      <c r="C509" s="83" t="s">
        <v>980</v>
      </c>
      <c r="D509" s="89">
        <v>129</v>
      </c>
      <c r="E509" s="85">
        <v>1842</v>
      </c>
      <c r="F509" s="85">
        <v>22</v>
      </c>
      <c r="G509" s="6">
        <f t="shared" si="80"/>
        <v>83.727272727272734</v>
      </c>
      <c r="H509" s="57">
        <f t="shared" si="83"/>
        <v>2009</v>
      </c>
      <c r="I509" s="57">
        <f t="shared" si="84"/>
        <v>1926</v>
      </c>
      <c r="J509" s="57">
        <f t="shared" si="86"/>
        <v>100</v>
      </c>
      <c r="K509" s="57">
        <f t="shared" si="85"/>
        <v>193</v>
      </c>
      <c r="L509" s="57">
        <f t="shared" si="79"/>
        <v>293</v>
      </c>
      <c r="M509" s="107">
        <f t="shared" si="78"/>
        <v>64.904862579281186</v>
      </c>
    </row>
    <row r="510" spans="1:13" ht="17.100000000000001" customHeight="1" outlineLevel="2">
      <c r="A510" s="59">
        <v>33</v>
      </c>
      <c r="B510" s="60" t="s">
        <v>912</v>
      </c>
      <c r="C510" s="83" t="s">
        <v>983</v>
      </c>
      <c r="D510" s="89">
        <v>29</v>
      </c>
      <c r="E510" s="85">
        <v>247</v>
      </c>
      <c r="F510" s="85">
        <v>15</v>
      </c>
      <c r="G510" s="6">
        <f t="shared" si="80"/>
        <v>16.466666666666665</v>
      </c>
      <c r="H510" s="57">
        <f t="shared" si="83"/>
        <v>395</v>
      </c>
      <c r="I510" s="57">
        <f t="shared" si="84"/>
        <v>379</v>
      </c>
      <c r="J510" s="57">
        <f t="shared" si="86"/>
        <v>20</v>
      </c>
      <c r="K510" s="57">
        <f t="shared" si="85"/>
        <v>38</v>
      </c>
      <c r="L510" s="57">
        <f t="shared" si="79"/>
        <v>58</v>
      </c>
      <c r="M510" s="107">
        <f t="shared" si="78"/>
        <v>56.781609195402297</v>
      </c>
    </row>
    <row r="511" spans="1:13" ht="15.75" outlineLevel="2">
      <c r="A511" s="59">
        <v>34</v>
      </c>
      <c r="B511" s="60" t="s">
        <v>912</v>
      </c>
      <c r="C511" s="63" t="s">
        <v>1510</v>
      </c>
      <c r="D511" s="94">
        <v>165</v>
      </c>
      <c r="E511" s="94">
        <v>2841</v>
      </c>
      <c r="F511" s="94">
        <v>22</v>
      </c>
      <c r="G511" s="6">
        <f>E511/F511</f>
        <v>129.13636363636363</v>
      </c>
      <c r="H511" s="57">
        <f t="shared" si="83"/>
        <v>3099</v>
      </c>
      <c r="I511" s="57">
        <f t="shared" si="84"/>
        <v>2970</v>
      </c>
      <c r="J511" s="57">
        <f t="shared" si="86"/>
        <v>155</v>
      </c>
      <c r="K511" s="57">
        <f t="shared" si="85"/>
        <v>297</v>
      </c>
      <c r="L511" s="57">
        <f>J511+K511</f>
        <v>452</v>
      </c>
      <c r="M511" s="107">
        <f>G511*100/D511</f>
        <v>78.264462809917347</v>
      </c>
    </row>
    <row r="512" spans="1:13" ht="17.100000000000001" customHeight="1" outlineLevel="2">
      <c r="A512" s="59">
        <v>35</v>
      </c>
      <c r="B512" s="60" t="s">
        <v>912</v>
      </c>
      <c r="C512" s="63" t="s">
        <v>1263</v>
      </c>
      <c r="D512" s="94">
        <v>142</v>
      </c>
      <c r="E512" s="94">
        <v>1390</v>
      </c>
      <c r="F512" s="94">
        <v>22</v>
      </c>
      <c r="G512" s="6">
        <f t="shared" si="80"/>
        <v>63.18181818181818</v>
      </c>
      <c r="H512" s="57">
        <f t="shared" si="83"/>
        <v>1516</v>
      </c>
      <c r="I512" s="57">
        <f t="shared" si="84"/>
        <v>1453</v>
      </c>
      <c r="J512" s="57">
        <f t="shared" si="86"/>
        <v>76</v>
      </c>
      <c r="K512" s="57">
        <f t="shared" si="85"/>
        <v>145</v>
      </c>
      <c r="L512" s="57">
        <f t="shared" si="79"/>
        <v>221</v>
      </c>
      <c r="M512" s="107">
        <f t="shared" si="78"/>
        <v>44.494238156209988</v>
      </c>
    </row>
    <row r="513" spans="1:13" ht="15.75" outlineLevel="2">
      <c r="A513" s="59">
        <v>36</v>
      </c>
      <c r="B513" s="60" t="s">
        <v>912</v>
      </c>
      <c r="C513" s="63" t="s">
        <v>1264</v>
      </c>
      <c r="D513" s="94">
        <v>116</v>
      </c>
      <c r="E513" s="94">
        <v>1201</v>
      </c>
      <c r="F513" s="94">
        <v>20</v>
      </c>
      <c r="G513" s="6">
        <f t="shared" si="80"/>
        <v>60.05</v>
      </c>
      <c r="H513" s="57">
        <f t="shared" si="83"/>
        <v>1441</v>
      </c>
      <c r="I513" s="57">
        <f t="shared" si="84"/>
        <v>1381</v>
      </c>
      <c r="J513" s="57">
        <f t="shared" si="86"/>
        <v>72</v>
      </c>
      <c r="K513" s="57">
        <f t="shared" si="85"/>
        <v>138</v>
      </c>
      <c r="L513" s="57">
        <f t="shared" si="79"/>
        <v>210</v>
      </c>
      <c r="M513" s="107">
        <f t="shared" si="78"/>
        <v>51.767241379310342</v>
      </c>
    </row>
    <row r="514" spans="1:13" ht="15.75" outlineLevel="2">
      <c r="A514" s="59">
        <v>37</v>
      </c>
      <c r="B514" s="60" t="s">
        <v>912</v>
      </c>
      <c r="C514" s="63" t="s">
        <v>1265</v>
      </c>
      <c r="D514" s="94">
        <v>70</v>
      </c>
      <c r="E514" s="94">
        <v>802</v>
      </c>
      <c r="F514" s="94">
        <v>19</v>
      </c>
      <c r="G514" s="6">
        <f t="shared" si="80"/>
        <v>42.210526315789473</v>
      </c>
      <c r="H514" s="57">
        <f t="shared" si="83"/>
        <v>1013</v>
      </c>
      <c r="I514" s="57">
        <f t="shared" si="84"/>
        <v>971</v>
      </c>
      <c r="J514" s="57">
        <f t="shared" si="86"/>
        <v>51</v>
      </c>
      <c r="K514" s="57">
        <f t="shared" si="85"/>
        <v>97</v>
      </c>
      <c r="L514" s="57">
        <f t="shared" si="79"/>
        <v>148</v>
      </c>
      <c r="M514" s="107">
        <f t="shared" si="78"/>
        <v>60.300751879699249</v>
      </c>
    </row>
    <row r="515" spans="1:13" ht="15.75" outlineLevel="2">
      <c r="A515" s="59">
        <v>38</v>
      </c>
      <c r="B515" s="60" t="s">
        <v>912</v>
      </c>
      <c r="C515" s="63" t="s">
        <v>1508</v>
      </c>
      <c r="D515" s="94">
        <v>169</v>
      </c>
      <c r="E515" s="94">
        <v>2005</v>
      </c>
      <c r="F515" s="94">
        <v>19</v>
      </c>
      <c r="G515" s="6">
        <f t="shared" si="80"/>
        <v>105.52631578947368</v>
      </c>
      <c r="H515" s="57">
        <f t="shared" si="83"/>
        <v>2533</v>
      </c>
      <c r="I515" s="57">
        <f t="shared" si="84"/>
        <v>2427</v>
      </c>
      <c r="J515" s="57">
        <f t="shared" si="86"/>
        <v>127</v>
      </c>
      <c r="K515" s="57">
        <f t="shared" si="85"/>
        <v>243</v>
      </c>
      <c r="L515" s="57">
        <f t="shared" si="79"/>
        <v>370</v>
      </c>
      <c r="M515" s="107">
        <f t="shared" si="78"/>
        <v>62.441606976019933</v>
      </c>
    </row>
    <row r="516" spans="1:13" ht="15.75" outlineLevel="2">
      <c r="A516" s="59">
        <v>39</v>
      </c>
      <c r="B516" s="60" t="s">
        <v>912</v>
      </c>
      <c r="C516" s="63" t="s">
        <v>1266</v>
      </c>
      <c r="D516" s="94">
        <v>135</v>
      </c>
      <c r="E516" s="94">
        <v>1846</v>
      </c>
      <c r="F516" s="94">
        <v>20</v>
      </c>
      <c r="G516" s="6">
        <f t="shared" si="80"/>
        <v>92.3</v>
      </c>
      <c r="H516" s="57">
        <f t="shared" si="83"/>
        <v>2215</v>
      </c>
      <c r="I516" s="57">
        <f t="shared" si="84"/>
        <v>2123</v>
      </c>
      <c r="J516" s="57">
        <f t="shared" si="86"/>
        <v>111</v>
      </c>
      <c r="K516" s="57">
        <f t="shared" si="85"/>
        <v>212</v>
      </c>
      <c r="L516" s="57">
        <f t="shared" si="79"/>
        <v>323</v>
      </c>
      <c r="M516" s="107">
        <f t="shared" si="78"/>
        <v>68.370370370370367</v>
      </c>
    </row>
    <row r="517" spans="1:13" ht="15.75" outlineLevel="1">
      <c r="A517" s="98"/>
      <c r="B517" s="101" t="s">
        <v>995</v>
      </c>
      <c r="C517" s="99"/>
      <c r="D517" s="100"/>
      <c r="E517" s="100"/>
      <c r="F517" s="100"/>
      <c r="G517" s="19">
        <f>SUBTOTAL(9,G478:G516)</f>
        <v>3407.3076156858274</v>
      </c>
      <c r="H517" s="16"/>
      <c r="I517" s="16"/>
      <c r="J517" s="16">
        <f>SUBTOTAL(9,J478:J516)</f>
        <v>4050</v>
      </c>
      <c r="K517" s="16">
        <f>SUBTOTAL(9,K478:K516)</f>
        <v>7779</v>
      </c>
      <c r="L517" s="16">
        <f>SUBTOTAL(9,L478:L516)</f>
        <v>11829</v>
      </c>
      <c r="M517" s="107"/>
    </row>
    <row r="518" spans="1:13" ht="15.75">
      <c r="A518" s="98"/>
      <c r="B518" s="101" t="s">
        <v>996</v>
      </c>
      <c r="C518" s="99"/>
      <c r="D518" s="100"/>
      <c r="E518" s="100"/>
      <c r="F518" s="100"/>
      <c r="G518" s="19">
        <f>SUBTOTAL(9,G4:G516)</f>
        <v>28825.251849219301</v>
      </c>
      <c r="H518" s="16"/>
      <c r="I518" s="16"/>
      <c r="J518" s="16">
        <f>SUBTOTAL(9,J4:J516)</f>
        <v>40301</v>
      </c>
      <c r="K518" s="16">
        <f>SUBTOTAL(9,K4:K516)</f>
        <v>78202</v>
      </c>
      <c r="L518" s="16">
        <f>SUBTOTAL(9,L4:L516)</f>
        <v>118503</v>
      </c>
      <c r="M518" s="107"/>
    </row>
  </sheetData>
  <autoFilter ref="A3:M516"/>
  <mergeCells count="4">
    <mergeCell ref="A1:L1"/>
    <mergeCell ref="A2:C2"/>
    <mergeCell ref="H2:I2"/>
    <mergeCell ref="J2:L2"/>
  </mergeCells>
  <printOptions horizontalCentered="1"/>
  <pageMargins left="0.28000000000000003" right="0.23" top="0.32" bottom="0.19" header="0.3" footer="0.23"/>
  <pageSetup paperSize="9" orientation="landscape" r:id="rId1"/>
  <rowBreaks count="12" manualBreakCount="12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FG PS September 2014</vt:lpstr>
      <vt:lpstr>FG UPS September 2014</vt:lpstr>
      <vt:lpstr>'FG PS September 2014'!Print_Titles</vt:lpstr>
      <vt:lpstr>'FG UPS September 2014'!Print_Titles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2014-10-29T07:10:24Z</cp:lastPrinted>
  <dcterms:created xsi:type="dcterms:W3CDTF">2013-04-01T02:56:59Z</dcterms:created>
  <dcterms:modified xsi:type="dcterms:W3CDTF">2014-10-29T09:25:19Z</dcterms:modified>
</cp:coreProperties>
</file>