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05" yWindow="75" windowWidth="9405" windowHeight="9105"/>
  </bookViews>
  <sheets>
    <sheet name="Inter College" sheetId="25" r:id="rId1"/>
    <sheet name="NAGAR" sheetId="24" r:id="rId2"/>
    <sheet name="manikpur (2)" sheetId="23" r:id="rId3"/>
    <sheet name="RAMNAGAR (2)" sheetId="22" r:id="rId4"/>
    <sheet name="pahadi (2)" sheetId="21" r:id="rId5"/>
    <sheet name="mau (2)" sheetId="20" r:id="rId6"/>
    <sheet name="CHITRAKOOT (2)" sheetId="19" r:id="rId7"/>
    <sheet name="Chitrakoot" sheetId="15" r:id="rId8"/>
    <sheet name="Mau" sheetId="5" r:id="rId9"/>
    <sheet name="Pahadi" sheetId="16" r:id="rId10"/>
    <sheet name="Ramnagar" sheetId="1" r:id="rId11"/>
    <sheet name="Manikpur" sheetId="7" r:id="rId12"/>
    <sheet name="Nagar " sheetId="8" r:id="rId13"/>
    <sheet name="SUMMARY" sheetId="18" r:id="rId14"/>
  </sheets>
  <definedNames>
    <definedName name="_xlnm._FilterDatabase" localSheetId="7" hidden="1">Chitrakoot!$A$6:$N$271</definedName>
    <definedName name="_xlnm.Print_Titles" localSheetId="7">Chitrakoot!$1:$5</definedName>
    <definedName name="_xlnm.Print_Titles" localSheetId="6">'CHITRAKOOT (2)'!$1:$6</definedName>
    <definedName name="_xlnm.Print_Titles" localSheetId="0">'Inter College'!$1:$3</definedName>
    <definedName name="_xlnm.Print_Titles" localSheetId="11">Manikpur!$1:$6</definedName>
    <definedName name="_xlnm.Print_Titles" localSheetId="2">'manikpur (2)'!$1:$5</definedName>
    <definedName name="_xlnm.Print_Titles" localSheetId="8">Mau!$1:$6</definedName>
    <definedName name="_xlnm.Print_Titles" localSheetId="5">'mau (2)'!$1:$6</definedName>
    <definedName name="_xlnm.Print_Titles" localSheetId="9">Pahadi!$1:$6</definedName>
    <definedName name="_xlnm.Print_Titles" localSheetId="4">'pahadi (2)'!$1:$6</definedName>
    <definedName name="_xlnm.Print_Titles" localSheetId="10">Ramnagar!$1:$6</definedName>
    <definedName name="_xlnm.Print_Titles" localSheetId="3">'RAMNAGAR (2)'!$1:$5</definedName>
    <definedName name="_xlnm.Print_Titles" localSheetId="13">SUMMARY!$A:$F,SUMMARY!$1:$1</definedName>
  </definedNames>
  <calcPr calcId="124519" fullCalcOnLoad="1"/>
</workbook>
</file>

<file path=xl/calcChain.xml><?xml version="1.0" encoding="utf-8"?>
<calcChain xmlns="http://schemas.openxmlformats.org/spreadsheetml/2006/main">
  <c r="D26" i="25"/>
  <c r="E26"/>
  <c r="F26"/>
  <c r="G26"/>
  <c r="H26"/>
  <c r="I26"/>
  <c r="J26"/>
  <c r="K26"/>
  <c r="L26"/>
  <c r="M26"/>
  <c r="N26"/>
  <c r="O26"/>
  <c r="D29"/>
  <c r="E29"/>
  <c r="F29"/>
  <c r="G29"/>
  <c r="H29"/>
  <c r="I29"/>
  <c r="J29"/>
  <c r="K29"/>
  <c r="L29"/>
  <c r="M29"/>
  <c r="N29"/>
  <c r="O29"/>
  <c r="D30"/>
  <c r="E30"/>
  <c r="F30"/>
  <c r="G30"/>
  <c r="H30"/>
  <c r="I30"/>
  <c r="J30"/>
  <c r="K30"/>
  <c r="L30"/>
  <c r="M30"/>
  <c r="N30"/>
  <c r="O30"/>
  <c r="J7" i="24"/>
  <c r="Q7"/>
  <c r="R7"/>
  <c r="S7"/>
  <c r="V7"/>
  <c r="W7"/>
  <c r="X7"/>
  <c r="Y7"/>
  <c r="J8"/>
  <c r="Q8"/>
  <c r="R8"/>
  <c r="S8"/>
  <c r="T8"/>
  <c r="U8"/>
  <c r="V8"/>
  <c r="W8"/>
  <c r="X8"/>
  <c r="Y8"/>
  <c r="J9"/>
  <c r="Q9"/>
  <c r="R9"/>
  <c r="S9"/>
  <c r="T9"/>
  <c r="U9"/>
  <c r="V9"/>
  <c r="W9"/>
  <c r="X9"/>
  <c r="Y9"/>
  <c r="J10"/>
  <c r="Q10"/>
  <c r="R10"/>
  <c r="S10"/>
  <c r="T10"/>
  <c r="U10"/>
  <c r="V10"/>
  <c r="W10"/>
  <c r="X10"/>
  <c r="Y10"/>
  <c r="J11"/>
  <c r="Q11"/>
  <c r="R11"/>
  <c r="S11"/>
  <c r="V11"/>
  <c r="W11"/>
  <c r="X11"/>
  <c r="Y11"/>
  <c r="J12"/>
  <c r="Q12"/>
  <c r="R12"/>
  <c r="S12"/>
  <c r="T12"/>
  <c r="U12"/>
  <c r="V12"/>
  <c r="W12"/>
  <c r="X12"/>
  <c r="Y12"/>
  <c r="J13"/>
  <c r="Q13"/>
  <c r="R13"/>
  <c r="S13"/>
  <c r="T13"/>
  <c r="U13"/>
  <c r="V13"/>
  <c r="W13"/>
  <c r="X13"/>
  <c r="Y13"/>
  <c r="J14"/>
  <c r="Q14"/>
  <c r="R14"/>
  <c r="S14"/>
  <c r="T14"/>
  <c r="U14"/>
  <c r="V14"/>
  <c r="W14"/>
  <c r="X14"/>
  <c r="Y14"/>
  <c r="J15"/>
  <c r="Q15"/>
  <c r="R15"/>
  <c r="S15"/>
  <c r="T15"/>
  <c r="U15"/>
  <c r="V15"/>
  <c r="W15"/>
  <c r="X15"/>
  <c r="Y15"/>
  <c r="J16"/>
  <c r="Q16"/>
  <c r="R16"/>
  <c r="S16"/>
  <c r="T16"/>
  <c r="U16"/>
  <c r="V16"/>
  <c r="W16"/>
  <c r="X16"/>
  <c r="Y16"/>
  <c r="J17"/>
  <c r="Q17"/>
  <c r="R17"/>
  <c r="S17"/>
  <c r="T17"/>
  <c r="U17"/>
  <c r="V17"/>
  <c r="W17"/>
  <c r="X17"/>
  <c r="Y17"/>
  <c r="J18"/>
  <c r="Q18"/>
  <c r="R18"/>
  <c r="S18"/>
  <c r="V18"/>
  <c r="W18"/>
  <c r="X18"/>
  <c r="Y18"/>
  <c r="J19"/>
  <c r="Q19"/>
  <c r="R19"/>
  <c r="S19"/>
  <c r="T19"/>
  <c r="U19"/>
  <c r="X19"/>
  <c r="Y19"/>
  <c r="J20"/>
  <c r="N20"/>
  <c r="O20"/>
  <c r="P20"/>
  <c r="Q20"/>
  <c r="R20"/>
  <c r="S20"/>
  <c r="T20"/>
  <c r="U20"/>
  <c r="V20"/>
  <c r="W20"/>
  <c r="X20"/>
  <c r="Y20"/>
  <c r="K6" i="23"/>
  <c r="R6"/>
  <c r="S6"/>
  <c r="T6"/>
  <c r="W6"/>
  <c r="X6"/>
  <c r="Y6"/>
  <c r="Z6"/>
  <c r="K7"/>
  <c r="R7"/>
  <c r="S7"/>
  <c r="T7"/>
  <c r="U7"/>
  <c r="V7"/>
  <c r="W7"/>
  <c r="X7"/>
  <c r="Y7"/>
  <c r="Z7"/>
  <c r="K8"/>
  <c r="R8"/>
  <c r="S8"/>
  <c r="T8"/>
  <c r="U8"/>
  <c r="V8"/>
  <c r="W8"/>
  <c r="X8"/>
  <c r="Y8"/>
  <c r="Z8"/>
  <c r="K9"/>
  <c r="R9"/>
  <c r="S9"/>
  <c r="T9"/>
  <c r="U9"/>
  <c r="V9"/>
  <c r="W9"/>
  <c r="X9"/>
  <c r="Y9"/>
  <c r="Z9"/>
  <c r="K10"/>
  <c r="R10"/>
  <c r="S10"/>
  <c r="T10"/>
  <c r="V10" s="1"/>
  <c r="W10"/>
  <c r="Y10"/>
  <c r="K11"/>
  <c r="R11"/>
  <c r="S11"/>
  <c r="T11"/>
  <c r="U11"/>
  <c r="V11"/>
  <c r="W11"/>
  <c r="X11"/>
  <c r="Y11"/>
  <c r="Z11"/>
  <c r="K12"/>
  <c r="R12"/>
  <c r="S12"/>
  <c r="T12"/>
  <c r="U12"/>
  <c r="V12"/>
  <c r="W12"/>
  <c r="X12"/>
  <c r="Y12"/>
  <c r="Z12"/>
  <c r="K13"/>
  <c r="R13"/>
  <c r="S13"/>
  <c r="T13"/>
  <c r="V13" s="1"/>
  <c r="X13" s="1"/>
  <c r="Z13" s="1"/>
  <c r="W13"/>
  <c r="Y13"/>
  <c r="K14"/>
  <c r="R14"/>
  <c r="S14"/>
  <c r="T14"/>
  <c r="U14"/>
  <c r="V14"/>
  <c r="W14"/>
  <c r="X14"/>
  <c r="Y14"/>
  <c r="Z14"/>
  <c r="K15"/>
  <c r="R15"/>
  <c r="S15"/>
  <c r="T15"/>
  <c r="U15"/>
  <c r="V15"/>
  <c r="W15"/>
  <c r="X15"/>
  <c r="Y15"/>
  <c r="Z15"/>
  <c r="K16"/>
  <c r="R16"/>
  <c r="S16"/>
  <c r="T16"/>
  <c r="U16"/>
  <c r="V16"/>
  <c r="W16"/>
  <c r="X16"/>
  <c r="Y16"/>
  <c r="Z16"/>
  <c r="K17"/>
  <c r="R17"/>
  <c r="S17"/>
  <c r="T17"/>
  <c r="V17"/>
  <c r="W17"/>
  <c r="X17"/>
  <c r="Y17"/>
  <c r="Z17"/>
  <c r="K18"/>
  <c r="R18"/>
  <c r="S18"/>
  <c r="T18"/>
  <c r="U18"/>
  <c r="V18"/>
  <c r="W18"/>
  <c r="X18"/>
  <c r="Y18"/>
  <c r="Z18"/>
  <c r="K19"/>
  <c r="R19"/>
  <c r="S19"/>
  <c r="T19"/>
  <c r="U19"/>
  <c r="V19"/>
  <c r="W19"/>
  <c r="X19"/>
  <c r="Y19"/>
  <c r="Z19"/>
  <c r="K20"/>
  <c r="R20"/>
  <c r="S20"/>
  <c r="T20"/>
  <c r="U20"/>
  <c r="V20"/>
  <c r="W20"/>
  <c r="X20"/>
  <c r="Y20"/>
  <c r="Z20"/>
  <c r="K21"/>
  <c r="R21"/>
  <c r="S21"/>
  <c r="T21"/>
  <c r="V21" s="1"/>
  <c r="X21" s="1"/>
  <c r="Z21" s="1"/>
  <c r="W21"/>
  <c r="Y21"/>
  <c r="K22"/>
  <c r="R22"/>
  <c r="S22"/>
  <c r="T22"/>
  <c r="V22"/>
  <c r="W22"/>
  <c r="X22"/>
  <c r="Y22"/>
  <c r="Z22"/>
  <c r="K23"/>
  <c r="R23"/>
  <c r="S23"/>
  <c r="T23"/>
  <c r="U23"/>
  <c r="V23"/>
  <c r="W23"/>
  <c r="X23"/>
  <c r="Y23"/>
  <c r="Z23"/>
  <c r="K24"/>
  <c r="R24"/>
  <c r="S24"/>
  <c r="T24"/>
  <c r="U24"/>
  <c r="V24"/>
  <c r="W24"/>
  <c r="X24"/>
  <c r="Y24"/>
  <c r="Z24"/>
  <c r="K25"/>
  <c r="R25"/>
  <c r="S25"/>
  <c r="T25"/>
  <c r="U25"/>
  <c r="V25"/>
  <c r="W25"/>
  <c r="X25"/>
  <c r="Y25"/>
  <c r="Z25"/>
  <c r="K26"/>
  <c r="R26"/>
  <c r="S26"/>
  <c r="T26"/>
  <c r="U26"/>
  <c r="V26"/>
  <c r="W26"/>
  <c r="X26"/>
  <c r="Y26"/>
  <c r="Z26"/>
  <c r="K27"/>
  <c r="R27"/>
  <c r="S27"/>
  <c r="T27"/>
  <c r="U27"/>
  <c r="V27"/>
  <c r="W27"/>
  <c r="X27"/>
  <c r="Y27"/>
  <c r="Z27"/>
  <c r="K28"/>
  <c r="R28"/>
  <c r="S28"/>
  <c r="T28"/>
  <c r="U28"/>
  <c r="V28"/>
  <c r="W28"/>
  <c r="X28"/>
  <c r="Y28"/>
  <c r="Z28"/>
  <c r="K29"/>
  <c r="R29"/>
  <c r="S29"/>
  <c r="T29"/>
  <c r="U29"/>
  <c r="V29"/>
  <c r="W29"/>
  <c r="X29"/>
  <c r="Y29"/>
  <c r="Z29"/>
  <c r="K30"/>
  <c r="R30"/>
  <c r="S30"/>
  <c r="T30"/>
  <c r="U30"/>
  <c r="V30"/>
  <c r="W30"/>
  <c r="X30"/>
  <c r="Y30"/>
  <c r="Z30"/>
  <c r="K31"/>
  <c r="R31"/>
  <c r="S31"/>
  <c r="T31"/>
  <c r="U31"/>
  <c r="V31"/>
  <c r="W31"/>
  <c r="X31"/>
  <c r="Y31"/>
  <c r="Z31"/>
  <c r="K32"/>
  <c r="R32"/>
  <c r="S32"/>
  <c r="T32"/>
  <c r="U32"/>
  <c r="V32"/>
  <c r="W32"/>
  <c r="X32"/>
  <c r="Y32"/>
  <c r="Z32"/>
  <c r="K33"/>
  <c r="R33"/>
  <c r="S33"/>
  <c r="T33"/>
  <c r="U33"/>
  <c r="V33"/>
  <c r="W33"/>
  <c r="X33"/>
  <c r="Y33"/>
  <c r="Z33"/>
  <c r="K34"/>
  <c r="R34"/>
  <c r="S34"/>
  <c r="T34"/>
  <c r="U34"/>
  <c r="V34"/>
  <c r="W34"/>
  <c r="X34"/>
  <c r="Y34"/>
  <c r="Z34"/>
  <c r="K35"/>
  <c r="R35"/>
  <c r="S35"/>
  <c r="T35"/>
  <c r="U35"/>
  <c r="V35"/>
  <c r="W35"/>
  <c r="X35"/>
  <c r="Y35"/>
  <c r="Z35"/>
  <c r="K36"/>
  <c r="R36"/>
  <c r="S36"/>
  <c r="T36"/>
  <c r="U36"/>
  <c r="V36"/>
  <c r="W36"/>
  <c r="X36"/>
  <c r="Y36"/>
  <c r="Z36"/>
  <c r="K37"/>
  <c r="R37"/>
  <c r="S37"/>
  <c r="T37"/>
  <c r="U37"/>
  <c r="V37"/>
  <c r="W37"/>
  <c r="X37"/>
  <c r="Y37"/>
  <c r="Z37"/>
  <c r="K38"/>
  <c r="R38"/>
  <c r="S38"/>
  <c r="T38"/>
  <c r="U38"/>
  <c r="V38"/>
  <c r="W38"/>
  <c r="X38"/>
  <c r="Y38"/>
  <c r="Z38"/>
  <c r="K39"/>
  <c r="R39"/>
  <c r="S39"/>
  <c r="T39"/>
  <c r="U39"/>
  <c r="V39"/>
  <c r="W39"/>
  <c r="X39"/>
  <c r="Y39"/>
  <c r="Z39"/>
  <c r="K40"/>
  <c r="R40"/>
  <c r="S40"/>
  <c r="T40"/>
  <c r="U40"/>
  <c r="V40"/>
  <c r="W40"/>
  <c r="X40"/>
  <c r="Y40"/>
  <c r="Z40"/>
  <c r="K41"/>
  <c r="R41"/>
  <c r="S41"/>
  <c r="T41"/>
  <c r="U41"/>
  <c r="V41"/>
  <c r="W41"/>
  <c r="X41"/>
  <c r="Y41"/>
  <c r="Z41"/>
  <c r="K42"/>
  <c r="R42"/>
  <c r="S42"/>
  <c r="T42"/>
  <c r="U42"/>
  <c r="V42"/>
  <c r="W42"/>
  <c r="X42"/>
  <c r="Y42"/>
  <c r="Z42"/>
  <c r="K43"/>
  <c r="R43"/>
  <c r="S43"/>
  <c r="T43"/>
  <c r="U43"/>
  <c r="V43"/>
  <c r="W43"/>
  <c r="X43"/>
  <c r="Y43"/>
  <c r="Z43"/>
  <c r="K44"/>
  <c r="R44"/>
  <c r="S44"/>
  <c r="T44"/>
  <c r="U44"/>
  <c r="V44"/>
  <c r="W44"/>
  <c r="X44"/>
  <c r="Y44"/>
  <c r="Z44"/>
  <c r="K45"/>
  <c r="R45"/>
  <c r="S45"/>
  <c r="T45"/>
  <c r="U45"/>
  <c r="V45"/>
  <c r="W45"/>
  <c r="X45"/>
  <c r="Y45"/>
  <c r="Z45"/>
  <c r="K46"/>
  <c r="R46"/>
  <c r="S46"/>
  <c r="T46"/>
  <c r="U46"/>
  <c r="V46"/>
  <c r="W46"/>
  <c r="X46"/>
  <c r="Y46"/>
  <c r="Z46"/>
  <c r="K47"/>
  <c r="R47"/>
  <c r="S47"/>
  <c r="T47"/>
  <c r="U47"/>
  <c r="V47"/>
  <c r="W47"/>
  <c r="X47"/>
  <c r="Y47"/>
  <c r="Z47"/>
  <c r="K48"/>
  <c r="R48"/>
  <c r="S48"/>
  <c r="T48"/>
  <c r="W48"/>
  <c r="X48"/>
  <c r="Y48"/>
  <c r="Z48"/>
  <c r="K49"/>
  <c r="R49"/>
  <c r="S49"/>
  <c r="T49"/>
  <c r="U49"/>
  <c r="V49"/>
  <c r="W49"/>
  <c r="X49"/>
  <c r="Y49"/>
  <c r="Z49"/>
  <c r="K50"/>
  <c r="R50"/>
  <c r="S50"/>
  <c r="T50"/>
  <c r="U50"/>
  <c r="V50"/>
  <c r="W50"/>
  <c r="X50"/>
  <c r="Y50"/>
  <c r="Z50"/>
  <c r="K51"/>
  <c r="R51"/>
  <c r="S51"/>
  <c r="T51"/>
  <c r="U51"/>
  <c r="W51" s="1"/>
  <c r="X51"/>
  <c r="Z51"/>
  <c r="K52"/>
  <c r="R52"/>
  <c r="S52"/>
  <c r="T52"/>
  <c r="U52"/>
  <c r="V52"/>
  <c r="W52"/>
  <c r="X52"/>
  <c r="Y52"/>
  <c r="Z52"/>
  <c r="K53"/>
  <c r="R53"/>
  <c r="S53"/>
  <c r="T53"/>
  <c r="U53"/>
  <c r="V53"/>
  <c r="W53"/>
  <c r="X53"/>
  <c r="Y53"/>
  <c r="Z53"/>
  <c r="K54"/>
  <c r="R54"/>
  <c r="S54"/>
  <c r="T54"/>
  <c r="U54"/>
  <c r="V54"/>
  <c r="W54"/>
  <c r="X54"/>
  <c r="Y54"/>
  <c r="Z54"/>
  <c r="K55"/>
  <c r="R55"/>
  <c r="S55"/>
  <c r="T55"/>
  <c r="U55"/>
  <c r="V55"/>
  <c r="W55"/>
  <c r="X55"/>
  <c r="Y55"/>
  <c r="Z55"/>
  <c r="K56"/>
  <c r="R56"/>
  <c r="S56"/>
  <c r="T56"/>
  <c r="U56"/>
  <c r="V56"/>
  <c r="W56"/>
  <c r="X56"/>
  <c r="Y56"/>
  <c r="Z56"/>
  <c r="K57"/>
  <c r="R57"/>
  <c r="S57"/>
  <c r="T57"/>
  <c r="U57"/>
  <c r="V57"/>
  <c r="W57"/>
  <c r="X57"/>
  <c r="Y57"/>
  <c r="Z57"/>
  <c r="K58"/>
  <c r="R58"/>
  <c r="S58"/>
  <c r="T58"/>
  <c r="W58"/>
  <c r="X58"/>
  <c r="Y58"/>
  <c r="Z58"/>
  <c r="K59"/>
  <c r="R59"/>
  <c r="S59"/>
  <c r="T59"/>
  <c r="U59"/>
  <c r="V59"/>
  <c r="W59"/>
  <c r="X59"/>
  <c r="Y59"/>
  <c r="Z59"/>
  <c r="K60"/>
  <c r="R60"/>
  <c r="S60"/>
  <c r="T60"/>
  <c r="U60"/>
  <c r="V60"/>
  <c r="W60"/>
  <c r="X60"/>
  <c r="Y60"/>
  <c r="Z60"/>
  <c r="K61"/>
  <c r="R61"/>
  <c r="S61"/>
  <c r="T61"/>
  <c r="U61"/>
  <c r="V61"/>
  <c r="W61"/>
  <c r="X61"/>
  <c r="Y61"/>
  <c r="Z61"/>
  <c r="K62"/>
  <c r="R62"/>
  <c r="S62"/>
  <c r="T62"/>
  <c r="U62"/>
  <c r="V62"/>
  <c r="W62"/>
  <c r="X62"/>
  <c r="Y62"/>
  <c r="Z62"/>
  <c r="K63"/>
  <c r="R63"/>
  <c r="S63"/>
  <c r="T63"/>
  <c r="U63"/>
  <c r="V63"/>
  <c r="W63"/>
  <c r="X63"/>
  <c r="Y63"/>
  <c r="Z63"/>
  <c r="K64"/>
  <c r="R64"/>
  <c r="S64"/>
  <c r="T64"/>
  <c r="U64"/>
  <c r="V64"/>
  <c r="W64"/>
  <c r="X64"/>
  <c r="Y64"/>
  <c r="Z64"/>
  <c r="K65"/>
  <c r="R65"/>
  <c r="S65"/>
  <c r="T65"/>
  <c r="U65"/>
  <c r="V65"/>
  <c r="W65"/>
  <c r="X65"/>
  <c r="Y65"/>
  <c r="Z65"/>
  <c r="K66"/>
  <c r="R66"/>
  <c r="S66"/>
  <c r="T66"/>
  <c r="U66"/>
  <c r="V66"/>
  <c r="W66"/>
  <c r="X66"/>
  <c r="Y66"/>
  <c r="Z66"/>
  <c r="K67"/>
  <c r="R67"/>
  <c r="S67"/>
  <c r="T67"/>
  <c r="U67"/>
  <c r="V67"/>
  <c r="W67"/>
  <c r="X67"/>
  <c r="Y67"/>
  <c r="Z67"/>
  <c r="K68"/>
  <c r="R68"/>
  <c r="S68"/>
  <c r="T68"/>
  <c r="U68"/>
  <c r="V68"/>
  <c r="W68"/>
  <c r="X68"/>
  <c r="Y68"/>
  <c r="Z68"/>
  <c r="K69"/>
  <c r="R69"/>
  <c r="S69"/>
  <c r="T69"/>
  <c r="U69"/>
  <c r="V69"/>
  <c r="W69"/>
  <c r="X69"/>
  <c r="Y69"/>
  <c r="Z69"/>
  <c r="K70"/>
  <c r="R70"/>
  <c r="S70"/>
  <c r="T70"/>
  <c r="U70"/>
  <c r="V70"/>
  <c r="W70"/>
  <c r="X70"/>
  <c r="Y70"/>
  <c r="Z70"/>
  <c r="K71"/>
  <c r="R71"/>
  <c r="S71"/>
  <c r="T71"/>
  <c r="U71"/>
  <c r="V71"/>
  <c r="W71"/>
  <c r="X71"/>
  <c r="Y71"/>
  <c r="Z71"/>
  <c r="K72"/>
  <c r="R72"/>
  <c r="S72"/>
  <c r="T72"/>
  <c r="U72"/>
  <c r="V72"/>
  <c r="W72"/>
  <c r="X72"/>
  <c r="Y72"/>
  <c r="Z72"/>
  <c r="K73"/>
  <c r="R73"/>
  <c r="S73"/>
  <c r="T73"/>
  <c r="U73"/>
  <c r="V73"/>
  <c r="W73"/>
  <c r="X73"/>
  <c r="Y73"/>
  <c r="Z73"/>
  <c r="K74"/>
  <c r="R74"/>
  <c r="S74"/>
  <c r="T74"/>
  <c r="U74"/>
  <c r="V74"/>
  <c r="W74"/>
  <c r="X74"/>
  <c r="Y74"/>
  <c r="Z74"/>
  <c r="K75"/>
  <c r="R75"/>
  <c r="S75"/>
  <c r="T75"/>
  <c r="U75"/>
  <c r="V75"/>
  <c r="W75"/>
  <c r="X75"/>
  <c r="Y75"/>
  <c r="Z75"/>
  <c r="K76"/>
  <c r="R76"/>
  <c r="S76"/>
  <c r="T76"/>
  <c r="U76"/>
  <c r="V76"/>
  <c r="W76"/>
  <c r="X76"/>
  <c r="Y76"/>
  <c r="Z76"/>
  <c r="K77"/>
  <c r="R77"/>
  <c r="S77"/>
  <c r="T77"/>
  <c r="U77"/>
  <c r="V77"/>
  <c r="W77"/>
  <c r="X77"/>
  <c r="Y77"/>
  <c r="Z77"/>
  <c r="K78"/>
  <c r="R78"/>
  <c r="S78"/>
  <c r="T78"/>
  <c r="U78"/>
  <c r="V78"/>
  <c r="W78"/>
  <c r="X78"/>
  <c r="Y78"/>
  <c r="Z78"/>
  <c r="K79"/>
  <c r="R79"/>
  <c r="S79"/>
  <c r="T79"/>
  <c r="U79"/>
  <c r="V79"/>
  <c r="W79"/>
  <c r="X79"/>
  <c r="Y79"/>
  <c r="Z79"/>
  <c r="K80"/>
  <c r="R80"/>
  <c r="S80"/>
  <c r="T80"/>
  <c r="U80"/>
  <c r="V80"/>
  <c r="W80"/>
  <c r="X80"/>
  <c r="Y80"/>
  <c r="Z80"/>
  <c r="K81"/>
  <c r="R81"/>
  <c r="S81"/>
  <c r="T81"/>
  <c r="U81"/>
  <c r="V81"/>
  <c r="W81"/>
  <c r="X81"/>
  <c r="Y81"/>
  <c r="Z81"/>
  <c r="K82"/>
  <c r="R82"/>
  <c r="S82"/>
  <c r="T82"/>
  <c r="U82"/>
  <c r="V82"/>
  <c r="W82"/>
  <c r="X82"/>
  <c r="Y82"/>
  <c r="Z82"/>
  <c r="K83"/>
  <c r="R83"/>
  <c r="S83"/>
  <c r="T83"/>
  <c r="U83"/>
  <c r="W83" s="1"/>
  <c r="Y83" s="1"/>
  <c r="X83"/>
  <c r="Z83"/>
  <c r="K84"/>
  <c r="R84"/>
  <c r="S84"/>
  <c r="T84"/>
  <c r="U84"/>
  <c r="V84"/>
  <c r="W84"/>
  <c r="X84"/>
  <c r="Y84"/>
  <c r="Z84"/>
  <c r="K85"/>
  <c r="R85"/>
  <c r="S85"/>
  <c r="T85"/>
  <c r="U85"/>
  <c r="V85"/>
  <c r="W85"/>
  <c r="X85"/>
  <c r="Y85"/>
  <c r="Z85"/>
  <c r="K86"/>
  <c r="R86"/>
  <c r="S86"/>
  <c r="T86"/>
  <c r="U86"/>
  <c r="V86"/>
  <c r="W86"/>
  <c r="X86"/>
  <c r="Y86"/>
  <c r="Z86"/>
  <c r="K87"/>
  <c r="R87"/>
  <c r="S87"/>
  <c r="T87"/>
  <c r="U87"/>
  <c r="V87"/>
  <c r="W87"/>
  <c r="X87"/>
  <c r="Y87"/>
  <c r="Z87"/>
  <c r="K88"/>
  <c r="R88"/>
  <c r="S88"/>
  <c r="T88"/>
  <c r="U88"/>
  <c r="V88"/>
  <c r="W88"/>
  <c r="X88"/>
  <c r="Y88"/>
  <c r="Z88"/>
  <c r="K89"/>
  <c r="R89"/>
  <c r="S89"/>
  <c r="T89"/>
  <c r="U89"/>
  <c r="V89"/>
  <c r="W89"/>
  <c r="X89"/>
  <c r="Y89"/>
  <c r="Z89"/>
  <c r="K90"/>
  <c r="R90"/>
  <c r="S90"/>
  <c r="T90"/>
  <c r="U90"/>
  <c r="V90"/>
  <c r="W90"/>
  <c r="X90"/>
  <c r="Y90"/>
  <c r="Z90"/>
  <c r="K91"/>
  <c r="R91"/>
  <c r="S91"/>
  <c r="T91"/>
  <c r="U91"/>
  <c r="V91"/>
  <c r="W91"/>
  <c r="X91"/>
  <c r="Y91"/>
  <c r="Z91"/>
  <c r="K92"/>
  <c r="R92"/>
  <c r="S92"/>
  <c r="T92"/>
  <c r="V92"/>
  <c r="W92"/>
  <c r="X92"/>
  <c r="Y92"/>
  <c r="Z92"/>
  <c r="K93"/>
  <c r="R93"/>
  <c r="S93"/>
  <c r="T93"/>
  <c r="U93"/>
  <c r="V93"/>
  <c r="W93"/>
  <c r="X93"/>
  <c r="Y93"/>
  <c r="Z93"/>
  <c r="K94"/>
  <c r="R94"/>
  <c r="S94"/>
  <c r="T94"/>
  <c r="U94"/>
  <c r="V94"/>
  <c r="W94"/>
  <c r="X94"/>
  <c r="Y94"/>
  <c r="Z94"/>
  <c r="K95"/>
  <c r="R95"/>
  <c r="S95"/>
  <c r="T95"/>
  <c r="U95"/>
  <c r="V95"/>
  <c r="W95"/>
  <c r="X95"/>
  <c r="Y95"/>
  <c r="Z95"/>
  <c r="K96"/>
  <c r="R96"/>
  <c r="S96"/>
  <c r="T96"/>
  <c r="U96"/>
  <c r="V96"/>
  <c r="W96"/>
  <c r="X96"/>
  <c r="Y96"/>
  <c r="Z96"/>
  <c r="K97"/>
  <c r="R97"/>
  <c r="S97"/>
  <c r="T97"/>
  <c r="U97"/>
  <c r="V97"/>
  <c r="W97"/>
  <c r="X97"/>
  <c r="Y97"/>
  <c r="Z97"/>
  <c r="K98"/>
  <c r="R98"/>
  <c r="S98"/>
  <c r="T98"/>
  <c r="U98"/>
  <c r="V98"/>
  <c r="W98"/>
  <c r="X98"/>
  <c r="Y98"/>
  <c r="Z98"/>
  <c r="K99"/>
  <c r="O99"/>
  <c r="P99"/>
  <c r="Q99"/>
  <c r="R99"/>
  <c r="S99"/>
  <c r="T99"/>
  <c r="U99"/>
  <c r="K6" i="22"/>
  <c r="R6"/>
  <c r="S6"/>
  <c r="T6"/>
  <c r="U6"/>
  <c r="V6"/>
  <c r="W6"/>
  <c r="X6"/>
  <c r="Y6"/>
  <c r="Z6"/>
  <c r="K7"/>
  <c r="R7"/>
  <c r="S7"/>
  <c r="T7"/>
  <c r="U7"/>
  <c r="V7"/>
  <c r="W7"/>
  <c r="X7"/>
  <c r="Y7"/>
  <c r="Z7"/>
  <c r="K8"/>
  <c r="R8"/>
  <c r="S8"/>
  <c r="T8"/>
  <c r="U8"/>
  <c r="V8"/>
  <c r="W8"/>
  <c r="X8"/>
  <c r="Y8"/>
  <c r="Z8"/>
  <c r="K9"/>
  <c r="R9"/>
  <c r="S9"/>
  <c r="T9"/>
  <c r="V9"/>
  <c r="W9"/>
  <c r="X9"/>
  <c r="Y9"/>
  <c r="Z9"/>
  <c r="K10"/>
  <c r="R10"/>
  <c r="S10"/>
  <c r="T10"/>
  <c r="U10"/>
  <c r="V10"/>
  <c r="W10"/>
  <c r="X10"/>
  <c r="Y10"/>
  <c r="Z10"/>
  <c r="K11"/>
  <c r="R11"/>
  <c r="S11"/>
  <c r="T11"/>
  <c r="V11" s="1"/>
  <c r="W11"/>
  <c r="Y11"/>
  <c r="K12"/>
  <c r="R12"/>
  <c r="S12"/>
  <c r="T12"/>
  <c r="U12"/>
  <c r="V12"/>
  <c r="W12"/>
  <c r="X12"/>
  <c r="Y12"/>
  <c r="Z12"/>
  <c r="K13"/>
  <c r="R13"/>
  <c r="S13"/>
  <c r="T13"/>
  <c r="U13"/>
  <c r="V13"/>
  <c r="W13"/>
  <c r="X13"/>
  <c r="Y13"/>
  <c r="Z13"/>
  <c r="K14"/>
  <c r="R14"/>
  <c r="S14"/>
  <c r="T14"/>
  <c r="U14"/>
  <c r="V14"/>
  <c r="W14"/>
  <c r="X14"/>
  <c r="Y14"/>
  <c r="Z14"/>
  <c r="K15"/>
  <c r="R15"/>
  <c r="S15"/>
  <c r="T15"/>
  <c r="U15"/>
  <c r="V15"/>
  <c r="W15"/>
  <c r="X15"/>
  <c r="Y15"/>
  <c r="Z15"/>
  <c r="K16"/>
  <c r="R16"/>
  <c r="S16"/>
  <c r="T16"/>
  <c r="U16"/>
  <c r="V16"/>
  <c r="W16"/>
  <c r="X16"/>
  <c r="Y16"/>
  <c r="Z16"/>
  <c r="K17"/>
  <c r="R17"/>
  <c r="S17"/>
  <c r="T17"/>
  <c r="U17"/>
  <c r="V17"/>
  <c r="W17"/>
  <c r="X17"/>
  <c r="Y17"/>
  <c r="Z17"/>
  <c r="K18"/>
  <c r="R18"/>
  <c r="S18"/>
  <c r="T18"/>
  <c r="U18"/>
  <c r="V18"/>
  <c r="W18"/>
  <c r="X18"/>
  <c r="Y18"/>
  <c r="Z18"/>
  <c r="K19"/>
  <c r="R19"/>
  <c r="S19"/>
  <c r="T19"/>
  <c r="U19"/>
  <c r="V19"/>
  <c r="W19"/>
  <c r="X19"/>
  <c r="Y19"/>
  <c r="Z19"/>
  <c r="K20"/>
  <c r="R20"/>
  <c r="S20"/>
  <c r="T20"/>
  <c r="U20"/>
  <c r="V20"/>
  <c r="W20"/>
  <c r="X20"/>
  <c r="Y20"/>
  <c r="Z20"/>
  <c r="K21"/>
  <c r="R21"/>
  <c r="S21"/>
  <c r="T21"/>
  <c r="U21"/>
  <c r="V21"/>
  <c r="W21"/>
  <c r="X21"/>
  <c r="Y21"/>
  <c r="Z21"/>
  <c r="K22"/>
  <c r="R22"/>
  <c r="S22"/>
  <c r="T22"/>
  <c r="U22"/>
  <c r="V22"/>
  <c r="W22"/>
  <c r="X22"/>
  <c r="Y22"/>
  <c r="Z22"/>
  <c r="K23"/>
  <c r="R23"/>
  <c r="S23"/>
  <c r="T23"/>
  <c r="U23"/>
  <c r="V23"/>
  <c r="W23"/>
  <c r="X23"/>
  <c r="Y23"/>
  <c r="Z23"/>
  <c r="K24"/>
  <c r="R24"/>
  <c r="S24"/>
  <c r="T24"/>
  <c r="U24"/>
  <c r="V24"/>
  <c r="W24"/>
  <c r="X24"/>
  <c r="Y24"/>
  <c r="Z24"/>
  <c r="K25"/>
  <c r="R25"/>
  <c r="S25"/>
  <c r="T25"/>
  <c r="U25"/>
  <c r="V25"/>
  <c r="W25"/>
  <c r="X25"/>
  <c r="Y25"/>
  <c r="Z25"/>
  <c r="K26"/>
  <c r="R26"/>
  <c r="S26"/>
  <c r="T26"/>
  <c r="U26"/>
  <c r="V26"/>
  <c r="W26"/>
  <c r="X26"/>
  <c r="Y26"/>
  <c r="Z26"/>
  <c r="K27"/>
  <c r="R27"/>
  <c r="S27"/>
  <c r="T27"/>
  <c r="U27"/>
  <c r="V27"/>
  <c r="W27"/>
  <c r="X27"/>
  <c r="Y27"/>
  <c r="Z27"/>
  <c r="K28"/>
  <c r="R28"/>
  <c r="S28"/>
  <c r="T28"/>
  <c r="U28"/>
  <c r="V28"/>
  <c r="W28"/>
  <c r="X28"/>
  <c r="Y28"/>
  <c r="Z28"/>
  <c r="K29"/>
  <c r="R29"/>
  <c r="S29"/>
  <c r="T29"/>
  <c r="U29"/>
  <c r="V29"/>
  <c r="W29"/>
  <c r="X29"/>
  <c r="Y29"/>
  <c r="Z29"/>
  <c r="K30"/>
  <c r="R30"/>
  <c r="S30"/>
  <c r="T30"/>
  <c r="U30"/>
  <c r="V30"/>
  <c r="W30"/>
  <c r="X30"/>
  <c r="Y30"/>
  <c r="Z30"/>
  <c r="K31"/>
  <c r="R31"/>
  <c r="S31"/>
  <c r="T31"/>
  <c r="U31"/>
  <c r="V31"/>
  <c r="W31"/>
  <c r="X31"/>
  <c r="Y31"/>
  <c r="Z31"/>
  <c r="K32"/>
  <c r="R32"/>
  <c r="S32"/>
  <c r="T32"/>
  <c r="U32"/>
  <c r="V32"/>
  <c r="W32"/>
  <c r="X32"/>
  <c r="Y32"/>
  <c r="Z32"/>
  <c r="K33"/>
  <c r="R33"/>
  <c r="S33"/>
  <c r="T33"/>
  <c r="U33"/>
  <c r="V33"/>
  <c r="W33"/>
  <c r="X33"/>
  <c r="Y33"/>
  <c r="Z33"/>
  <c r="K34"/>
  <c r="R34"/>
  <c r="S34"/>
  <c r="T34"/>
  <c r="U34"/>
  <c r="V34"/>
  <c r="W34"/>
  <c r="X34"/>
  <c r="Y34"/>
  <c r="Z34"/>
  <c r="K35"/>
  <c r="R35"/>
  <c r="S35"/>
  <c r="T35"/>
  <c r="U35"/>
  <c r="V35"/>
  <c r="W35"/>
  <c r="X35"/>
  <c r="Y35"/>
  <c r="Z35"/>
  <c r="K36"/>
  <c r="R36"/>
  <c r="S36"/>
  <c r="T36"/>
  <c r="U36"/>
  <c r="V36"/>
  <c r="W36"/>
  <c r="X36"/>
  <c r="Y36"/>
  <c r="Z36"/>
  <c r="K37"/>
  <c r="R37"/>
  <c r="S37"/>
  <c r="T37"/>
  <c r="U37"/>
  <c r="V37"/>
  <c r="W37"/>
  <c r="X37"/>
  <c r="Y37"/>
  <c r="Z37"/>
  <c r="K38"/>
  <c r="R38"/>
  <c r="S38"/>
  <c r="T38"/>
  <c r="U38"/>
  <c r="V38"/>
  <c r="W38"/>
  <c r="X38"/>
  <c r="Y38"/>
  <c r="Z38"/>
  <c r="K39"/>
  <c r="R39"/>
  <c r="S39"/>
  <c r="T39"/>
  <c r="U39"/>
  <c r="V39"/>
  <c r="W39"/>
  <c r="X39"/>
  <c r="Y39"/>
  <c r="Z39"/>
  <c r="K40"/>
  <c r="R40"/>
  <c r="S40"/>
  <c r="T40"/>
  <c r="U40"/>
  <c r="V40"/>
  <c r="W40"/>
  <c r="X40"/>
  <c r="Y40"/>
  <c r="Z40"/>
  <c r="K41"/>
  <c r="R41"/>
  <c r="S41"/>
  <c r="T41"/>
  <c r="U41"/>
  <c r="V41"/>
  <c r="W41"/>
  <c r="X41"/>
  <c r="Y41"/>
  <c r="Z41"/>
  <c r="K42"/>
  <c r="R42"/>
  <c r="S42"/>
  <c r="T42"/>
  <c r="U42"/>
  <c r="V42"/>
  <c r="W42"/>
  <c r="X42"/>
  <c r="Y42"/>
  <c r="Z42"/>
  <c r="K43"/>
  <c r="R43"/>
  <c r="S43"/>
  <c r="T43"/>
  <c r="U43"/>
  <c r="V43"/>
  <c r="W43"/>
  <c r="X43"/>
  <c r="Y43"/>
  <c r="Z43"/>
  <c r="K44"/>
  <c r="R44"/>
  <c r="S44"/>
  <c r="T44"/>
  <c r="U44"/>
  <c r="V44"/>
  <c r="W44"/>
  <c r="X44"/>
  <c r="Y44"/>
  <c r="Z44"/>
  <c r="K45"/>
  <c r="R45"/>
  <c r="S45"/>
  <c r="T45"/>
  <c r="U45"/>
  <c r="V45"/>
  <c r="W45"/>
  <c r="X45"/>
  <c r="Y45"/>
  <c r="Z45"/>
  <c r="K46"/>
  <c r="R46"/>
  <c r="S46"/>
  <c r="T46"/>
  <c r="U46"/>
  <c r="V46"/>
  <c r="W46"/>
  <c r="X46"/>
  <c r="Y46"/>
  <c r="Z46"/>
  <c r="K47"/>
  <c r="R47"/>
  <c r="S47"/>
  <c r="T47"/>
  <c r="U47"/>
  <c r="V47"/>
  <c r="W47"/>
  <c r="X47"/>
  <c r="Y47"/>
  <c r="Z47"/>
  <c r="K48"/>
  <c r="R48"/>
  <c r="S48"/>
  <c r="T48"/>
  <c r="U48"/>
  <c r="V48"/>
  <c r="W48"/>
  <c r="X48"/>
  <c r="Y48"/>
  <c r="Z48"/>
  <c r="K49"/>
  <c r="R49"/>
  <c r="S49"/>
  <c r="T49"/>
  <c r="U49"/>
  <c r="V49"/>
  <c r="W49"/>
  <c r="X49"/>
  <c r="Y49"/>
  <c r="Z49"/>
  <c r="K50"/>
  <c r="R50"/>
  <c r="S50"/>
  <c r="T50"/>
  <c r="U50"/>
  <c r="V50"/>
  <c r="W50"/>
  <c r="X50"/>
  <c r="Y50"/>
  <c r="Z50"/>
  <c r="K51"/>
  <c r="R51"/>
  <c r="S51"/>
  <c r="T51"/>
  <c r="U51"/>
  <c r="V51"/>
  <c r="W51"/>
  <c r="X51"/>
  <c r="Y51"/>
  <c r="Z51"/>
  <c r="K52"/>
  <c r="R52"/>
  <c r="S52"/>
  <c r="T52"/>
  <c r="U52"/>
  <c r="V52"/>
  <c r="W52"/>
  <c r="X52"/>
  <c r="Y52"/>
  <c r="Z52"/>
  <c r="K53"/>
  <c r="R53"/>
  <c r="S53"/>
  <c r="T53"/>
  <c r="U53"/>
  <c r="W53" s="1"/>
  <c r="X53"/>
  <c r="Z53"/>
  <c r="K54"/>
  <c r="R54"/>
  <c r="S54"/>
  <c r="T54"/>
  <c r="V54" s="1"/>
  <c r="X54" s="1"/>
  <c r="Z54" s="1"/>
  <c r="W54"/>
  <c r="Y54"/>
  <c r="K55"/>
  <c r="R55"/>
  <c r="S55"/>
  <c r="T55"/>
  <c r="V55"/>
  <c r="W55"/>
  <c r="X55"/>
  <c r="Y55"/>
  <c r="Z55"/>
  <c r="K56"/>
  <c r="R56"/>
  <c r="S56"/>
  <c r="T56"/>
  <c r="U56"/>
  <c r="W56"/>
  <c r="X56"/>
  <c r="Y56"/>
  <c r="Z56"/>
  <c r="K57"/>
  <c r="R57"/>
  <c r="S57"/>
  <c r="T57"/>
  <c r="V57"/>
  <c r="W57"/>
  <c r="X57"/>
  <c r="Y57"/>
  <c r="Z57"/>
  <c r="K58"/>
  <c r="R58"/>
  <c r="S58"/>
  <c r="T58"/>
  <c r="U58"/>
  <c r="V58"/>
  <c r="W58"/>
  <c r="X58"/>
  <c r="Y58"/>
  <c r="Z58"/>
  <c r="K59"/>
  <c r="R59"/>
  <c r="S59"/>
  <c r="T59"/>
  <c r="U59"/>
  <c r="V59"/>
  <c r="W59"/>
  <c r="X59"/>
  <c r="Y59"/>
  <c r="Z59"/>
  <c r="K60"/>
  <c r="R60"/>
  <c r="R66" s="1"/>
  <c r="S60"/>
  <c r="T60"/>
  <c r="U60"/>
  <c r="V60"/>
  <c r="W60"/>
  <c r="X60"/>
  <c r="Y60"/>
  <c r="Z60"/>
  <c r="K61"/>
  <c r="R61"/>
  <c r="S61"/>
  <c r="T61"/>
  <c r="T66" s="1"/>
  <c r="U61"/>
  <c r="V61"/>
  <c r="W61"/>
  <c r="X61"/>
  <c r="Y61"/>
  <c r="Z61"/>
  <c r="K62"/>
  <c r="R62"/>
  <c r="S62"/>
  <c r="T62"/>
  <c r="U62"/>
  <c r="V62"/>
  <c r="W62"/>
  <c r="X62"/>
  <c r="Y62"/>
  <c r="Z62"/>
  <c r="K63"/>
  <c r="R63"/>
  <c r="S63"/>
  <c r="T63"/>
  <c r="U63"/>
  <c r="V63"/>
  <c r="W63"/>
  <c r="X63"/>
  <c r="Y63"/>
  <c r="Z63"/>
  <c r="K64"/>
  <c r="R64"/>
  <c r="S64"/>
  <c r="T64"/>
  <c r="U64"/>
  <c r="V64"/>
  <c r="W64"/>
  <c r="X64"/>
  <c r="Y64"/>
  <c r="Z64"/>
  <c r="K65"/>
  <c r="R65"/>
  <c r="S65"/>
  <c r="T65"/>
  <c r="U65"/>
  <c r="V65"/>
  <c r="W65"/>
  <c r="X65"/>
  <c r="Y65"/>
  <c r="Z65"/>
  <c r="K66"/>
  <c r="O66"/>
  <c r="P66"/>
  <c r="Q66"/>
  <c r="S66"/>
  <c r="U66"/>
  <c r="K7" i="21"/>
  <c r="R7"/>
  <c r="S7"/>
  <c r="T7"/>
  <c r="U7"/>
  <c r="V7"/>
  <c r="W7"/>
  <c r="X7"/>
  <c r="Y7"/>
  <c r="Z7"/>
  <c r="K8"/>
  <c r="R8"/>
  <c r="S8"/>
  <c r="T8"/>
  <c r="U8"/>
  <c r="V8"/>
  <c r="W8"/>
  <c r="X8"/>
  <c r="Y8"/>
  <c r="Z8"/>
  <c r="K9"/>
  <c r="R9"/>
  <c r="S9"/>
  <c r="T9"/>
  <c r="U9"/>
  <c r="V9"/>
  <c r="W9"/>
  <c r="X9"/>
  <c r="Y9"/>
  <c r="Z9"/>
  <c r="K10"/>
  <c r="R10"/>
  <c r="S10"/>
  <c r="T10"/>
  <c r="U10"/>
  <c r="V10"/>
  <c r="W10"/>
  <c r="X10"/>
  <c r="Y10"/>
  <c r="Z10"/>
  <c r="K11"/>
  <c r="R11"/>
  <c r="S11"/>
  <c r="T11"/>
  <c r="U11"/>
  <c r="V11"/>
  <c r="W11"/>
  <c r="X11"/>
  <c r="Y11"/>
  <c r="Z11"/>
  <c r="K12"/>
  <c r="R12"/>
  <c r="S12"/>
  <c r="T12"/>
  <c r="W12"/>
  <c r="X12"/>
  <c r="Y12"/>
  <c r="Z12"/>
  <c r="K13"/>
  <c r="R13"/>
  <c r="S13"/>
  <c r="T13"/>
  <c r="U13"/>
  <c r="V13"/>
  <c r="W13"/>
  <c r="X13"/>
  <c r="Y13"/>
  <c r="Z13"/>
  <c r="K14"/>
  <c r="R14"/>
  <c r="S14"/>
  <c r="T14"/>
  <c r="U14"/>
  <c r="V14"/>
  <c r="W14"/>
  <c r="X14"/>
  <c r="Y14"/>
  <c r="Z14"/>
  <c r="K15"/>
  <c r="R15"/>
  <c r="S15"/>
  <c r="T15"/>
  <c r="W15"/>
  <c r="X15"/>
  <c r="Y15"/>
  <c r="Z15"/>
  <c r="K16"/>
  <c r="R16"/>
  <c r="S16"/>
  <c r="T16"/>
  <c r="U16"/>
  <c r="V16"/>
  <c r="W16"/>
  <c r="X16"/>
  <c r="Y16"/>
  <c r="Z16"/>
  <c r="K17"/>
  <c r="R17"/>
  <c r="S17"/>
  <c r="T17"/>
  <c r="U17"/>
  <c r="V17"/>
  <c r="W17"/>
  <c r="X17"/>
  <c r="Y17"/>
  <c r="Z17"/>
  <c r="K18"/>
  <c r="R18"/>
  <c r="S18"/>
  <c r="T18"/>
  <c r="U18"/>
  <c r="V18"/>
  <c r="W18"/>
  <c r="X18"/>
  <c r="Y18"/>
  <c r="Z18"/>
  <c r="K19"/>
  <c r="R19"/>
  <c r="S19"/>
  <c r="T19"/>
  <c r="U19"/>
  <c r="V19"/>
  <c r="W19"/>
  <c r="X19"/>
  <c r="Y19"/>
  <c r="Z19"/>
  <c r="K20"/>
  <c r="R20"/>
  <c r="S20"/>
  <c r="T20"/>
  <c r="W20"/>
  <c r="X20"/>
  <c r="Y20"/>
  <c r="Z20"/>
  <c r="K21"/>
  <c r="R21"/>
  <c r="S21"/>
  <c r="T21"/>
  <c r="U21"/>
  <c r="V21"/>
  <c r="W21"/>
  <c r="X21"/>
  <c r="Y21"/>
  <c r="Z21"/>
  <c r="K22"/>
  <c r="R22"/>
  <c r="S22"/>
  <c r="T22"/>
  <c r="U22"/>
  <c r="V22"/>
  <c r="W22"/>
  <c r="X22"/>
  <c r="Y22"/>
  <c r="Z22"/>
  <c r="K23"/>
  <c r="R23"/>
  <c r="S23"/>
  <c r="T23"/>
  <c r="U23"/>
  <c r="V23"/>
  <c r="W23"/>
  <c r="X23"/>
  <c r="Y23"/>
  <c r="Z23"/>
  <c r="K24"/>
  <c r="R24"/>
  <c r="S24"/>
  <c r="T24"/>
  <c r="U24"/>
  <c r="V24"/>
  <c r="W24"/>
  <c r="X24"/>
  <c r="Y24"/>
  <c r="Z24"/>
  <c r="K25"/>
  <c r="R25"/>
  <c r="S25"/>
  <c r="T25"/>
  <c r="U25"/>
  <c r="V25"/>
  <c r="W25"/>
  <c r="X25"/>
  <c r="Y25"/>
  <c r="Z25"/>
  <c r="K26"/>
  <c r="R26"/>
  <c r="S26"/>
  <c r="T26"/>
  <c r="U26"/>
  <c r="V26"/>
  <c r="W26"/>
  <c r="X26"/>
  <c r="Y26"/>
  <c r="Z26"/>
  <c r="K27"/>
  <c r="R27"/>
  <c r="S27"/>
  <c r="T27"/>
  <c r="U27"/>
  <c r="V27"/>
  <c r="W27"/>
  <c r="X27"/>
  <c r="Y27"/>
  <c r="Z27"/>
  <c r="K28"/>
  <c r="R28"/>
  <c r="S28"/>
  <c r="T28"/>
  <c r="U28"/>
  <c r="V28"/>
  <c r="W28"/>
  <c r="X28"/>
  <c r="Y28"/>
  <c r="Z28"/>
  <c r="K29"/>
  <c r="R29"/>
  <c r="S29"/>
  <c r="T29"/>
  <c r="U29"/>
  <c r="V29"/>
  <c r="W29"/>
  <c r="X29"/>
  <c r="Y29"/>
  <c r="Z29"/>
  <c r="K30"/>
  <c r="R30"/>
  <c r="S30"/>
  <c r="T30"/>
  <c r="U30"/>
  <c r="V30"/>
  <c r="W30"/>
  <c r="X30"/>
  <c r="Y30"/>
  <c r="Z30"/>
  <c r="K31"/>
  <c r="R31"/>
  <c r="S31"/>
  <c r="T31"/>
  <c r="U31"/>
  <c r="V31"/>
  <c r="W31"/>
  <c r="X31"/>
  <c r="Y31"/>
  <c r="Z31"/>
  <c r="K32"/>
  <c r="R32"/>
  <c r="S32"/>
  <c r="T32"/>
  <c r="U32"/>
  <c r="V32"/>
  <c r="W32"/>
  <c r="X32"/>
  <c r="Y32"/>
  <c r="Z32"/>
  <c r="K33"/>
  <c r="R33"/>
  <c r="S33"/>
  <c r="T33"/>
  <c r="U33"/>
  <c r="V33"/>
  <c r="W33"/>
  <c r="X33"/>
  <c r="Y33"/>
  <c r="Z33"/>
  <c r="K34"/>
  <c r="R34"/>
  <c r="S34"/>
  <c r="T34"/>
  <c r="U34"/>
  <c r="V34"/>
  <c r="W34"/>
  <c r="X34"/>
  <c r="Y34"/>
  <c r="Z34"/>
  <c r="K35"/>
  <c r="R35"/>
  <c r="S35"/>
  <c r="T35"/>
  <c r="U35"/>
  <c r="W35" s="1"/>
  <c r="X35"/>
  <c r="Z35"/>
  <c r="K36"/>
  <c r="R36"/>
  <c r="S36"/>
  <c r="T36"/>
  <c r="U36"/>
  <c r="V36"/>
  <c r="W36"/>
  <c r="X36"/>
  <c r="Y36"/>
  <c r="Z36"/>
  <c r="K37"/>
  <c r="R37"/>
  <c r="S37"/>
  <c r="T37"/>
  <c r="U37"/>
  <c r="V37"/>
  <c r="W37"/>
  <c r="X37"/>
  <c r="Y37"/>
  <c r="Z37"/>
  <c r="K38"/>
  <c r="R38"/>
  <c r="S38"/>
  <c r="T38"/>
  <c r="U38"/>
  <c r="V38"/>
  <c r="W38"/>
  <c r="X38"/>
  <c r="Y38"/>
  <c r="Z38"/>
  <c r="K39"/>
  <c r="R39"/>
  <c r="S39"/>
  <c r="T39"/>
  <c r="U39"/>
  <c r="V39"/>
  <c r="W39"/>
  <c r="X39"/>
  <c r="Y39"/>
  <c r="Z39"/>
  <c r="K40"/>
  <c r="R40"/>
  <c r="S40"/>
  <c r="T40"/>
  <c r="U40"/>
  <c r="V40"/>
  <c r="W40"/>
  <c r="X40"/>
  <c r="Y40"/>
  <c r="Z40"/>
  <c r="K41"/>
  <c r="R41"/>
  <c r="S41"/>
  <c r="T41"/>
  <c r="W41"/>
  <c r="X41"/>
  <c r="Y41"/>
  <c r="Z41"/>
  <c r="K42"/>
  <c r="R42"/>
  <c r="S42"/>
  <c r="T42"/>
  <c r="U42"/>
  <c r="V42"/>
  <c r="W42"/>
  <c r="X42"/>
  <c r="Y42"/>
  <c r="Z42"/>
  <c r="K43"/>
  <c r="R43"/>
  <c r="S43"/>
  <c r="T43"/>
  <c r="U43"/>
  <c r="V43"/>
  <c r="W43"/>
  <c r="X43"/>
  <c r="Y43"/>
  <c r="Z43"/>
  <c r="K44"/>
  <c r="R44"/>
  <c r="S44"/>
  <c r="T44"/>
  <c r="W44"/>
  <c r="X44"/>
  <c r="Y44"/>
  <c r="Z44"/>
  <c r="K45"/>
  <c r="R45"/>
  <c r="S45"/>
  <c r="T45"/>
  <c r="U45"/>
  <c r="V45"/>
  <c r="W45"/>
  <c r="X45"/>
  <c r="Y45"/>
  <c r="Z45"/>
  <c r="K46"/>
  <c r="R46"/>
  <c r="S46"/>
  <c r="T46"/>
  <c r="U46"/>
  <c r="V46"/>
  <c r="W46"/>
  <c r="X46"/>
  <c r="Y46"/>
  <c r="Z46"/>
  <c r="K47"/>
  <c r="R47"/>
  <c r="S47"/>
  <c r="T47"/>
  <c r="U47"/>
  <c r="V47"/>
  <c r="W47"/>
  <c r="X47"/>
  <c r="Y47"/>
  <c r="Z47"/>
  <c r="K48"/>
  <c r="R48"/>
  <c r="S48"/>
  <c r="T48"/>
  <c r="U48"/>
  <c r="V48"/>
  <c r="W48"/>
  <c r="X48"/>
  <c r="Y48"/>
  <c r="Z48"/>
  <c r="K49"/>
  <c r="R49"/>
  <c r="S49"/>
  <c r="T49"/>
  <c r="U49"/>
  <c r="V49"/>
  <c r="W49"/>
  <c r="X49"/>
  <c r="Y49"/>
  <c r="Z49"/>
  <c r="K50"/>
  <c r="R50"/>
  <c r="S50"/>
  <c r="T50"/>
  <c r="U50"/>
  <c r="V50"/>
  <c r="W50"/>
  <c r="X50"/>
  <c r="Y50"/>
  <c r="Z50"/>
  <c r="K51"/>
  <c r="R51"/>
  <c r="S51"/>
  <c r="T51"/>
  <c r="U51"/>
  <c r="V51"/>
  <c r="W51"/>
  <c r="X51"/>
  <c r="Y51"/>
  <c r="Z51"/>
  <c r="K52"/>
  <c r="R52"/>
  <c r="S52"/>
  <c r="T52"/>
  <c r="U52"/>
  <c r="V52"/>
  <c r="W52"/>
  <c r="X52"/>
  <c r="Y52"/>
  <c r="Z52"/>
  <c r="K53"/>
  <c r="R53"/>
  <c r="S53"/>
  <c r="T53"/>
  <c r="U53"/>
  <c r="V53"/>
  <c r="W53"/>
  <c r="X53"/>
  <c r="Y53"/>
  <c r="Z53"/>
  <c r="K54"/>
  <c r="R54"/>
  <c r="S54"/>
  <c r="T54"/>
  <c r="U54"/>
  <c r="V54"/>
  <c r="W54"/>
  <c r="X54"/>
  <c r="Y54"/>
  <c r="Z54"/>
  <c r="K55"/>
  <c r="R55"/>
  <c r="S55"/>
  <c r="T55"/>
  <c r="U55"/>
  <c r="V55"/>
  <c r="W55"/>
  <c r="X55"/>
  <c r="Y55"/>
  <c r="Z55"/>
  <c r="K56"/>
  <c r="R56"/>
  <c r="S56"/>
  <c r="T56"/>
  <c r="U56"/>
  <c r="W56"/>
  <c r="X56"/>
  <c r="Y56"/>
  <c r="Z56"/>
  <c r="K57"/>
  <c r="R57"/>
  <c r="S57"/>
  <c r="T57"/>
  <c r="U57"/>
  <c r="V57"/>
  <c r="W57"/>
  <c r="X57"/>
  <c r="Y57"/>
  <c r="Z57"/>
  <c r="K58"/>
  <c r="R58"/>
  <c r="S58"/>
  <c r="T58"/>
  <c r="U58"/>
  <c r="V58"/>
  <c r="W58"/>
  <c r="X58"/>
  <c r="Y58"/>
  <c r="Z58"/>
  <c r="K59"/>
  <c r="R59"/>
  <c r="S59"/>
  <c r="T59"/>
  <c r="U59"/>
  <c r="V59"/>
  <c r="W59"/>
  <c r="X59"/>
  <c r="Y59"/>
  <c r="Z59"/>
  <c r="K60"/>
  <c r="R60"/>
  <c r="S60"/>
  <c r="T60"/>
  <c r="U60"/>
  <c r="V60"/>
  <c r="W60"/>
  <c r="X60"/>
  <c r="Y60"/>
  <c r="Z60"/>
  <c r="K61"/>
  <c r="R61"/>
  <c r="S61"/>
  <c r="T61"/>
  <c r="U61"/>
  <c r="V61"/>
  <c r="W61"/>
  <c r="X61"/>
  <c r="Y61"/>
  <c r="Z61"/>
  <c r="K62"/>
  <c r="R62"/>
  <c r="S62"/>
  <c r="T62"/>
  <c r="U62"/>
  <c r="V62"/>
  <c r="W62"/>
  <c r="X62"/>
  <c r="Y62"/>
  <c r="Z62"/>
  <c r="K63"/>
  <c r="R63"/>
  <c r="S63"/>
  <c r="T63"/>
  <c r="V63"/>
  <c r="W63"/>
  <c r="X63"/>
  <c r="Y63"/>
  <c r="Z63"/>
  <c r="K64"/>
  <c r="R64"/>
  <c r="S64"/>
  <c r="T64"/>
  <c r="U64"/>
  <c r="V64"/>
  <c r="W64"/>
  <c r="X64"/>
  <c r="Y64"/>
  <c r="Z64"/>
  <c r="K65"/>
  <c r="R65"/>
  <c r="S65"/>
  <c r="T65"/>
  <c r="W65"/>
  <c r="X65"/>
  <c r="Y65"/>
  <c r="Z65"/>
  <c r="K66"/>
  <c r="R66"/>
  <c r="S66"/>
  <c r="T66"/>
  <c r="U66"/>
  <c r="V66"/>
  <c r="W66"/>
  <c r="X66"/>
  <c r="Y66"/>
  <c r="Z66"/>
  <c r="K67"/>
  <c r="R67"/>
  <c r="S67"/>
  <c r="T67"/>
  <c r="U67"/>
  <c r="V67"/>
  <c r="W67"/>
  <c r="X67"/>
  <c r="Y67"/>
  <c r="Z67"/>
  <c r="K68"/>
  <c r="R68"/>
  <c r="S68"/>
  <c r="T68"/>
  <c r="V68" s="1"/>
  <c r="W68"/>
  <c r="Y68"/>
  <c r="K69"/>
  <c r="R69"/>
  <c r="S69"/>
  <c r="T69"/>
  <c r="U69"/>
  <c r="V69"/>
  <c r="W69"/>
  <c r="X69"/>
  <c r="Y69"/>
  <c r="Z69"/>
  <c r="K70"/>
  <c r="R70"/>
  <c r="S70"/>
  <c r="T70"/>
  <c r="U70"/>
  <c r="V70"/>
  <c r="W70"/>
  <c r="X70"/>
  <c r="Y70"/>
  <c r="Z70"/>
  <c r="K71"/>
  <c r="R71"/>
  <c r="S71"/>
  <c r="T71"/>
  <c r="U71"/>
  <c r="V71"/>
  <c r="W71"/>
  <c r="X71"/>
  <c r="Y71"/>
  <c r="Z71"/>
  <c r="K72"/>
  <c r="R72"/>
  <c r="S72"/>
  <c r="T72"/>
  <c r="U72"/>
  <c r="V72"/>
  <c r="W72"/>
  <c r="X72"/>
  <c r="Y72"/>
  <c r="Z72"/>
  <c r="K73"/>
  <c r="R73"/>
  <c r="S73"/>
  <c r="T73"/>
  <c r="U73"/>
  <c r="V73"/>
  <c r="W73"/>
  <c r="X73"/>
  <c r="Y73"/>
  <c r="Z73"/>
  <c r="K74"/>
  <c r="R74"/>
  <c r="S74"/>
  <c r="T74"/>
  <c r="U74"/>
  <c r="V74"/>
  <c r="W74"/>
  <c r="X74"/>
  <c r="Y74"/>
  <c r="Z74"/>
  <c r="K75"/>
  <c r="R75"/>
  <c r="S75"/>
  <c r="T75"/>
  <c r="U75"/>
  <c r="V75"/>
  <c r="W75"/>
  <c r="X75"/>
  <c r="Y75"/>
  <c r="Z75"/>
  <c r="K76"/>
  <c r="R76"/>
  <c r="S76"/>
  <c r="T76"/>
  <c r="U76"/>
  <c r="V76"/>
  <c r="W76"/>
  <c r="X76"/>
  <c r="Y76"/>
  <c r="Z76"/>
  <c r="K77"/>
  <c r="R77"/>
  <c r="S77"/>
  <c r="T77"/>
  <c r="U77"/>
  <c r="V77"/>
  <c r="W77"/>
  <c r="X77"/>
  <c r="Y77"/>
  <c r="Z77"/>
  <c r="K78"/>
  <c r="R78"/>
  <c r="S78"/>
  <c r="T78"/>
  <c r="U78"/>
  <c r="V78"/>
  <c r="W78"/>
  <c r="X78"/>
  <c r="Y78"/>
  <c r="Z78"/>
  <c r="K79"/>
  <c r="R79"/>
  <c r="S79"/>
  <c r="T79"/>
  <c r="U79"/>
  <c r="V79"/>
  <c r="W79"/>
  <c r="X79"/>
  <c r="Y79"/>
  <c r="Z79"/>
  <c r="K80"/>
  <c r="R80"/>
  <c r="S80"/>
  <c r="T80"/>
  <c r="W80"/>
  <c r="X80"/>
  <c r="Y80"/>
  <c r="Z80"/>
  <c r="K81"/>
  <c r="R81"/>
  <c r="S81"/>
  <c r="T81"/>
  <c r="U81"/>
  <c r="V81"/>
  <c r="W81"/>
  <c r="X81"/>
  <c r="Y81"/>
  <c r="Z81"/>
  <c r="K82"/>
  <c r="R82"/>
  <c r="S82"/>
  <c r="T82"/>
  <c r="V82"/>
  <c r="W82"/>
  <c r="X82"/>
  <c r="Y82"/>
  <c r="Z82"/>
  <c r="K83"/>
  <c r="R83"/>
  <c r="S83"/>
  <c r="T83"/>
  <c r="U83"/>
  <c r="V83"/>
  <c r="W83"/>
  <c r="X83"/>
  <c r="Y83"/>
  <c r="Z83"/>
  <c r="K84"/>
  <c r="R84"/>
  <c r="S84"/>
  <c r="T84"/>
  <c r="W84"/>
  <c r="X84"/>
  <c r="Y84"/>
  <c r="Z84"/>
  <c r="K85"/>
  <c r="R85"/>
  <c r="S85"/>
  <c r="T85"/>
  <c r="U85"/>
  <c r="V85"/>
  <c r="W85"/>
  <c r="X85"/>
  <c r="Y85"/>
  <c r="Z85"/>
  <c r="K86"/>
  <c r="R86"/>
  <c r="S86"/>
  <c r="T86"/>
  <c r="U86"/>
  <c r="V86"/>
  <c r="W86"/>
  <c r="X86"/>
  <c r="Y86"/>
  <c r="Z86"/>
  <c r="K87"/>
  <c r="R87"/>
  <c r="S87"/>
  <c r="T87"/>
  <c r="U87"/>
  <c r="V87"/>
  <c r="W87"/>
  <c r="X87"/>
  <c r="Y87"/>
  <c r="Z87"/>
  <c r="K88"/>
  <c r="R88"/>
  <c r="S88"/>
  <c r="T88"/>
  <c r="U88"/>
  <c r="V88"/>
  <c r="W88"/>
  <c r="X88"/>
  <c r="Y88"/>
  <c r="Z88"/>
  <c r="K89"/>
  <c r="R89"/>
  <c r="S89"/>
  <c r="T89"/>
  <c r="U89"/>
  <c r="V89"/>
  <c r="W89"/>
  <c r="X89"/>
  <c r="Y89"/>
  <c r="Z89"/>
  <c r="K90"/>
  <c r="R90"/>
  <c r="S90"/>
  <c r="T90"/>
  <c r="U90"/>
  <c r="V90"/>
  <c r="W90"/>
  <c r="X90"/>
  <c r="Y90"/>
  <c r="Z90"/>
  <c r="K91"/>
  <c r="R91"/>
  <c r="S91"/>
  <c r="T91"/>
  <c r="U91"/>
  <c r="V91"/>
  <c r="W91"/>
  <c r="X91"/>
  <c r="Y91"/>
  <c r="Z91"/>
  <c r="K92"/>
  <c r="R92"/>
  <c r="S92"/>
  <c r="T92"/>
  <c r="V92" s="1"/>
  <c r="X92" s="1"/>
  <c r="Z92" s="1"/>
  <c r="W92"/>
  <c r="Y92"/>
  <c r="K93"/>
  <c r="R93"/>
  <c r="S93"/>
  <c r="T93"/>
  <c r="U93"/>
  <c r="W93" s="1"/>
  <c r="Y93" s="1"/>
  <c r="X93"/>
  <c r="Z93"/>
  <c r="K94"/>
  <c r="R94"/>
  <c r="S94"/>
  <c r="T94"/>
  <c r="U94"/>
  <c r="W94"/>
  <c r="X94"/>
  <c r="Y94"/>
  <c r="Z94"/>
  <c r="K95"/>
  <c r="R95"/>
  <c r="S95"/>
  <c r="T95"/>
  <c r="W95"/>
  <c r="X95"/>
  <c r="Y95"/>
  <c r="Z95"/>
  <c r="K96"/>
  <c r="R96"/>
  <c r="S96"/>
  <c r="T96"/>
  <c r="U96"/>
  <c r="V96"/>
  <c r="W96"/>
  <c r="X96"/>
  <c r="Y96"/>
  <c r="Z96"/>
  <c r="K97"/>
  <c r="R97"/>
  <c r="S97"/>
  <c r="T97"/>
  <c r="W97"/>
  <c r="X97"/>
  <c r="Y97"/>
  <c r="Z97"/>
  <c r="K98"/>
  <c r="R98"/>
  <c r="S98"/>
  <c r="T98"/>
  <c r="W98"/>
  <c r="X98"/>
  <c r="Y98"/>
  <c r="Z98"/>
  <c r="K99"/>
  <c r="R99"/>
  <c r="S99"/>
  <c r="T99"/>
  <c r="U99"/>
  <c r="V99"/>
  <c r="W99"/>
  <c r="X99"/>
  <c r="Y99"/>
  <c r="Z99"/>
  <c r="K100"/>
  <c r="R100"/>
  <c r="S100"/>
  <c r="T100"/>
  <c r="U100"/>
  <c r="V100"/>
  <c r="W100"/>
  <c r="X100"/>
  <c r="Y100"/>
  <c r="Z100"/>
  <c r="K101"/>
  <c r="R101"/>
  <c r="S101"/>
  <c r="T101"/>
  <c r="U101"/>
  <c r="V101"/>
  <c r="W101"/>
  <c r="X101"/>
  <c r="Y101"/>
  <c r="Z101"/>
  <c r="K102"/>
  <c r="R102"/>
  <c r="S102"/>
  <c r="T102"/>
  <c r="U102"/>
  <c r="V102"/>
  <c r="W102"/>
  <c r="X102"/>
  <c r="Y102"/>
  <c r="Z102"/>
  <c r="K103"/>
  <c r="R103"/>
  <c r="S103"/>
  <c r="T103"/>
  <c r="U103"/>
  <c r="V103"/>
  <c r="W103"/>
  <c r="X103"/>
  <c r="Y103"/>
  <c r="Z103"/>
  <c r="K104"/>
  <c r="R104"/>
  <c r="S104"/>
  <c r="T104"/>
  <c r="U104"/>
  <c r="V104"/>
  <c r="W104"/>
  <c r="X104"/>
  <c r="Y104"/>
  <c r="Z104"/>
  <c r="K105"/>
  <c r="K115" s="1"/>
  <c r="R105"/>
  <c r="S105"/>
  <c r="T105"/>
  <c r="U105"/>
  <c r="V105"/>
  <c r="W105"/>
  <c r="X105"/>
  <c r="Y105"/>
  <c r="Z105"/>
  <c r="K106"/>
  <c r="R106"/>
  <c r="S106"/>
  <c r="T106"/>
  <c r="U106"/>
  <c r="V106"/>
  <c r="W106"/>
  <c r="X106"/>
  <c r="Y106"/>
  <c r="Z106"/>
  <c r="K107"/>
  <c r="R107"/>
  <c r="S107"/>
  <c r="T107"/>
  <c r="U107"/>
  <c r="V107"/>
  <c r="W107"/>
  <c r="X107"/>
  <c r="Y107"/>
  <c r="Z107"/>
  <c r="K108"/>
  <c r="R108"/>
  <c r="S108"/>
  <c r="T108"/>
  <c r="U108"/>
  <c r="V108"/>
  <c r="W108"/>
  <c r="X108"/>
  <c r="Y108"/>
  <c r="Z108"/>
  <c r="K109"/>
  <c r="R109"/>
  <c r="S109"/>
  <c r="T109"/>
  <c r="U109"/>
  <c r="V109"/>
  <c r="W109"/>
  <c r="X109"/>
  <c r="Y109"/>
  <c r="Z109"/>
  <c r="K110"/>
  <c r="R110"/>
  <c r="S110"/>
  <c r="T110"/>
  <c r="V110"/>
  <c r="W110"/>
  <c r="X110"/>
  <c r="Y110"/>
  <c r="Z110"/>
  <c r="K111"/>
  <c r="R111"/>
  <c r="R115" s="1"/>
  <c r="S111"/>
  <c r="T111"/>
  <c r="T115" s="1"/>
  <c r="U111"/>
  <c r="V111"/>
  <c r="W111"/>
  <c r="X111"/>
  <c r="Y111"/>
  <c r="Z111"/>
  <c r="K112"/>
  <c r="R112"/>
  <c r="S112"/>
  <c r="T112"/>
  <c r="U112"/>
  <c r="V112"/>
  <c r="W112"/>
  <c r="X112"/>
  <c r="Y112"/>
  <c r="Z112"/>
  <c r="K113"/>
  <c r="R113"/>
  <c r="S113"/>
  <c r="T113"/>
  <c r="U113"/>
  <c r="V113"/>
  <c r="W113"/>
  <c r="X113"/>
  <c r="Y113"/>
  <c r="Z113"/>
  <c r="K114"/>
  <c r="R114"/>
  <c r="S114"/>
  <c r="T114"/>
  <c r="U114"/>
  <c r="V114"/>
  <c r="W114"/>
  <c r="X114"/>
  <c r="Y114"/>
  <c r="Z114"/>
  <c r="O115"/>
  <c r="P115"/>
  <c r="Q115"/>
  <c r="S115"/>
  <c r="U115"/>
  <c r="K7" i="20"/>
  <c r="R7"/>
  <c r="S7"/>
  <c r="T7"/>
  <c r="U7"/>
  <c r="V7"/>
  <c r="W7"/>
  <c r="X7"/>
  <c r="Y7"/>
  <c r="Z7"/>
  <c r="K8"/>
  <c r="R8"/>
  <c r="S8"/>
  <c r="T8"/>
  <c r="W8"/>
  <c r="X8"/>
  <c r="Y8"/>
  <c r="Z8"/>
  <c r="K9"/>
  <c r="R9"/>
  <c r="S9"/>
  <c r="T9"/>
  <c r="U9"/>
  <c r="V9"/>
  <c r="W9"/>
  <c r="X9"/>
  <c r="Y9"/>
  <c r="Z9"/>
  <c r="K10"/>
  <c r="R10"/>
  <c r="S10"/>
  <c r="T10"/>
  <c r="U10"/>
  <c r="V10"/>
  <c r="W10"/>
  <c r="X10"/>
  <c r="Y10"/>
  <c r="Z10"/>
  <c r="K11"/>
  <c r="R11"/>
  <c r="S11"/>
  <c r="T11"/>
  <c r="U11"/>
  <c r="V11"/>
  <c r="W11"/>
  <c r="X11"/>
  <c r="Y11"/>
  <c r="Z11"/>
  <c r="K12"/>
  <c r="R12"/>
  <c r="S12"/>
  <c r="T12"/>
  <c r="U12"/>
  <c r="V12"/>
  <c r="W12"/>
  <c r="X12"/>
  <c r="Y12"/>
  <c r="Z12"/>
  <c r="K13"/>
  <c r="R13"/>
  <c r="S13"/>
  <c r="T13"/>
  <c r="U13"/>
  <c r="V13"/>
  <c r="W13"/>
  <c r="X13"/>
  <c r="Y13"/>
  <c r="Z13"/>
  <c r="K14"/>
  <c r="R14"/>
  <c r="S14"/>
  <c r="T14"/>
  <c r="U14"/>
  <c r="V14"/>
  <c r="W14"/>
  <c r="X14"/>
  <c r="Y14"/>
  <c r="Z14"/>
  <c r="K15"/>
  <c r="R15"/>
  <c r="S15"/>
  <c r="T15"/>
  <c r="U15"/>
  <c r="V15"/>
  <c r="W15"/>
  <c r="X15"/>
  <c r="Y15"/>
  <c r="Z15"/>
  <c r="K16"/>
  <c r="R16"/>
  <c r="S16"/>
  <c r="T16"/>
  <c r="U16"/>
  <c r="V16"/>
  <c r="W16"/>
  <c r="X16"/>
  <c r="Y16"/>
  <c r="Z16"/>
  <c r="K17"/>
  <c r="R17"/>
  <c r="S17"/>
  <c r="T17"/>
  <c r="U17"/>
  <c r="V17"/>
  <c r="W17"/>
  <c r="X17"/>
  <c r="Y17"/>
  <c r="Z17"/>
  <c r="K18"/>
  <c r="R18"/>
  <c r="S18"/>
  <c r="T18"/>
  <c r="U18"/>
  <c r="V18"/>
  <c r="W18"/>
  <c r="X18"/>
  <c r="Y18"/>
  <c r="Z18"/>
  <c r="K19"/>
  <c r="R19"/>
  <c r="S19"/>
  <c r="T19"/>
  <c r="U19"/>
  <c r="V19"/>
  <c r="W19"/>
  <c r="X19"/>
  <c r="Y19"/>
  <c r="Z19"/>
  <c r="K20"/>
  <c r="R20"/>
  <c r="S20"/>
  <c r="T20"/>
  <c r="U20"/>
  <c r="V20"/>
  <c r="W20"/>
  <c r="X20"/>
  <c r="Y20"/>
  <c r="Z20"/>
  <c r="K21"/>
  <c r="R21"/>
  <c r="S21"/>
  <c r="T21"/>
  <c r="U21"/>
  <c r="V21"/>
  <c r="W21"/>
  <c r="X21"/>
  <c r="Y21"/>
  <c r="Z21"/>
  <c r="K22"/>
  <c r="R22"/>
  <c r="S22"/>
  <c r="T22"/>
  <c r="V22"/>
  <c r="W22"/>
  <c r="X22"/>
  <c r="Y22"/>
  <c r="Z22"/>
  <c r="K23"/>
  <c r="R23"/>
  <c r="S23"/>
  <c r="T23"/>
  <c r="U23"/>
  <c r="V23"/>
  <c r="W23"/>
  <c r="X23"/>
  <c r="Y23"/>
  <c r="Z23"/>
  <c r="K24"/>
  <c r="R24"/>
  <c r="S24"/>
  <c r="T24"/>
  <c r="U24"/>
  <c r="V24"/>
  <c r="W24"/>
  <c r="X24"/>
  <c r="Y24"/>
  <c r="Z24"/>
  <c r="K25"/>
  <c r="R25"/>
  <c r="S25"/>
  <c r="T25"/>
  <c r="U25"/>
  <c r="V25"/>
  <c r="W25"/>
  <c r="X25"/>
  <c r="Y25"/>
  <c r="Z25"/>
  <c r="K26"/>
  <c r="R26"/>
  <c r="S26"/>
  <c r="T26"/>
  <c r="U26"/>
  <c r="V26"/>
  <c r="W26"/>
  <c r="X26"/>
  <c r="Y26"/>
  <c r="Z26"/>
  <c r="K27"/>
  <c r="R27"/>
  <c r="S27"/>
  <c r="T27"/>
  <c r="U27"/>
  <c r="V27"/>
  <c r="W27"/>
  <c r="X27"/>
  <c r="Y27"/>
  <c r="Z27"/>
  <c r="K28"/>
  <c r="R28"/>
  <c r="S28"/>
  <c r="T28"/>
  <c r="U28"/>
  <c r="V28"/>
  <c r="W28"/>
  <c r="X28"/>
  <c r="Y28"/>
  <c r="Z28"/>
  <c r="K29"/>
  <c r="R29"/>
  <c r="S29"/>
  <c r="T29"/>
  <c r="U29"/>
  <c r="V29"/>
  <c r="W29"/>
  <c r="X29"/>
  <c r="Y29"/>
  <c r="Z29"/>
  <c r="K30"/>
  <c r="R30"/>
  <c r="S30"/>
  <c r="T30"/>
  <c r="U30"/>
  <c r="V30"/>
  <c r="W30"/>
  <c r="X30"/>
  <c r="Y30"/>
  <c r="Z30"/>
  <c r="K31"/>
  <c r="R31"/>
  <c r="S31"/>
  <c r="T31"/>
  <c r="U31"/>
  <c r="V31"/>
  <c r="W31"/>
  <c r="X31"/>
  <c r="Y31"/>
  <c r="Z31"/>
  <c r="K32"/>
  <c r="R32"/>
  <c r="S32"/>
  <c r="T32"/>
  <c r="U32"/>
  <c r="V32"/>
  <c r="W32"/>
  <c r="X32"/>
  <c r="Y32"/>
  <c r="Z32"/>
  <c r="K33"/>
  <c r="R33"/>
  <c r="S33"/>
  <c r="T33"/>
  <c r="U33"/>
  <c r="V33"/>
  <c r="W33"/>
  <c r="X33"/>
  <c r="Y33"/>
  <c r="Z33"/>
  <c r="K34"/>
  <c r="R34"/>
  <c r="S34"/>
  <c r="T34"/>
  <c r="U34"/>
  <c r="V34"/>
  <c r="W34"/>
  <c r="X34"/>
  <c r="Y34"/>
  <c r="Z34"/>
  <c r="K35"/>
  <c r="R35"/>
  <c r="S35"/>
  <c r="T35"/>
  <c r="U35"/>
  <c r="V35"/>
  <c r="W35"/>
  <c r="X35"/>
  <c r="Y35"/>
  <c r="Z35"/>
  <c r="K36"/>
  <c r="R36"/>
  <c r="S36"/>
  <c r="T36"/>
  <c r="U36"/>
  <c r="V36"/>
  <c r="W36"/>
  <c r="X36"/>
  <c r="Y36"/>
  <c r="Z36"/>
  <c r="K37"/>
  <c r="R37"/>
  <c r="S37"/>
  <c r="T37"/>
  <c r="U37"/>
  <c r="V37"/>
  <c r="W37"/>
  <c r="X37"/>
  <c r="Y37"/>
  <c r="Z37"/>
  <c r="K38"/>
  <c r="R38"/>
  <c r="S38"/>
  <c r="T38"/>
  <c r="U38"/>
  <c r="V38"/>
  <c r="W38"/>
  <c r="X38"/>
  <c r="Y38"/>
  <c r="Z38"/>
  <c r="K39"/>
  <c r="R39"/>
  <c r="S39"/>
  <c r="T39"/>
  <c r="U39"/>
  <c r="V39"/>
  <c r="W39"/>
  <c r="X39"/>
  <c r="Y39"/>
  <c r="Z39"/>
  <c r="K40"/>
  <c r="R40"/>
  <c r="S40"/>
  <c r="T40"/>
  <c r="U40"/>
  <c r="V40"/>
  <c r="W40"/>
  <c r="X40"/>
  <c r="Y40"/>
  <c r="Z40"/>
  <c r="K41"/>
  <c r="R41"/>
  <c r="S41"/>
  <c r="T41"/>
  <c r="U41"/>
  <c r="V41"/>
  <c r="W41"/>
  <c r="X41"/>
  <c r="Y41"/>
  <c r="Z41"/>
  <c r="K42"/>
  <c r="R42"/>
  <c r="S42"/>
  <c r="T42"/>
  <c r="U42"/>
  <c r="V42"/>
  <c r="W42"/>
  <c r="X42"/>
  <c r="Y42"/>
  <c r="Z42"/>
  <c r="K43"/>
  <c r="R43"/>
  <c r="S43"/>
  <c r="T43"/>
  <c r="U43"/>
  <c r="V43"/>
  <c r="W43"/>
  <c r="X43"/>
  <c r="Y43"/>
  <c r="Z43"/>
  <c r="K44"/>
  <c r="R44"/>
  <c r="S44"/>
  <c r="T44"/>
  <c r="U44"/>
  <c r="V44"/>
  <c r="W44"/>
  <c r="X44"/>
  <c r="Y44"/>
  <c r="Z44"/>
  <c r="K45"/>
  <c r="R45"/>
  <c r="S45"/>
  <c r="T45"/>
  <c r="U45"/>
  <c r="V45"/>
  <c r="W45"/>
  <c r="X45"/>
  <c r="Y45"/>
  <c r="Z45"/>
  <c r="K46"/>
  <c r="R46"/>
  <c r="S46"/>
  <c r="T46"/>
  <c r="U46"/>
  <c r="V46"/>
  <c r="W46"/>
  <c r="X46"/>
  <c r="Y46"/>
  <c r="Z46"/>
  <c r="K47"/>
  <c r="R47"/>
  <c r="S47"/>
  <c r="T47"/>
  <c r="U47"/>
  <c r="V47"/>
  <c r="W47"/>
  <c r="X47"/>
  <c r="Y47"/>
  <c r="Z47"/>
  <c r="K48"/>
  <c r="R48"/>
  <c r="S48"/>
  <c r="T48"/>
  <c r="U48"/>
  <c r="V48"/>
  <c r="W48"/>
  <c r="X48"/>
  <c r="Y48"/>
  <c r="Z48"/>
  <c r="K49"/>
  <c r="R49"/>
  <c r="S49"/>
  <c r="T49"/>
  <c r="U49"/>
  <c r="V49"/>
  <c r="W49"/>
  <c r="X49"/>
  <c r="Y49"/>
  <c r="Z49"/>
  <c r="K50"/>
  <c r="R50"/>
  <c r="S50"/>
  <c r="T50"/>
  <c r="U50"/>
  <c r="V50"/>
  <c r="W50"/>
  <c r="X50"/>
  <c r="Y50"/>
  <c r="Z50"/>
  <c r="K51"/>
  <c r="R51"/>
  <c r="S51"/>
  <c r="T51"/>
  <c r="U51"/>
  <c r="V51"/>
  <c r="W51"/>
  <c r="X51"/>
  <c r="Y51"/>
  <c r="Z51"/>
  <c r="K52"/>
  <c r="R52"/>
  <c r="S52"/>
  <c r="T52"/>
  <c r="U52"/>
  <c r="V52"/>
  <c r="W52"/>
  <c r="X52"/>
  <c r="Y52"/>
  <c r="Z52"/>
  <c r="K53"/>
  <c r="R53"/>
  <c r="S53"/>
  <c r="T53"/>
  <c r="U53"/>
  <c r="V53"/>
  <c r="W53"/>
  <c r="X53"/>
  <c r="Y53"/>
  <c r="Z53"/>
  <c r="K54"/>
  <c r="R54"/>
  <c r="S54"/>
  <c r="T54"/>
  <c r="U54"/>
  <c r="V54"/>
  <c r="W54"/>
  <c r="X54"/>
  <c r="Y54"/>
  <c r="Z54"/>
  <c r="K55"/>
  <c r="R55"/>
  <c r="S55"/>
  <c r="T55"/>
  <c r="U55"/>
  <c r="V55"/>
  <c r="W55"/>
  <c r="X55"/>
  <c r="Y55"/>
  <c r="Z55"/>
  <c r="K56"/>
  <c r="R56"/>
  <c r="S56"/>
  <c r="T56"/>
  <c r="U56"/>
  <c r="V56"/>
  <c r="W56"/>
  <c r="X56"/>
  <c r="Y56"/>
  <c r="Z56"/>
  <c r="K57"/>
  <c r="R57"/>
  <c r="S57"/>
  <c r="T57"/>
  <c r="U57"/>
  <c r="V57"/>
  <c r="W57"/>
  <c r="X57"/>
  <c r="Y57"/>
  <c r="Z57"/>
  <c r="K58"/>
  <c r="R58"/>
  <c r="S58"/>
  <c r="T58"/>
  <c r="U58"/>
  <c r="V58"/>
  <c r="W58"/>
  <c r="X58"/>
  <c r="Y58"/>
  <c r="Z58"/>
  <c r="K59"/>
  <c r="R59"/>
  <c r="S59"/>
  <c r="T59"/>
  <c r="U59"/>
  <c r="V59"/>
  <c r="W59"/>
  <c r="X59"/>
  <c r="Y59"/>
  <c r="Z59"/>
  <c r="K60"/>
  <c r="R60"/>
  <c r="S60"/>
  <c r="T60"/>
  <c r="U60"/>
  <c r="V60"/>
  <c r="W60"/>
  <c r="X60"/>
  <c r="Y60"/>
  <c r="Z60"/>
  <c r="K61"/>
  <c r="R61"/>
  <c r="S61"/>
  <c r="T61"/>
  <c r="U61"/>
  <c r="V61"/>
  <c r="W61"/>
  <c r="X61"/>
  <c r="Y61"/>
  <c r="Z61"/>
  <c r="K62"/>
  <c r="R62"/>
  <c r="S62"/>
  <c r="T62"/>
  <c r="V62" s="1"/>
  <c r="W62"/>
  <c r="Y62"/>
  <c r="K63"/>
  <c r="R63"/>
  <c r="S63"/>
  <c r="T63"/>
  <c r="U63"/>
  <c r="V63"/>
  <c r="W63"/>
  <c r="X63"/>
  <c r="Y63"/>
  <c r="Z63"/>
  <c r="K64"/>
  <c r="R64"/>
  <c r="S64"/>
  <c r="T64"/>
  <c r="U64"/>
  <c r="V64"/>
  <c r="W64"/>
  <c r="X64"/>
  <c r="Y64"/>
  <c r="Z64"/>
  <c r="K65"/>
  <c r="R65"/>
  <c r="S65"/>
  <c r="T65"/>
  <c r="U65"/>
  <c r="V65"/>
  <c r="W65"/>
  <c r="X65"/>
  <c r="Y65"/>
  <c r="Z65"/>
  <c r="K66"/>
  <c r="R66"/>
  <c r="S66"/>
  <c r="T66"/>
  <c r="U66"/>
  <c r="V66"/>
  <c r="W66"/>
  <c r="X66"/>
  <c r="Y66"/>
  <c r="Z66"/>
  <c r="K67"/>
  <c r="R67"/>
  <c r="S67"/>
  <c r="T67"/>
  <c r="U67"/>
  <c r="V67"/>
  <c r="W67"/>
  <c r="X67"/>
  <c r="Y67"/>
  <c r="Z67"/>
  <c r="K68"/>
  <c r="R68"/>
  <c r="S68"/>
  <c r="T68"/>
  <c r="U68"/>
  <c r="V68"/>
  <c r="W68"/>
  <c r="X68"/>
  <c r="Y68"/>
  <c r="Z68"/>
  <c r="K69"/>
  <c r="R69"/>
  <c r="S69"/>
  <c r="T69"/>
  <c r="U69"/>
  <c r="V69"/>
  <c r="W69"/>
  <c r="X69"/>
  <c r="Y69"/>
  <c r="Z69"/>
  <c r="K70"/>
  <c r="R70"/>
  <c r="S70"/>
  <c r="T70"/>
  <c r="U70"/>
  <c r="V70"/>
  <c r="W70"/>
  <c r="X70"/>
  <c r="Y70"/>
  <c r="Z70"/>
  <c r="K71"/>
  <c r="R71"/>
  <c r="S71"/>
  <c r="T71"/>
  <c r="U71"/>
  <c r="V71"/>
  <c r="W71"/>
  <c r="X71"/>
  <c r="Y71"/>
  <c r="Z71"/>
  <c r="K72"/>
  <c r="R72"/>
  <c r="S72"/>
  <c r="T72"/>
  <c r="U72"/>
  <c r="V72"/>
  <c r="W72"/>
  <c r="X72"/>
  <c r="Y72"/>
  <c r="Z72"/>
  <c r="K73"/>
  <c r="R73"/>
  <c r="S73"/>
  <c r="T73"/>
  <c r="U73"/>
  <c r="V73"/>
  <c r="W73"/>
  <c r="X73"/>
  <c r="Y73"/>
  <c r="Z73"/>
  <c r="K74"/>
  <c r="R74"/>
  <c r="S74"/>
  <c r="T74"/>
  <c r="U74"/>
  <c r="V74"/>
  <c r="W74"/>
  <c r="X74"/>
  <c r="Y74"/>
  <c r="Z74"/>
  <c r="K75"/>
  <c r="R75"/>
  <c r="S75"/>
  <c r="T75"/>
  <c r="V75"/>
  <c r="W75"/>
  <c r="X75"/>
  <c r="Y75"/>
  <c r="Z75"/>
  <c r="K76"/>
  <c r="R76"/>
  <c r="S76"/>
  <c r="T76"/>
  <c r="U76"/>
  <c r="V76"/>
  <c r="W76"/>
  <c r="X76"/>
  <c r="Y76"/>
  <c r="Z76"/>
  <c r="K77"/>
  <c r="R77"/>
  <c r="S77"/>
  <c r="T77"/>
  <c r="U77"/>
  <c r="V77"/>
  <c r="W77"/>
  <c r="X77"/>
  <c r="Y77"/>
  <c r="Z77"/>
  <c r="K78"/>
  <c r="R78"/>
  <c r="R85" s="1"/>
  <c r="S78"/>
  <c r="T78"/>
  <c r="U78"/>
  <c r="V78"/>
  <c r="W78"/>
  <c r="X78"/>
  <c r="Y78"/>
  <c r="Z78"/>
  <c r="K79"/>
  <c r="R79"/>
  <c r="S79"/>
  <c r="T79"/>
  <c r="T85" s="1"/>
  <c r="U79"/>
  <c r="V79"/>
  <c r="W79"/>
  <c r="X79"/>
  <c r="Y79"/>
  <c r="Z79"/>
  <c r="K80"/>
  <c r="R80"/>
  <c r="S80"/>
  <c r="T80"/>
  <c r="U80"/>
  <c r="V80"/>
  <c r="W80"/>
  <c r="X80"/>
  <c r="Y80"/>
  <c r="Z80"/>
  <c r="K81"/>
  <c r="R81"/>
  <c r="S81"/>
  <c r="T81"/>
  <c r="V81" s="1"/>
  <c r="X81" s="1"/>
  <c r="Z81" s="1"/>
  <c r="W81"/>
  <c r="Y81"/>
  <c r="K82"/>
  <c r="K85" s="1"/>
  <c r="R82"/>
  <c r="S82"/>
  <c r="T82"/>
  <c r="V82"/>
  <c r="W82"/>
  <c r="X82"/>
  <c r="Y82"/>
  <c r="Z82"/>
  <c r="K83"/>
  <c r="R83"/>
  <c r="S83"/>
  <c r="T83"/>
  <c r="U83"/>
  <c r="V83"/>
  <c r="W83"/>
  <c r="X83"/>
  <c r="Y83"/>
  <c r="Z83"/>
  <c r="K84"/>
  <c r="R84"/>
  <c r="S84"/>
  <c r="T84"/>
  <c r="U84"/>
  <c r="V84"/>
  <c r="W84"/>
  <c r="X84"/>
  <c r="Y84"/>
  <c r="Z84"/>
  <c r="O85"/>
  <c r="P85"/>
  <c r="Q85"/>
  <c r="S85"/>
  <c r="U85"/>
  <c r="W85"/>
  <c r="Y85"/>
  <c r="K7" i="19"/>
  <c r="R7"/>
  <c r="S7"/>
  <c r="T7"/>
  <c r="U7"/>
  <c r="V7"/>
  <c r="W7"/>
  <c r="X7"/>
  <c r="Y7"/>
  <c r="Z7"/>
  <c r="K8"/>
  <c r="R8"/>
  <c r="S8"/>
  <c r="T8"/>
  <c r="U8"/>
  <c r="V8"/>
  <c r="W8"/>
  <c r="X8"/>
  <c r="Y8"/>
  <c r="Z8"/>
  <c r="K9"/>
  <c r="R9"/>
  <c r="S9"/>
  <c r="T9"/>
  <c r="U9"/>
  <c r="V9"/>
  <c r="W9"/>
  <c r="X9"/>
  <c r="Y9"/>
  <c r="Z9"/>
  <c r="K10"/>
  <c r="R10"/>
  <c r="S10"/>
  <c r="T10"/>
  <c r="U10"/>
  <c r="V10"/>
  <c r="W10"/>
  <c r="X10"/>
  <c r="Y10"/>
  <c r="Z10"/>
  <c r="K11"/>
  <c r="R11"/>
  <c r="S11"/>
  <c r="T11"/>
  <c r="U11"/>
  <c r="V11"/>
  <c r="W11"/>
  <c r="X11"/>
  <c r="Y11"/>
  <c r="Z11"/>
  <c r="K12"/>
  <c r="R12"/>
  <c r="S12"/>
  <c r="T12"/>
  <c r="U12"/>
  <c r="V12"/>
  <c r="W12"/>
  <c r="X12"/>
  <c r="Y12"/>
  <c r="Z12"/>
  <c r="K13"/>
  <c r="R13"/>
  <c r="S13"/>
  <c r="T13"/>
  <c r="U13"/>
  <c r="V13"/>
  <c r="W13"/>
  <c r="X13"/>
  <c r="Y13"/>
  <c r="Z13"/>
  <c r="K14"/>
  <c r="R14"/>
  <c r="S14"/>
  <c r="T14"/>
  <c r="U14"/>
  <c r="V14"/>
  <c r="W14"/>
  <c r="X14"/>
  <c r="Y14"/>
  <c r="Z14"/>
  <c r="K15"/>
  <c r="R15"/>
  <c r="S15"/>
  <c r="T15"/>
  <c r="U15"/>
  <c r="V15"/>
  <c r="W15"/>
  <c r="X15"/>
  <c r="Y15"/>
  <c r="Z15"/>
  <c r="K16"/>
  <c r="R16"/>
  <c r="S16"/>
  <c r="T16"/>
  <c r="U16"/>
  <c r="V16"/>
  <c r="W16"/>
  <c r="X16"/>
  <c r="Y16"/>
  <c r="Z16"/>
  <c r="K17"/>
  <c r="R17"/>
  <c r="S17"/>
  <c r="T17"/>
  <c r="U17"/>
  <c r="V17"/>
  <c r="W17"/>
  <c r="X17"/>
  <c r="Y17"/>
  <c r="Z17"/>
  <c r="K18"/>
  <c r="R18"/>
  <c r="S18"/>
  <c r="T18"/>
  <c r="U18"/>
  <c r="V18"/>
  <c r="W18"/>
  <c r="X18"/>
  <c r="Y18"/>
  <c r="Z18"/>
  <c r="K19"/>
  <c r="R19"/>
  <c r="S19"/>
  <c r="T19"/>
  <c r="U19"/>
  <c r="V19"/>
  <c r="W19"/>
  <c r="X19"/>
  <c r="Y19"/>
  <c r="Z19"/>
  <c r="K20"/>
  <c r="R20"/>
  <c r="S20"/>
  <c r="T20"/>
  <c r="U20"/>
  <c r="V20"/>
  <c r="W20"/>
  <c r="X20"/>
  <c r="Y20"/>
  <c r="Z20"/>
  <c r="K21"/>
  <c r="R21"/>
  <c r="S21"/>
  <c r="T21"/>
  <c r="W21"/>
  <c r="X21"/>
  <c r="Y21"/>
  <c r="Z21"/>
  <c r="K22"/>
  <c r="R22"/>
  <c r="S22"/>
  <c r="T22"/>
  <c r="U22"/>
  <c r="V22"/>
  <c r="W22"/>
  <c r="X22"/>
  <c r="Y22"/>
  <c r="Z22"/>
  <c r="K23"/>
  <c r="R23"/>
  <c r="S23"/>
  <c r="T23"/>
  <c r="U23"/>
  <c r="V23"/>
  <c r="W23"/>
  <c r="X23"/>
  <c r="Y23"/>
  <c r="Z23"/>
  <c r="K24"/>
  <c r="R24"/>
  <c r="S24"/>
  <c r="T24"/>
  <c r="U24"/>
  <c r="V24"/>
  <c r="W24"/>
  <c r="X24"/>
  <c r="Y24"/>
  <c r="Z24"/>
  <c r="K25"/>
  <c r="R25"/>
  <c r="S25"/>
  <c r="T25"/>
  <c r="U25"/>
  <c r="V25"/>
  <c r="W25"/>
  <c r="X25"/>
  <c r="Y25"/>
  <c r="Z25"/>
  <c r="K26"/>
  <c r="R26"/>
  <c r="S26"/>
  <c r="T26"/>
  <c r="V26"/>
  <c r="W26"/>
  <c r="X26"/>
  <c r="Y26"/>
  <c r="Z26"/>
  <c r="K27"/>
  <c r="R27"/>
  <c r="S27"/>
  <c r="T27"/>
  <c r="U27"/>
  <c r="V27"/>
  <c r="W27"/>
  <c r="X27"/>
  <c r="Y27"/>
  <c r="Z27"/>
  <c r="K28"/>
  <c r="R28"/>
  <c r="S28"/>
  <c r="T28"/>
  <c r="U28"/>
  <c r="V28"/>
  <c r="W28"/>
  <c r="X28"/>
  <c r="Y28"/>
  <c r="Z28"/>
  <c r="K29"/>
  <c r="R29"/>
  <c r="S29"/>
  <c r="T29"/>
  <c r="U29"/>
  <c r="V29"/>
  <c r="W29"/>
  <c r="X29"/>
  <c r="Y29"/>
  <c r="Z29"/>
  <c r="K30"/>
  <c r="R30"/>
  <c r="S30"/>
  <c r="T30"/>
  <c r="U30"/>
  <c r="V30"/>
  <c r="W30"/>
  <c r="X30"/>
  <c r="Y30"/>
  <c r="Z30"/>
  <c r="K31"/>
  <c r="R31"/>
  <c r="S31"/>
  <c r="T31"/>
  <c r="V31" s="1"/>
  <c r="W31"/>
  <c r="Y31"/>
  <c r="K32"/>
  <c r="R32"/>
  <c r="S32"/>
  <c r="T32"/>
  <c r="U32"/>
  <c r="V32"/>
  <c r="W32"/>
  <c r="X32"/>
  <c r="Y32"/>
  <c r="Z32"/>
  <c r="K33"/>
  <c r="R33"/>
  <c r="S33"/>
  <c r="T33"/>
  <c r="U33"/>
  <c r="V33"/>
  <c r="W33"/>
  <c r="X33"/>
  <c r="Y33"/>
  <c r="Z33"/>
  <c r="K34"/>
  <c r="R34"/>
  <c r="S34"/>
  <c r="T34"/>
  <c r="U34"/>
  <c r="V34"/>
  <c r="W34"/>
  <c r="X34"/>
  <c r="Y34"/>
  <c r="Z34"/>
  <c r="K35"/>
  <c r="R35"/>
  <c r="S35"/>
  <c r="T35"/>
  <c r="U35"/>
  <c r="V35"/>
  <c r="W35"/>
  <c r="X35"/>
  <c r="Y35"/>
  <c r="Z35"/>
  <c r="K36"/>
  <c r="R36"/>
  <c r="S36"/>
  <c r="T36"/>
  <c r="U36"/>
  <c r="V36"/>
  <c r="W36"/>
  <c r="X36"/>
  <c r="Y36"/>
  <c r="Z36"/>
  <c r="K37"/>
  <c r="R37"/>
  <c r="S37"/>
  <c r="T37"/>
  <c r="U37"/>
  <c r="V37"/>
  <c r="W37"/>
  <c r="X37"/>
  <c r="Y37"/>
  <c r="Z37"/>
  <c r="K38"/>
  <c r="R38"/>
  <c r="S38"/>
  <c r="T38"/>
  <c r="U38"/>
  <c r="V38"/>
  <c r="W38"/>
  <c r="X38"/>
  <c r="Y38"/>
  <c r="Z38"/>
  <c r="K39"/>
  <c r="R39"/>
  <c r="S39"/>
  <c r="T39"/>
  <c r="U39"/>
  <c r="V39"/>
  <c r="W39"/>
  <c r="X39"/>
  <c r="Y39"/>
  <c r="Z39"/>
  <c r="K40"/>
  <c r="R40"/>
  <c r="S40"/>
  <c r="T40"/>
  <c r="U40"/>
  <c r="V40"/>
  <c r="W40"/>
  <c r="X40"/>
  <c r="Y40"/>
  <c r="Z40"/>
  <c r="K41"/>
  <c r="R41"/>
  <c r="S41"/>
  <c r="T41"/>
  <c r="U41"/>
  <c r="V41"/>
  <c r="W41"/>
  <c r="X41"/>
  <c r="Y41"/>
  <c r="Z41"/>
  <c r="K42"/>
  <c r="R42"/>
  <c r="S42"/>
  <c r="T42"/>
  <c r="U42"/>
  <c r="V42"/>
  <c r="W42"/>
  <c r="X42"/>
  <c r="Y42"/>
  <c r="Z42"/>
  <c r="K43"/>
  <c r="R43"/>
  <c r="S43"/>
  <c r="T43"/>
  <c r="U43"/>
  <c r="V43"/>
  <c r="W43"/>
  <c r="X43"/>
  <c r="Y43"/>
  <c r="Z43"/>
  <c r="K44"/>
  <c r="R44"/>
  <c r="S44"/>
  <c r="T44"/>
  <c r="U44"/>
  <c r="V44"/>
  <c r="W44"/>
  <c r="X44"/>
  <c r="Y44"/>
  <c r="Z44"/>
  <c r="K45"/>
  <c r="R45"/>
  <c r="S45"/>
  <c r="T45"/>
  <c r="U45"/>
  <c r="V45"/>
  <c r="W45"/>
  <c r="X45"/>
  <c r="Y45"/>
  <c r="Z45"/>
  <c r="K46"/>
  <c r="R46"/>
  <c r="S46"/>
  <c r="T46"/>
  <c r="U46"/>
  <c r="V46"/>
  <c r="W46"/>
  <c r="X46"/>
  <c r="Y46"/>
  <c r="Z46"/>
  <c r="K47"/>
  <c r="R47"/>
  <c r="S47"/>
  <c r="T47"/>
  <c r="U47"/>
  <c r="V47"/>
  <c r="W47"/>
  <c r="X47"/>
  <c r="Y47"/>
  <c r="Z47"/>
  <c r="K48"/>
  <c r="R48"/>
  <c r="S48"/>
  <c r="T48"/>
  <c r="U48"/>
  <c r="V48"/>
  <c r="W48"/>
  <c r="X48"/>
  <c r="Y48"/>
  <c r="Z48"/>
  <c r="K49"/>
  <c r="R49"/>
  <c r="S49"/>
  <c r="T49"/>
  <c r="U49"/>
  <c r="V49"/>
  <c r="W49"/>
  <c r="X49"/>
  <c r="Y49"/>
  <c r="Z49"/>
  <c r="K50"/>
  <c r="R50"/>
  <c r="S50"/>
  <c r="T50"/>
  <c r="U50"/>
  <c r="V50"/>
  <c r="W50"/>
  <c r="X50"/>
  <c r="Y50"/>
  <c r="Z50"/>
  <c r="K51"/>
  <c r="R51"/>
  <c r="S51"/>
  <c r="T51"/>
  <c r="U51"/>
  <c r="V51"/>
  <c r="W51"/>
  <c r="X51"/>
  <c r="Y51"/>
  <c r="Z51"/>
  <c r="K52"/>
  <c r="R52"/>
  <c r="S52"/>
  <c r="T52"/>
  <c r="U52"/>
  <c r="V52"/>
  <c r="W52"/>
  <c r="X52"/>
  <c r="Y52"/>
  <c r="Z52"/>
  <c r="K53"/>
  <c r="R53"/>
  <c r="S53"/>
  <c r="T53"/>
  <c r="U53"/>
  <c r="V53"/>
  <c r="W53"/>
  <c r="X53"/>
  <c r="Y53"/>
  <c r="Z53"/>
  <c r="K54"/>
  <c r="R54"/>
  <c r="S54"/>
  <c r="T54"/>
  <c r="U54"/>
  <c r="V54"/>
  <c r="W54"/>
  <c r="X54"/>
  <c r="Y54"/>
  <c r="Z54"/>
  <c r="K55"/>
  <c r="R55"/>
  <c r="S55"/>
  <c r="T55"/>
  <c r="U55"/>
  <c r="V55"/>
  <c r="W55"/>
  <c r="X55"/>
  <c r="Y55"/>
  <c r="Z55"/>
  <c r="K56"/>
  <c r="R56"/>
  <c r="S56"/>
  <c r="T56"/>
  <c r="U56"/>
  <c r="V56"/>
  <c r="W56"/>
  <c r="X56"/>
  <c r="Y56"/>
  <c r="Z56"/>
  <c r="K57"/>
  <c r="R57"/>
  <c r="S57"/>
  <c r="T57"/>
  <c r="U57"/>
  <c r="V57"/>
  <c r="W57"/>
  <c r="X57"/>
  <c r="Y57"/>
  <c r="Z57"/>
  <c r="K58"/>
  <c r="R58"/>
  <c r="S58"/>
  <c r="T58"/>
  <c r="U58"/>
  <c r="V58"/>
  <c r="W58"/>
  <c r="X58"/>
  <c r="Y58"/>
  <c r="Z58"/>
  <c r="K59"/>
  <c r="R59"/>
  <c r="S59"/>
  <c r="T59"/>
  <c r="U59"/>
  <c r="V59"/>
  <c r="W59"/>
  <c r="X59"/>
  <c r="Y59"/>
  <c r="Z59"/>
  <c r="K60"/>
  <c r="R60"/>
  <c r="S60"/>
  <c r="T60"/>
  <c r="U60"/>
  <c r="V60"/>
  <c r="W60"/>
  <c r="X60"/>
  <c r="Y60"/>
  <c r="Z60"/>
  <c r="K61"/>
  <c r="R61"/>
  <c r="S61"/>
  <c r="T61"/>
  <c r="U61"/>
  <c r="V61"/>
  <c r="W61"/>
  <c r="X61"/>
  <c r="Y61"/>
  <c r="Z61"/>
  <c r="K62"/>
  <c r="R62"/>
  <c r="S62"/>
  <c r="T62"/>
  <c r="U62"/>
  <c r="V62"/>
  <c r="W62"/>
  <c r="X62"/>
  <c r="Y62"/>
  <c r="Z62"/>
  <c r="K63"/>
  <c r="R63"/>
  <c r="S63"/>
  <c r="T63"/>
  <c r="U63"/>
  <c r="V63"/>
  <c r="W63"/>
  <c r="X63"/>
  <c r="Y63"/>
  <c r="Z63"/>
  <c r="K64"/>
  <c r="R64"/>
  <c r="S64"/>
  <c r="T64"/>
  <c r="U64"/>
  <c r="V64"/>
  <c r="W64"/>
  <c r="X64"/>
  <c r="Y64"/>
  <c r="Z64"/>
  <c r="K65"/>
  <c r="R65"/>
  <c r="S65"/>
  <c r="T65"/>
  <c r="U65"/>
  <c r="V65"/>
  <c r="W65"/>
  <c r="X65"/>
  <c r="Y65"/>
  <c r="Z65"/>
  <c r="K66"/>
  <c r="R66"/>
  <c r="S66"/>
  <c r="T66"/>
  <c r="U66"/>
  <c r="V66"/>
  <c r="W66"/>
  <c r="X66"/>
  <c r="Y66"/>
  <c r="Z66"/>
  <c r="K67"/>
  <c r="R67"/>
  <c r="S67"/>
  <c r="T67"/>
  <c r="U67"/>
  <c r="V67"/>
  <c r="W67"/>
  <c r="X67"/>
  <c r="Y67"/>
  <c r="Z67"/>
  <c r="K68"/>
  <c r="R68"/>
  <c r="S68"/>
  <c r="T68"/>
  <c r="U68"/>
  <c r="V68"/>
  <c r="W68"/>
  <c r="X68"/>
  <c r="Y68"/>
  <c r="Z68"/>
  <c r="K69"/>
  <c r="R69"/>
  <c r="S69"/>
  <c r="T69"/>
  <c r="U69"/>
  <c r="V69"/>
  <c r="W69"/>
  <c r="X69"/>
  <c r="Y69"/>
  <c r="Z69"/>
  <c r="K70"/>
  <c r="R70"/>
  <c r="S70"/>
  <c r="T70"/>
  <c r="V70"/>
  <c r="W70"/>
  <c r="X70"/>
  <c r="Y70"/>
  <c r="Z70"/>
  <c r="K71"/>
  <c r="R71"/>
  <c r="S71"/>
  <c r="T71"/>
  <c r="U71"/>
  <c r="V71"/>
  <c r="W71"/>
  <c r="X71"/>
  <c r="Y71"/>
  <c r="Z71"/>
  <c r="K72"/>
  <c r="R72"/>
  <c r="S72"/>
  <c r="T72"/>
  <c r="U72"/>
  <c r="V72"/>
  <c r="W72"/>
  <c r="X72"/>
  <c r="Y72"/>
  <c r="Z72"/>
  <c r="K73"/>
  <c r="R73"/>
  <c r="S73"/>
  <c r="T73"/>
  <c r="U73"/>
  <c r="V73"/>
  <c r="W73"/>
  <c r="X73"/>
  <c r="Y73"/>
  <c r="Z73"/>
  <c r="K74"/>
  <c r="R74"/>
  <c r="S74"/>
  <c r="T74"/>
  <c r="U74"/>
  <c r="V74"/>
  <c r="W74"/>
  <c r="X74"/>
  <c r="Y74"/>
  <c r="Z74"/>
  <c r="K75"/>
  <c r="R75"/>
  <c r="S75"/>
  <c r="T75"/>
  <c r="U75"/>
  <c r="V75"/>
  <c r="W75"/>
  <c r="X75"/>
  <c r="Y75"/>
  <c r="Z75"/>
  <c r="K76"/>
  <c r="R76"/>
  <c r="S76"/>
  <c r="T76"/>
  <c r="V76" s="1"/>
  <c r="X76" s="1"/>
  <c r="Z76" s="1"/>
  <c r="W76"/>
  <c r="Y76"/>
  <c r="K77"/>
  <c r="R77"/>
  <c r="S77"/>
  <c r="T77"/>
  <c r="U77"/>
  <c r="V77"/>
  <c r="W77"/>
  <c r="X77"/>
  <c r="Y77"/>
  <c r="Z77"/>
  <c r="K78"/>
  <c r="R78"/>
  <c r="S78"/>
  <c r="T78"/>
  <c r="U78"/>
  <c r="V78"/>
  <c r="W78"/>
  <c r="X78"/>
  <c r="Y78"/>
  <c r="Z78"/>
  <c r="K79"/>
  <c r="R79"/>
  <c r="S79"/>
  <c r="T79"/>
  <c r="U79"/>
  <c r="V79"/>
  <c r="W79"/>
  <c r="X79"/>
  <c r="Y79"/>
  <c r="Z79"/>
  <c r="K80"/>
  <c r="R80"/>
  <c r="S80"/>
  <c r="T80"/>
  <c r="U80"/>
  <c r="V80"/>
  <c r="W80"/>
  <c r="X80"/>
  <c r="Y80"/>
  <c r="Z80"/>
  <c r="K81"/>
  <c r="R81"/>
  <c r="S81"/>
  <c r="T81"/>
  <c r="U81"/>
  <c r="V81"/>
  <c r="W81"/>
  <c r="X81"/>
  <c r="Y81"/>
  <c r="Z81"/>
  <c r="K82"/>
  <c r="R82"/>
  <c r="S82"/>
  <c r="T82"/>
  <c r="W82"/>
  <c r="X82"/>
  <c r="Y82"/>
  <c r="Z82"/>
  <c r="K83"/>
  <c r="R83"/>
  <c r="S83"/>
  <c r="T83"/>
  <c r="U83"/>
  <c r="V83"/>
  <c r="W83"/>
  <c r="X83"/>
  <c r="Y83"/>
  <c r="Z83"/>
  <c r="K84"/>
  <c r="R84"/>
  <c r="S84"/>
  <c r="T84"/>
  <c r="W84"/>
  <c r="X84"/>
  <c r="Y84"/>
  <c r="Z84"/>
  <c r="K85"/>
  <c r="R85"/>
  <c r="S85"/>
  <c r="T85"/>
  <c r="U85"/>
  <c r="V85"/>
  <c r="W85"/>
  <c r="X85"/>
  <c r="Y85"/>
  <c r="Z85"/>
  <c r="K86"/>
  <c r="R86"/>
  <c r="S86"/>
  <c r="T86"/>
  <c r="U86"/>
  <c r="V86"/>
  <c r="W86"/>
  <c r="X86"/>
  <c r="Y86"/>
  <c r="Z86"/>
  <c r="K87"/>
  <c r="R87"/>
  <c r="S87"/>
  <c r="T87"/>
  <c r="U87"/>
  <c r="V87"/>
  <c r="W87"/>
  <c r="X87"/>
  <c r="Y87"/>
  <c r="Z87"/>
  <c r="K88"/>
  <c r="R88"/>
  <c r="S88"/>
  <c r="T88"/>
  <c r="U88"/>
  <c r="V88"/>
  <c r="W88"/>
  <c r="X88"/>
  <c r="Y88"/>
  <c r="Z88"/>
  <c r="K89"/>
  <c r="R89"/>
  <c r="S89"/>
  <c r="T89"/>
  <c r="U89"/>
  <c r="V89"/>
  <c r="W89"/>
  <c r="X89"/>
  <c r="Y89"/>
  <c r="Z89"/>
  <c r="K90"/>
  <c r="R90"/>
  <c r="S90"/>
  <c r="T90"/>
  <c r="U90"/>
  <c r="V90"/>
  <c r="W90"/>
  <c r="X90"/>
  <c r="Y90"/>
  <c r="Z90"/>
  <c r="K91"/>
  <c r="R91"/>
  <c r="S91"/>
  <c r="T91"/>
  <c r="U91"/>
  <c r="V91"/>
  <c r="W91"/>
  <c r="X91"/>
  <c r="Y91"/>
  <c r="Z91"/>
  <c r="K92"/>
  <c r="R92"/>
  <c r="S92"/>
  <c r="T92"/>
  <c r="U92"/>
  <c r="V92"/>
  <c r="W92"/>
  <c r="X92"/>
  <c r="Y92"/>
  <c r="Z92"/>
  <c r="K93"/>
  <c r="R93"/>
  <c r="S93"/>
  <c r="T93"/>
  <c r="U93"/>
  <c r="V93"/>
  <c r="W93"/>
  <c r="X93"/>
  <c r="Y93"/>
  <c r="Z93"/>
  <c r="K94"/>
  <c r="R94"/>
  <c r="S94"/>
  <c r="T94"/>
  <c r="U94"/>
  <c r="V94"/>
  <c r="W94"/>
  <c r="X94"/>
  <c r="Y94"/>
  <c r="Z94"/>
  <c r="K95"/>
  <c r="R95"/>
  <c r="S95"/>
  <c r="T95"/>
  <c r="U95"/>
  <c r="V95"/>
  <c r="W95"/>
  <c r="X95"/>
  <c r="Y95"/>
  <c r="Z95"/>
  <c r="K96"/>
  <c r="R96"/>
  <c r="S96"/>
  <c r="T96"/>
  <c r="U96"/>
  <c r="W96" s="1"/>
  <c r="X96"/>
  <c r="Z96"/>
  <c r="K97"/>
  <c r="R97"/>
  <c r="S97"/>
  <c r="T97"/>
  <c r="U97"/>
  <c r="V97"/>
  <c r="W97"/>
  <c r="X97"/>
  <c r="Y97"/>
  <c r="Z97"/>
  <c r="K98"/>
  <c r="R98"/>
  <c r="S98"/>
  <c r="T98"/>
  <c r="U98"/>
  <c r="V98"/>
  <c r="W98"/>
  <c r="X98"/>
  <c r="Y98"/>
  <c r="Z98"/>
  <c r="K99"/>
  <c r="R99"/>
  <c r="S99"/>
  <c r="T99"/>
  <c r="U99"/>
  <c r="V99"/>
  <c r="W99"/>
  <c r="X99"/>
  <c r="Y99"/>
  <c r="Z99"/>
  <c r="K100"/>
  <c r="R100"/>
  <c r="S100"/>
  <c r="T100"/>
  <c r="U100"/>
  <c r="V100"/>
  <c r="W100"/>
  <c r="X100"/>
  <c r="Y100"/>
  <c r="Z100"/>
  <c r="K101"/>
  <c r="R101"/>
  <c r="S101"/>
  <c r="T101"/>
  <c r="U101"/>
  <c r="V101"/>
  <c r="W101"/>
  <c r="X101"/>
  <c r="Y101"/>
  <c r="Z101"/>
  <c r="K102"/>
  <c r="R102"/>
  <c r="S102"/>
  <c r="T102"/>
  <c r="U102"/>
  <c r="V102"/>
  <c r="W102"/>
  <c r="X102"/>
  <c r="Y102"/>
  <c r="Z102"/>
  <c r="K103"/>
  <c r="R103"/>
  <c r="S103"/>
  <c r="T103"/>
  <c r="U103"/>
  <c r="V103"/>
  <c r="W103"/>
  <c r="X103"/>
  <c r="Y103"/>
  <c r="Z103"/>
  <c r="K104"/>
  <c r="R104"/>
  <c r="S104"/>
  <c r="T104"/>
  <c r="U104"/>
  <c r="V104"/>
  <c r="W104"/>
  <c r="X104"/>
  <c r="Y104"/>
  <c r="Z104"/>
  <c r="K105"/>
  <c r="R105"/>
  <c r="S105"/>
  <c r="T105"/>
  <c r="U105"/>
  <c r="V105"/>
  <c r="W105"/>
  <c r="X105"/>
  <c r="Y105"/>
  <c r="Z105"/>
  <c r="K106"/>
  <c r="R106"/>
  <c r="S106"/>
  <c r="T106"/>
  <c r="U106"/>
  <c r="V106"/>
  <c r="W106"/>
  <c r="X106"/>
  <c r="Y106"/>
  <c r="Z106"/>
  <c r="K107"/>
  <c r="R107"/>
  <c r="S107"/>
  <c r="T107"/>
  <c r="U107"/>
  <c r="V107"/>
  <c r="W107"/>
  <c r="X107"/>
  <c r="Y107"/>
  <c r="Z107"/>
  <c r="K108"/>
  <c r="R108"/>
  <c r="S108"/>
  <c r="T108"/>
  <c r="U108"/>
  <c r="V108"/>
  <c r="W108"/>
  <c r="X108"/>
  <c r="Y108"/>
  <c r="Z108"/>
  <c r="K109"/>
  <c r="R109"/>
  <c r="S109"/>
  <c r="T109"/>
  <c r="U109"/>
  <c r="V109"/>
  <c r="W109"/>
  <c r="X109"/>
  <c r="Y109"/>
  <c r="Z109"/>
  <c r="K110"/>
  <c r="R110"/>
  <c r="S110"/>
  <c r="T110"/>
  <c r="W110"/>
  <c r="X110"/>
  <c r="Y110"/>
  <c r="Z110"/>
  <c r="K111"/>
  <c r="R111"/>
  <c r="S111"/>
  <c r="T111"/>
  <c r="U111"/>
  <c r="V111"/>
  <c r="W111"/>
  <c r="X111"/>
  <c r="Y111"/>
  <c r="Z111"/>
  <c r="K112"/>
  <c r="R112"/>
  <c r="S112"/>
  <c r="T112"/>
  <c r="U112"/>
  <c r="V112"/>
  <c r="W112"/>
  <c r="X112"/>
  <c r="Y112"/>
  <c r="Z112"/>
  <c r="K113"/>
  <c r="R113"/>
  <c r="S113"/>
  <c r="T113"/>
  <c r="U113"/>
  <c r="V113"/>
  <c r="W113"/>
  <c r="X113"/>
  <c r="Y113"/>
  <c r="Z113"/>
  <c r="K114"/>
  <c r="R114"/>
  <c r="S114"/>
  <c r="T114"/>
  <c r="W114"/>
  <c r="X114"/>
  <c r="Y114"/>
  <c r="Z114"/>
  <c r="K115"/>
  <c r="R115"/>
  <c r="S115"/>
  <c r="T115"/>
  <c r="U115"/>
  <c r="V115"/>
  <c r="W115"/>
  <c r="X115"/>
  <c r="Y115"/>
  <c r="Z115"/>
  <c r="K116"/>
  <c r="R116"/>
  <c r="S116"/>
  <c r="T116"/>
  <c r="U116"/>
  <c r="V116"/>
  <c r="W116"/>
  <c r="X116"/>
  <c r="Y116"/>
  <c r="Z116"/>
  <c r="K117"/>
  <c r="R117"/>
  <c r="S117"/>
  <c r="T117"/>
  <c r="W117"/>
  <c r="X117"/>
  <c r="Y117"/>
  <c r="Z117"/>
  <c r="K118"/>
  <c r="R118"/>
  <c r="S118"/>
  <c r="T118"/>
  <c r="U118"/>
  <c r="V118"/>
  <c r="W118"/>
  <c r="X118"/>
  <c r="Y118"/>
  <c r="Z118"/>
  <c r="K119"/>
  <c r="R119"/>
  <c r="S119"/>
  <c r="T119"/>
  <c r="U119"/>
  <c r="V119"/>
  <c r="W119"/>
  <c r="X119"/>
  <c r="Y119"/>
  <c r="Z119"/>
  <c r="K120"/>
  <c r="R120"/>
  <c r="S120"/>
  <c r="T120"/>
  <c r="U120"/>
  <c r="V120"/>
  <c r="W120"/>
  <c r="X120"/>
  <c r="Y120"/>
  <c r="Z120"/>
  <c r="K121"/>
  <c r="R121"/>
  <c r="S121"/>
  <c r="T121"/>
  <c r="U121"/>
  <c r="V121"/>
  <c r="W121"/>
  <c r="X121"/>
  <c r="Y121"/>
  <c r="Z121"/>
  <c r="K122"/>
  <c r="R122"/>
  <c r="S122"/>
  <c r="T122"/>
  <c r="U122"/>
  <c r="V122"/>
  <c r="W122"/>
  <c r="X122"/>
  <c r="Y122"/>
  <c r="Z122"/>
  <c r="K123"/>
  <c r="R123"/>
  <c r="S123"/>
  <c r="T123"/>
  <c r="U123"/>
  <c r="V123"/>
  <c r="W123"/>
  <c r="X123"/>
  <c r="Y123"/>
  <c r="Z123"/>
  <c r="K124"/>
  <c r="R124"/>
  <c r="R137" s="1"/>
  <c r="S124"/>
  <c r="T124"/>
  <c r="U124"/>
  <c r="V124"/>
  <c r="W124"/>
  <c r="X124"/>
  <c r="Y124"/>
  <c r="Z124"/>
  <c r="K125"/>
  <c r="R125"/>
  <c r="S125"/>
  <c r="T125"/>
  <c r="V125" s="1"/>
  <c r="X125" s="1"/>
  <c r="Z125" s="1"/>
  <c r="W125"/>
  <c r="Y125"/>
  <c r="K126"/>
  <c r="K137" s="1"/>
  <c r="R126"/>
  <c r="S126"/>
  <c r="T126"/>
  <c r="U126"/>
  <c r="V126"/>
  <c r="W126"/>
  <c r="X126"/>
  <c r="Y126"/>
  <c r="Z126"/>
  <c r="K127"/>
  <c r="R127"/>
  <c r="S127"/>
  <c r="T127"/>
  <c r="V127"/>
  <c r="W127"/>
  <c r="X127"/>
  <c r="Y127"/>
  <c r="Z127"/>
  <c r="K128"/>
  <c r="R128"/>
  <c r="S128"/>
  <c r="T128"/>
  <c r="T137" s="1"/>
  <c r="U128"/>
  <c r="V128"/>
  <c r="W128"/>
  <c r="X128"/>
  <c r="Y128"/>
  <c r="Z128"/>
  <c r="K129"/>
  <c r="R129"/>
  <c r="S129"/>
  <c r="T129"/>
  <c r="U129"/>
  <c r="V129"/>
  <c r="W129"/>
  <c r="X129"/>
  <c r="Y129"/>
  <c r="Z129"/>
  <c r="K130"/>
  <c r="R130"/>
  <c r="S130"/>
  <c r="T130"/>
  <c r="U130"/>
  <c r="V130"/>
  <c r="W130"/>
  <c r="X130"/>
  <c r="Y130"/>
  <c r="Z130"/>
  <c r="K131"/>
  <c r="R131"/>
  <c r="S131"/>
  <c r="T131"/>
  <c r="U131"/>
  <c r="V131"/>
  <c r="W131"/>
  <c r="X131"/>
  <c r="Y131"/>
  <c r="Z131"/>
  <c r="K132"/>
  <c r="R132"/>
  <c r="S132"/>
  <c r="T132"/>
  <c r="U132"/>
  <c r="V132"/>
  <c r="W132"/>
  <c r="X132"/>
  <c r="Y132"/>
  <c r="Z132"/>
  <c r="K133"/>
  <c r="R133"/>
  <c r="S133"/>
  <c r="T133"/>
  <c r="U133"/>
  <c r="V133"/>
  <c r="W133"/>
  <c r="X133"/>
  <c r="Y133"/>
  <c r="Z133"/>
  <c r="K134"/>
  <c r="R134"/>
  <c r="S134"/>
  <c r="T134"/>
  <c r="U134"/>
  <c r="V134"/>
  <c r="W134"/>
  <c r="X134"/>
  <c r="Y134"/>
  <c r="Z134"/>
  <c r="K135"/>
  <c r="R135"/>
  <c r="S135"/>
  <c r="T135"/>
  <c r="U135"/>
  <c r="V135"/>
  <c r="W135"/>
  <c r="X135"/>
  <c r="Y135"/>
  <c r="Z135"/>
  <c r="K136"/>
  <c r="R136"/>
  <c r="S136"/>
  <c r="T136"/>
  <c r="U136"/>
  <c r="V136"/>
  <c r="W136"/>
  <c r="X136"/>
  <c r="Y136"/>
  <c r="Z136"/>
  <c r="O137"/>
  <c r="P137"/>
  <c r="Q137"/>
  <c r="S137"/>
  <c r="U137"/>
  <c r="S6" i="15"/>
  <c r="U6" s="1"/>
  <c r="W6" s="1"/>
  <c r="Y6" s="1"/>
  <c r="S7"/>
  <c r="U7" s="1"/>
  <c r="W7" s="1"/>
  <c r="Y7" s="1"/>
  <c r="S8"/>
  <c r="U8" s="1"/>
  <c r="W8" s="1"/>
  <c r="Y8" s="1"/>
  <c r="S9"/>
  <c r="U9" s="1"/>
  <c r="W9" s="1"/>
  <c r="Y9" s="1"/>
  <c r="S10"/>
  <c r="U10" s="1"/>
  <c r="W10" s="1"/>
  <c r="Y10" s="1"/>
  <c r="S11"/>
  <c r="U11" s="1"/>
  <c r="W11" s="1"/>
  <c r="Y11" s="1"/>
  <c r="S12"/>
  <c r="U12" s="1"/>
  <c r="W12" s="1"/>
  <c r="Y12" s="1"/>
  <c r="S13"/>
  <c r="U13" s="1"/>
  <c r="W13" s="1"/>
  <c r="Y13" s="1"/>
  <c r="S14"/>
  <c r="U14" s="1"/>
  <c r="W14" s="1"/>
  <c r="Y14" s="1"/>
  <c r="S15"/>
  <c r="U15" s="1"/>
  <c r="W15" s="1"/>
  <c r="Y15" s="1"/>
  <c r="S16"/>
  <c r="U16" s="1"/>
  <c r="W16" s="1"/>
  <c r="Y16" s="1"/>
  <c r="S17"/>
  <c r="U17" s="1"/>
  <c r="W17" s="1"/>
  <c r="Y17" s="1"/>
  <c r="S18"/>
  <c r="U18" s="1"/>
  <c r="W18" s="1"/>
  <c r="Y18" s="1"/>
  <c r="S19"/>
  <c r="U19" s="1"/>
  <c r="W19" s="1"/>
  <c r="Y19" s="1"/>
  <c r="S20"/>
  <c r="U20" s="1"/>
  <c r="W20" s="1"/>
  <c r="Y20" s="1"/>
  <c r="S21"/>
  <c r="U21" s="1"/>
  <c r="W21" s="1"/>
  <c r="Y21" s="1"/>
  <c r="S22"/>
  <c r="U22" s="1"/>
  <c r="W22" s="1"/>
  <c r="Y22" s="1"/>
  <c r="S23"/>
  <c r="U23" s="1"/>
  <c r="W23" s="1"/>
  <c r="Y23" s="1"/>
  <c r="S24"/>
  <c r="U24" s="1"/>
  <c r="W24" s="1"/>
  <c r="Y24" s="1"/>
  <c r="W25"/>
  <c r="Y25" s="1"/>
  <c r="W26"/>
  <c r="Y26" s="1"/>
  <c r="S27"/>
  <c r="U27" s="1"/>
  <c r="W27" s="1"/>
  <c r="Y27" s="1"/>
  <c r="S28"/>
  <c r="U28" s="1"/>
  <c r="W28" s="1"/>
  <c r="Y28" s="1"/>
  <c r="S29"/>
  <c r="U29" s="1"/>
  <c r="W29" s="1"/>
  <c r="Y29" s="1"/>
  <c r="S30"/>
  <c r="U30" s="1"/>
  <c r="W30" s="1"/>
  <c r="Y30" s="1"/>
  <c r="S31"/>
  <c r="U31" s="1"/>
  <c r="W31" s="1"/>
  <c r="Y31" s="1"/>
  <c r="S32"/>
  <c r="U32" s="1"/>
  <c r="W32" s="1"/>
  <c r="Y32" s="1"/>
  <c r="S33"/>
  <c r="U33" s="1"/>
  <c r="W33" s="1"/>
  <c r="Y33" s="1"/>
  <c r="S34"/>
  <c r="U34" s="1"/>
  <c r="W34" s="1"/>
  <c r="Y34" s="1"/>
  <c r="S35"/>
  <c r="U35" s="1"/>
  <c r="W35" s="1"/>
  <c r="Y35" s="1"/>
  <c r="S36"/>
  <c r="U36" s="1"/>
  <c r="W36" s="1"/>
  <c r="Y36" s="1"/>
  <c r="S37"/>
  <c r="U37" s="1"/>
  <c r="W37" s="1"/>
  <c r="Y37" s="1"/>
  <c r="S38"/>
  <c r="U38" s="1"/>
  <c r="W38" s="1"/>
  <c r="Y38" s="1"/>
  <c r="S39"/>
  <c r="U39" s="1"/>
  <c r="W39" s="1"/>
  <c r="Y39" s="1"/>
  <c r="W40"/>
  <c r="Y40" s="1"/>
  <c r="S41"/>
  <c r="U41" s="1"/>
  <c r="W41" s="1"/>
  <c r="Y41" s="1"/>
  <c r="S42"/>
  <c r="U42" s="1"/>
  <c r="W42"/>
  <c r="Y42" s="1"/>
  <c r="W43"/>
  <c r="Y43" s="1"/>
  <c r="S44"/>
  <c r="U44" s="1"/>
  <c r="W44" s="1"/>
  <c r="Y44" s="1"/>
  <c r="S45"/>
  <c r="U45" s="1"/>
  <c r="W45" s="1"/>
  <c r="Y45" s="1"/>
  <c r="S46"/>
  <c r="U46" s="1"/>
  <c r="W46" s="1"/>
  <c r="Y46" s="1"/>
  <c r="S47"/>
  <c r="U47" s="1"/>
  <c r="W47" s="1"/>
  <c r="Y47" s="1"/>
  <c r="S48"/>
  <c r="U48" s="1"/>
  <c r="W48" s="1"/>
  <c r="Y48" s="1"/>
  <c r="S49"/>
  <c r="U49" s="1"/>
  <c r="W49" s="1"/>
  <c r="Y49" s="1"/>
  <c r="W50"/>
  <c r="Y50" s="1"/>
  <c r="S51"/>
  <c r="U51" s="1"/>
  <c r="W51"/>
  <c r="Y51" s="1"/>
  <c r="S52"/>
  <c r="U52" s="1"/>
  <c r="W52"/>
  <c r="Y52" s="1"/>
  <c r="S53"/>
  <c r="U53" s="1"/>
  <c r="W53"/>
  <c r="Y53" s="1"/>
  <c r="S54"/>
  <c r="U54" s="1"/>
  <c r="W54"/>
  <c r="Y54" s="1"/>
  <c r="S55"/>
  <c r="U55" s="1"/>
  <c r="W55"/>
  <c r="Y55" s="1"/>
  <c r="S56"/>
  <c r="U56" s="1"/>
  <c r="W56"/>
  <c r="Y56" s="1"/>
  <c r="S57"/>
  <c r="U57" s="1"/>
  <c r="W57"/>
  <c r="Y57" s="1"/>
  <c r="S58"/>
  <c r="U58" s="1"/>
  <c r="W58"/>
  <c r="Y58" s="1"/>
  <c r="S59"/>
  <c r="U59" s="1"/>
  <c r="W59"/>
  <c r="Y59" s="1"/>
  <c r="S60"/>
  <c r="U60" s="1"/>
  <c r="W60"/>
  <c r="Y60" s="1"/>
  <c r="W61"/>
  <c r="Y61" s="1"/>
  <c r="W62"/>
  <c r="Y62" s="1"/>
  <c r="S63"/>
  <c r="U63" s="1"/>
  <c r="W63"/>
  <c r="Y63" s="1"/>
  <c r="S64"/>
  <c r="U64" s="1"/>
  <c r="W64"/>
  <c r="Y64" s="1"/>
  <c r="S65"/>
  <c r="U65" s="1"/>
  <c r="W65"/>
  <c r="Y65" s="1"/>
  <c r="S66"/>
  <c r="U66" s="1"/>
  <c r="W66"/>
  <c r="Y66" s="1"/>
  <c r="S67"/>
  <c r="U67" s="1"/>
  <c r="W67"/>
  <c r="Y67" s="1"/>
  <c r="S68"/>
  <c r="U68" s="1"/>
  <c r="W68"/>
  <c r="Y68" s="1"/>
  <c r="S69"/>
  <c r="U69" s="1"/>
  <c r="W69"/>
  <c r="Y69" s="1"/>
  <c r="S70"/>
  <c r="U70" s="1"/>
  <c r="W70"/>
  <c r="Y70" s="1"/>
  <c r="S71"/>
  <c r="U71" s="1"/>
  <c r="W71"/>
  <c r="Y71" s="1"/>
  <c r="S72"/>
  <c r="U72" s="1"/>
  <c r="W72"/>
  <c r="Y72" s="1"/>
  <c r="W73"/>
  <c r="Y73" s="1"/>
  <c r="S74"/>
  <c r="U74" s="1"/>
  <c r="W74" s="1"/>
  <c r="Y74" s="1"/>
  <c r="S75"/>
  <c r="U75" s="1"/>
  <c r="W75" s="1"/>
  <c r="Y75" s="1"/>
  <c r="S76"/>
  <c r="U76" s="1"/>
  <c r="W76" s="1"/>
  <c r="Y76" s="1"/>
  <c r="S77"/>
  <c r="U77" s="1"/>
  <c r="W77" s="1"/>
  <c r="Y77" s="1"/>
  <c r="S78"/>
  <c r="U78" s="1"/>
  <c r="W78" s="1"/>
  <c r="Y78" s="1"/>
  <c r="S79"/>
  <c r="U79" s="1"/>
  <c r="W79" s="1"/>
  <c r="Y79" s="1"/>
  <c r="S80"/>
  <c r="U80" s="1"/>
  <c r="W80" s="1"/>
  <c r="Y80" s="1"/>
  <c r="S81"/>
  <c r="U81" s="1"/>
  <c r="W81" s="1"/>
  <c r="Y81" s="1"/>
  <c r="S82"/>
  <c r="U82" s="1"/>
  <c r="W82" s="1"/>
  <c r="Y82" s="1"/>
  <c r="S83"/>
  <c r="U83" s="1"/>
  <c r="W83" s="1"/>
  <c r="Y83" s="1"/>
  <c r="S84"/>
  <c r="U84" s="1"/>
  <c r="W84" s="1"/>
  <c r="Y84" s="1"/>
  <c r="S85"/>
  <c r="U85" s="1"/>
  <c r="W85" s="1"/>
  <c r="Y85" s="1"/>
  <c r="S86"/>
  <c r="U86" s="1"/>
  <c r="W86" s="1"/>
  <c r="Y86" s="1"/>
  <c r="S87"/>
  <c r="U87" s="1"/>
  <c r="W87" s="1"/>
  <c r="Y87" s="1"/>
  <c r="S88"/>
  <c r="U88" s="1"/>
  <c r="W88" s="1"/>
  <c r="Y88" s="1"/>
  <c r="S89"/>
  <c r="U89" s="1"/>
  <c r="W89" s="1"/>
  <c r="Y89" s="1"/>
  <c r="S90"/>
  <c r="U90" s="1"/>
  <c r="W90" s="1"/>
  <c r="Y90" s="1"/>
  <c r="S91"/>
  <c r="U91" s="1"/>
  <c r="W91" s="1"/>
  <c r="Y91" s="1"/>
  <c r="S92"/>
  <c r="U92" s="1"/>
  <c r="W92" s="1"/>
  <c r="Y92" s="1"/>
  <c r="S93"/>
  <c r="U93" s="1"/>
  <c r="W93" s="1"/>
  <c r="Y93" s="1"/>
  <c r="S94"/>
  <c r="U94" s="1"/>
  <c r="W94" s="1"/>
  <c r="Y94" s="1"/>
  <c r="S95"/>
  <c r="U95" s="1"/>
  <c r="W95" s="1"/>
  <c r="Y95" s="1"/>
  <c r="S96"/>
  <c r="U96" s="1"/>
  <c r="W96" s="1"/>
  <c r="Y96" s="1"/>
  <c r="S97"/>
  <c r="U97" s="1"/>
  <c r="W97" s="1"/>
  <c r="Y97" s="1"/>
  <c r="S98"/>
  <c r="U98" s="1"/>
  <c r="W98" s="1"/>
  <c r="Y98" s="1"/>
  <c r="S99"/>
  <c r="U99" s="1"/>
  <c r="W99" s="1"/>
  <c r="Y99" s="1"/>
  <c r="S100"/>
  <c r="U100" s="1"/>
  <c r="W100" s="1"/>
  <c r="Y100" s="1"/>
  <c r="S101"/>
  <c r="U101" s="1"/>
  <c r="W101" s="1"/>
  <c r="Y101" s="1"/>
  <c r="S102"/>
  <c r="U102" s="1"/>
  <c r="W102" s="1"/>
  <c r="Y102" s="1"/>
  <c r="S103"/>
  <c r="U103" s="1"/>
  <c r="W103" s="1"/>
  <c r="Y103" s="1"/>
  <c r="S104"/>
  <c r="U104" s="1"/>
  <c r="W104" s="1"/>
  <c r="Y104" s="1"/>
  <c r="S105"/>
  <c r="U105" s="1"/>
  <c r="W105" s="1"/>
  <c r="Y105" s="1"/>
  <c r="S106"/>
  <c r="U106" s="1"/>
  <c r="W106" s="1"/>
  <c r="Y106" s="1"/>
  <c r="S107"/>
  <c r="U107" s="1"/>
  <c r="W107" s="1"/>
  <c r="Y107" s="1"/>
  <c r="S108"/>
  <c r="U108" s="1"/>
  <c r="W108" s="1"/>
  <c r="Y108" s="1"/>
  <c r="S109"/>
  <c r="U109" s="1"/>
  <c r="W109" s="1"/>
  <c r="Y109" s="1"/>
  <c r="S110"/>
  <c r="U110" s="1"/>
  <c r="W110" s="1"/>
  <c r="Y110" s="1"/>
  <c r="S111"/>
  <c r="U111" s="1"/>
  <c r="W111" s="1"/>
  <c r="Y111" s="1"/>
  <c r="S112"/>
  <c r="U112" s="1"/>
  <c r="W112" s="1"/>
  <c r="Y112" s="1"/>
  <c r="S113"/>
  <c r="U113" s="1"/>
  <c r="W113" s="1"/>
  <c r="Y113" s="1"/>
  <c r="S114"/>
  <c r="U114" s="1"/>
  <c r="W114" s="1"/>
  <c r="Y114" s="1"/>
  <c r="S115"/>
  <c r="U115" s="1"/>
  <c r="W115" s="1"/>
  <c r="Y115" s="1"/>
  <c r="S116"/>
  <c r="U116" s="1"/>
  <c r="W116" s="1"/>
  <c r="Y116" s="1"/>
  <c r="S117"/>
  <c r="U117" s="1"/>
  <c r="W117" s="1"/>
  <c r="Y117" s="1"/>
  <c r="S118"/>
  <c r="U118" s="1"/>
  <c r="W118" s="1"/>
  <c r="Y118" s="1"/>
  <c r="S119"/>
  <c r="U119" s="1"/>
  <c r="W119" s="1"/>
  <c r="Y119" s="1"/>
  <c r="S120"/>
  <c r="U120" s="1"/>
  <c r="W120" s="1"/>
  <c r="Y120" s="1"/>
  <c r="S121"/>
  <c r="U121" s="1"/>
  <c r="W121" s="1"/>
  <c r="Y121" s="1"/>
  <c r="S122"/>
  <c r="U122" s="1"/>
  <c r="W122" s="1"/>
  <c r="Y122" s="1"/>
  <c r="S123"/>
  <c r="U123" s="1"/>
  <c r="W123" s="1"/>
  <c r="Y123" s="1"/>
  <c r="S124"/>
  <c r="U124" s="1"/>
  <c r="W124" s="1"/>
  <c r="Y124" s="1"/>
  <c r="S125"/>
  <c r="U125" s="1"/>
  <c r="W125" s="1"/>
  <c r="Y125" s="1"/>
  <c r="S126"/>
  <c r="U126" s="1"/>
  <c r="W126" s="1"/>
  <c r="Y126" s="1"/>
  <c r="S127"/>
  <c r="U127" s="1"/>
  <c r="W127" s="1"/>
  <c r="Y127" s="1"/>
  <c r="S128"/>
  <c r="U128" s="1"/>
  <c r="W128" s="1"/>
  <c r="Y128" s="1"/>
  <c r="S129"/>
  <c r="U129" s="1"/>
  <c r="W129" s="1"/>
  <c r="Y129" s="1"/>
  <c r="S130"/>
  <c r="U130" s="1"/>
  <c r="W130" s="1"/>
  <c r="Y130" s="1"/>
  <c r="S131"/>
  <c r="U131" s="1"/>
  <c r="W131" s="1"/>
  <c r="Y131" s="1"/>
  <c r="S132"/>
  <c r="U132" s="1"/>
  <c r="W132" s="1"/>
  <c r="Y132" s="1"/>
  <c r="S133"/>
  <c r="U133" s="1"/>
  <c r="W133" s="1"/>
  <c r="Y133" s="1"/>
  <c r="S134"/>
  <c r="U134" s="1"/>
  <c r="W134" s="1"/>
  <c r="Y134" s="1"/>
  <c r="S135"/>
  <c r="U135" s="1"/>
  <c r="W135" s="1"/>
  <c r="Y135" s="1"/>
  <c r="S136"/>
  <c r="U136" s="1"/>
  <c r="W136" s="1"/>
  <c r="Y136" s="1"/>
  <c r="S137"/>
  <c r="U137" s="1"/>
  <c r="W137" s="1"/>
  <c r="Y137" s="1"/>
  <c r="S138"/>
  <c r="U138" s="1"/>
  <c r="W138" s="1"/>
  <c r="Y138" s="1"/>
  <c r="S139"/>
  <c r="U139" s="1"/>
  <c r="W139" s="1"/>
  <c r="Y139" s="1"/>
  <c r="S140"/>
  <c r="U140" s="1"/>
  <c r="W140" s="1"/>
  <c r="Y140" s="1"/>
  <c r="S141"/>
  <c r="U141" s="1"/>
  <c r="W141" s="1"/>
  <c r="Y141" s="1"/>
  <c r="S142"/>
  <c r="U142" s="1"/>
  <c r="W142" s="1"/>
  <c r="Y142" s="1"/>
  <c r="S143"/>
  <c r="U143" s="1"/>
  <c r="W143" s="1"/>
  <c r="Y143" s="1"/>
  <c r="S144"/>
  <c r="U144" s="1"/>
  <c r="W144" s="1"/>
  <c r="Y144" s="1"/>
  <c r="S145"/>
  <c r="U145" s="1"/>
  <c r="W145" s="1"/>
  <c r="Y145" s="1"/>
  <c r="S146"/>
  <c r="U146" s="1"/>
  <c r="W146" s="1"/>
  <c r="Y146" s="1"/>
  <c r="S147"/>
  <c r="U147" s="1"/>
  <c r="W147" s="1"/>
  <c r="Y147" s="1"/>
  <c r="S148"/>
  <c r="U148" s="1"/>
  <c r="W148" s="1"/>
  <c r="Y148" s="1"/>
  <c r="S149"/>
  <c r="U149" s="1"/>
  <c r="W149" s="1"/>
  <c r="Y149" s="1"/>
  <c r="S150"/>
  <c r="U150" s="1"/>
  <c r="W150" s="1"/>
  <c r="Y150" s="1"/>
  <c r="S151"/>
  <c r="U151" s="1"/>
  <c r="W151" s="1"/>
  <c r="Y151" s="1"/>
  <c r="S152"/>
  <c r="U152" s="1"/>
  <c r="W152" s="1"/>
  <c r="Y152" s="1"/>
  <c r="S153"/>
  <c r="U153" s="1"/>
  <c r="W153" s="1"/>
  <c r="Y153" s="1"/>
  <c r="S154"/>
  <c r="U154" s="1"/>
  <c r="W154" s="1"/>
  <c r="Y154" s="1"/>
  <c r="S155"/>
  <c r="U155" s="1"/>
  <c r="W155" s="1"/>
  <c r="Y155" s="1"/>
  <c r="S156"/>
  <c r="U156" s="1"/>
  <c r="W156" s="1"/>
  <c r="Y156" s="1"/>
  <c r="S157"/>
  <c r="U157" s="1"/>
  <c r="W157" s="1"/>
  <c r="Y157" s="1"/>
  <c r="S158"/>
  <c r="U158" s="1"/>
  <c r="W158" s="1"/>
  <c r="Y158" s="1"/>
  <c r="S159"/>
  <c r="U159" s="1"/>
  <c r="W159" s="1"/>
  <c r="Y159" s="1"/>
  <c r="S160"/>
  <c r="U160" s="1"/>
  <c r="W160" s="1"/>
  <c r="Y160" s="1"/>
  <c r="S161"/>
  <c r="U161" s="1"/>
  <c r="W161" s="1"/>
  <c r="Y161" s="1"/>
  <c r="S162"/>
  <c r="U162" s="1"/>
  <c r="W162" s="1"/>
  <c r="Y162" s="1"/>
  <c r="S163"/>
  <c r="U163" s="1"/>
  <c r="W163" s="1"/>
  <c r="Y163" s="1"/>
  <c r="S164"/>
  <c r="U164" s="1"/>
  <c r="W164" s="1"/>
  <c r="Y164" s="1"/>
  <c r="S165"/>
  <c r="U165" s="1"/>
  <c r="W165" s="1"/>
  <c r="Y165" s="1"/>
  <c r="S166"/>
  <c r="U166" s="1"/>
  <c r="W166" s="1"/>
  <c r="Y166" s="1"/>
  <c r="S167"/>
  <c r="U167" s="1"/>
  <c r="W167" s="1"/>
  <c r="Y167" s="1"/>
  <c r="S168"/>
  <c r="U168" s="1"/>
  <c r="W168" s="1"/>
  <c r="Y168" s="1"/>
  <c r="S169"/>
  <c r="U169" s="1"/>
  <c r="W169" s="1"/>
  <c r="Y169" s="1"/>
  <c r="S170"/>
  <c r="U170" s="1"/>
  <c r="W170" s="1"/>
  <c r="Y170" s="1"/>
  <c r="S171"/>
  <c r="U171" s="1"/>
  <c r="W171" s="1"/>
  <c r="Y171" s="1"/>
  <c r="S172"/>
  <c r="U172" s="1"/>
  <c r="W172" s="1"/>
  <c r="Y172" s="1"/>
  <c r="S173"/>
  <c r="U173" s="1"/>
  <c r="W173" s="1"/>
  <c r="Y173" s="1"/>
  <c r="S174"/>
  <c r="U174" s="1"/>
  <c r="W174" s="1"/>
  <c r="Y174" s="1"/>
  <c r="S175"/>
  <c r="U175" s="1"/>
  <c r="W175" s="1"/>
  <c r="Y175" s="1"/>
  <c r="S176"/>
  <c r="U176" s="1"/>
  <c r="W176" s="1"/>
  <c r="Y176" s="1"/>
  <c r="S177"/>
  <c r="U177" s="1"/>
  <c r="W177" s="1"/>
  <c r="Y177" s="1"/>
  <c r="S178"/>
  <c r="U178" s="1"/>
  <c r="W178" s="1"/>
  <c r="Y178" s="1"/>
  <c r="S179"/>
  <c r="U179" s="1"/>
  <c r="W179" s="1"/>
  <c r="Y179" s="1"/>
  <c r="S180"/>
  <c r="U180" s="1"/>
  <c r="W180" s="1"/>
  <c r="Y180" s="1"/>
  <c r="S181"/>
  <c r="U181" s="1"/>
  <c r="W181" s="1"/>
  <c r="Y181" s="1"/>
  <c r="S182"/>
  <c r="U182" s="1"/>
  <c r="W182" s="1"/>
  <c r="Y182" s="1"/>
  <c r="S183"/>
  <c r="U183" s="1"/>
  <c r="W183" s="1"/>
  <c r="Y183" s="1"/>
  <c r="S184"/>
  <c r="U184" s="1"/>
  <c r="W184" s="1"/>
  <c r="Y184" s="1"/>
  <c r="W185"/>
  <c r="Y185" s="1"/>
  <c r="W186"/>
  <c r="Y186" s="1"/>
  <c r="S187"/>
  <c r="U187" s="1"/>
  <c r="W187" s="1"/>
  <c r="Y187" s="1"/>
  <c r="W188"/>
  <c r="Y188" s="1"/>
  <c r="S189"/>
  <c r="U189" s="1"/>
  <c r="W189" s="1"/>
  <c r="Y189" s="1"/>
  <c r="S190"/>
  <c r="U190" s="1"/>
  <c r="W190" s="1"/>
  <c r="Y190" s="1"/>
  <c r="S191"/>
  <c r="U191" s="1"/>
  <c r="W191" s="1"/>
  <c r="Y191" s="1"/>
  <c r="S192"/>
  <c r="U192" s="1"/>
  <c r="W192" s="1"/>
  <c r="Y192" s="1"/>
  <c r="S193"/>
  <c r="U193" s="1"/>
  <c r="W193" s="1"/>
  <c r="Y193" s="1"/>
  <c r="S194"/>
  <c r="U194" s="1"/>
  <c r="W194"/>
  <c r="Y194" s="1"/>
  <c r="S195"/>
  <c r="U195" s="1"/>
  <c r="W195"/>
  <c r="Y195" s="1"/>
  <c r="S196"/>
  <c r="U196" s="1"/>
  <c r="W196"/>
  <c r="Y196" s="1"/>
  <c r="S197"/>
  <c r="U197" s="1"/>
  <c r="W197"/>
  <c r="Y197" s="1"/>
  <c r="S198"/>
  <c r="U198" s="1"/>
  <c r="W198"/>
  <c r="Y198" s="1"/>
  <c r="S199"/>
  <c r="U199" s="1"/>
  <c r="W199"/>
  <c r="Y199" s="1"/>
  <c r="S200"/>
  <c r="U200" s="1"/>
  <c r="W200"/>
  <c r="Y200" s="1"/>
  <c r="S201"/>
  <c r="U201" s="1"/>
  <c r="W201"/>
  <c r="Y201" s="1"/>
  <c r="S202"/>
  <c r="U202" s="1"/>
  <c r="W202"/>
  <c r="Y202" s="1"/>
  <c r="S203"/>
  <c r="U203" s="1"/>
  <c r="W203"/>
  <c r="Y203" s="1"/>
  <c r="S204"/>
  <c r="U204" s="1"/>
  <c r="W204"/>
  <c r="Y204" s="1"/>
  <c r="S205"/>
  <c r="U205" s="1"/>
  <c r="W205"/>
  <c r="Y205" s="1"/>
  <c r="S206"/>
  <c r="U206" s="1"/>
  <c r="W206"/>
  <c r="Y206" s="1"/>
  <c r="S207"/>
  <c r="U207" s="1"/>
  <c r="W207"/>
  <c r="Y207" s="1"/>
  <c r="S208"/>
  <c r="U208" s="1"/>
  <c r="W208"/>
  <c r="Y208" s="1"/>
  <c r="S209"/>
  <c r="U209" s="1"/>
  <c r="W209"/>
  <c r="Y209" s="1"/>
  <c r="S210"/>
  <c r="U210" s="1"/>
  <c r="W210"/>
  <c r="Y210" s="1"/>
  <c r="S211"/>
  <c r="U211" s="1"/>
  <c r="W211"/>
  <c r="Y211" s="1"/>
  <c r="S212"/>
  <c r="U212" s="1"/>
  <c r="W212"/>
  <c r="Y212" s="1"/>
  <c r="S213"/>
  <c r="U213" s="1"/>
  <c r="W213"/>
  <c r="Y213" s="1"/>
  <c r="S214"/>
  <c r="U214" s="1"/>
  <c r="W214"/>
  <c r="Y214" s="1"/>
  <c r="S215"/>
  <c r="U215" s="1"/>
  <c r="W215"/>
  <c r="Y215" s="1"/>
  <c r="S216"/>
  <c r="U216"/>
  <c r="W216" s="1"/>
  <c r="Y216" s="1"/>
  <c r="S217"/>
  <c r="U217"/>
  <c r="W217" s="1"/>
  <c r="Y217" s="1"/>
  <c r="S218"/>
  <c r="U218"/>
  <c r="W218" s="1"/>
  <c r="Y218" s="1"/>
  <c r="S219"/>
  <c r="U219"/>
  <c r="W219" s="1"/>
  <c r="Y219" s="1"/>
  <c r="S220"/>
  <c r="U220"/>
  <c r="W220" s="1"/>
  <c r="Y220" s="1"/>
  <c r="S221"/>
  <c r="U221"/>
  <c r="W221" s="1"/>
  <c r="Y221" s="1"/>
  <c r="S222"/>
  <c r="U222"/>
  <c r="W222" s="1"/>
  <c r="Y222" s="1"/>
  <c r="S223"/>
  <c r="U223"/>
  <c r="W223" s="1"/>
  <c r="Y223" s="1"/>
  <c r="S224"/>
  <c r="U224"/>
  <c r="W224" s="1"/>
  <c r="Y224" s="1"/>
  <c r="S225"/>
  <c r="U225"/>
  <c r="W225" s="1"/>
  <c r="Y225" s="1"/>
  <c r="S226"/>
  <c r="U226"/>
  <c r="W226" s="1"/>
  <c r="Y226" s="1"/>
  <c r="S227"/>
  <c r="U227"/>
  <c r="W227" s="1"/>
  <c r="Y227" s="1"/>
  <c r="S228"/>
  <c r="U228"/>
  <c r="W228" s="1"/>
  <c r="Y228" s="1"/>
  <c r="S229"/>
  <c r="U229"/>
  <c r="W229" s="1"/>
  <c r="Y229" s="1"/>
  <c r="S230"/>
  <c r="U230"/>
  <c r="W230" s="1"/>
  <c r="Y230" s="1"/>
  <c r="S231"/>
  <c r="U231"/>
  <c r="W231" s="1"/>
  <c r="Y231" s="1"/>
  <c r="W232"/>
  <c r="Y232"/>
  <c r="S233"/>
  <c r="U233"/>
  <c r="W233" s="1"/>
  <c r="Y233" s="1"/>
  <c r="S234"/>
  <c r="U234"/>
  <c r="W234" s="1"/>
  <c r="Y234" s="1"/>
  <c r="W235"/>
  <c r="Y235"/>
  <c r="S236"/>
  <c r="U236"/>
  <c r="W236" s="1"/>
  <c r="Y236" s="1"/>
  <c r="S237"/>
  <c r="U237"/>
  <c r="W237" s="1"/>
  <c r="Y237" s="1"/>
  <c r="S238"/>
  <c r="U238"/>
  <c r="W238" s="1"/>
  <c r="Y238" s="1"/>
  <c r="S239"/>
  <c r="U239"/>
  <c r="W239" s="1"/>
  <c r="Y239" s="1"/>
  <c r="S240"/>
  <c r="U240"/>
  <c r="W240" s="1"/>
  <c r="Y240" s="1"/>
  <c r="S241"/>
  <c r="U241"/>
  <c r="W241" s="1"/>
  <c r="Y241" s="1"/>
  <c r="S242"/>
  <c r="U242"/>
  <c r="W242" s="1"/>
  <c r="Y242" s="1"/>
  <c r="S243"/>
  <c r="U243"/>
  <c r="W243" s="1"/>
  <c r="Y243" s="1"/>
  <c r="S244"/>
  <c r="U244"/>
  <c r="W244" s="1"/>
  <c r="Y244" s="1"/>
  <c r="S245"/>
  <c r="U245"/>
  <c r="W245" s="1"/>
  <c r="Y245" s="1"/>
  <c r="S246"/>
  <c r="U246"/>
  <c r="W246" s="1"/>
  <c r="Y246" s="1"/>
  <c r="S247"/>
  <c r="U247"/>
  <c r="W247" s="1"/>
  <c r="Y247" s="1"/>
  <c r="W248"/>
  <c r="Y248"/>
  <c r="S249"/>
  <c r="U249"/>
  <c r="W249" s="1"/>
  <c r="Y249" s="1"/>
  <c r="S250"/>
  <c r="U250"/>
  <c r="W250" s="1"/>
  <c r="Y250" s="1"/>
  <c r="W251"/>
  <c r="Y251"/>
  <c r="W252"/>
  <c r="Y252"/>
  <c r="W253"/>
  <c r="Y253"/>
  <c r="W254"/>
  <c r="Y254"/>
  <c r="S255"/>
  <c r="U255"/>
  <c r="W255" s="1"/>
  <c r="Y255" s="1"/>
  <c r="S256"/>
  <c r="U256"/>
  <c r="W256" s="1"/>
  <c r="Y256" s="1"/>
  <c r="S257"/>
  <c r="U257"/>
  <c r="W257" s="1"/>
  <c r="Y257" s="1"/>
  <c r="S258"/>
  <c r="U258"/>
  <c r="W258" s="1"/>
  <c r="Y258" s="1"/>
  <c r="S259"/>
  <c r="U259"/>
  <c r="W259" s="1"/>
  <c r="Y259" s="1"/>
  <c r="S260"/>
  <c r="U260"/>
  <c r="W260" s="1"/>
  <c r="Y260" s="1"/>
  <c r="S261"/>
  <c r="U261"/>
  <c r="W261" s="1"/>
  <c r="Y261" s="1"/>
  <c r="S262"/>
  <c r="U262"/>
  <c r="W262" s="1"/>
  <c r="Y262" s="1"/>
  <c r="S263"/>
  <c r="U263"/>
  <c r="W263" s="1"/>
  <c r="Y263" s="1"/>
  <c r="S264"/>
  <c r="U264"/>
  <c r="W264" s="1"/>
  <c r="Y264" s="1"/>
  <c r="S265"/>
  <c r="U265"/>
  <c r="W265" s="1"/>
  <c r="Y265" s="1"/>
  <c r="S266"/>
  <c r="U266"/>
  <c r="W266" s="1"/>
  <c r="Y266" s="1"/>
  <c r="S267"/>
  <c r="U267"/>
  <c r="W267" s="1"/>
  <c r="Y267" s="1"/>
  <c r="W268"/>
  <c r="Y268"/>
  <c r="S269"/>
  <c r="U269"/>
  <c r="W269" s="1"/>
  <c r="Y269" s="1"/>
  <c r="S270"/>
  <c r="U270"/>
  <c r="W270" s="1"/>
  <c r="Y270" s="1"/>
  <c r="W271"/>
  <c r="Y271"/>
  <c r="S7" i="5"/>
  <c r="U7"/>
  <c r="W7" s="1"/>
  <c r="Y7" s="1"/>
  <c r="S8"/>
  <c r="U8"/>
  <c r="W8" s="1"/>
  <c r="Y8"/>
  <c r="S9"/>
  <c r="U9"/>
  <c r="W9" s="1"/>
  <c r="Y9" s="1"/>
  <c r="S10"/>
  <c r="U10"/>
  <c r="W10" s="1"/>
  <c r="Y10"/>
  <c r="S11"/>
  <c r="U11"/>
  <c r="W11" s="1"/>
  <c r="Y11" s="1"/>
  <c r="S12"/>
  <c r="U12"/>
  <c r="W12" s="1"/>
  <c r="Y12"/>
  <c r="S13"/>
  <c r="U13"/>
  <c r="W13" s="1"/>
  <c r="Y13" s="1"/>
  <c r="S14"/>
  <c r="U14"/>
  <c r="W14" s="1"/>
  <c r="Y14"/>
  <c r="S15"/>
  <c r="U15"/>
  <c r="W15" s="1"/>
  <c r="Y15" s="1"/>
  <c r="S16"/>
  <c r="U16"/>
  <c r="W16" s="1"/>
  <c r="Y16"/>
  <c r="S17"/>
  <c r="U17"/>
  <c r="W17" s="1"/>
  <c r="Y17" s="1"/>
  <c r="S18"/>
  <c r="U18"/>
  <c r="W18" s="1"/>
  <c r="Y18"/>
  <c r="W19"/>
  <c r="Y19"/>
  <c r="S20"/>
  <c r="U20"/>
  <c r="W20" s="1"/>
  <c r="Y20" s="1"/>
  <c r="S21"/>
  <c r="U21"/>
  <c r="W21" s="1"/>
  <c r="Y21"/>
  <c r="S22"/>
  <c r="U22"/>
  <c r="W22" s="1"/>
  <c r="Y22" s="1"/>
  <c r="S23"/>
  <c r="U23"/>
  <c r="W23" s="1"/>
  <c r="Y23"/>
  <c r="S24"/>
  <c r="U24"/>
  <c r="W24" s="1"/>
  <c r="Y24" s="1"/>
  <c r="S25"/>
  <c r="U25"/>
  <c r="W25" s="1"/>
  <c r="Y25"/>
  <c r="S26"/>
  <c r="U26"/>
  <c r="W26" s="1"/>
  <c r="Y26" s="1"/>
  <c r="S27"/>
  <c r="U27"/>
  <c r="W27" s="1"/>
  <c r="Y27"/>
  <c r="S28"/>
  <c r="U28"/>
  <c r="W28" s="1"/>
  <c r="Y28" s="1"/>
  <c r="S29"/>
  <c r="U29"/>
  <c r="W29" s="1"/>
  <c r="Y29"/>
  <c r="S30"/>
  <c r="U30"/>
  <c r="W30" s="1"/>
  <c r="Y30" s="1"/>
  <c r="S31"/>
  <c r="U31"/>
  <c r="W31" s="1"/>
  <c r="Y31"/>
  <c r="S32"/>
  <c r="U32"/>
  <c r="W32" s="1"/>
  <c r="Y32" s="1"/>
  <c r="S33"/>
  <c r="U33"/>
  <c r="W33" s="1"/>
  <c r="Y33"/>
  <c r="S34"/>
  <c r="U34"/>
  <c r="W34" s="1"/>
  <c r="Y34" s="1"/>
  <c r="S35"/>
  <c r="U35"/>
  <c r="W35" s="1"/>
  <c r="Y35"/>
  <c r="W36"/>
  <c r="Y36"/>
  <c r="S37"/>
  <c r="U37"/>
  <c r="W37" s="1"/>
  <c r="Y37" s="1"/>
  <c r="S38"/>
  <c r="U38"/>
  <c r="W38" s="1"/>
  <c r="Y38"/>
  <c r="S39"/>
  <c r="U39"/>
  <c r="W39" s="1"/>
  <c r="Y39" s="1"/>
  <c r="S40"/>
  <c r="U40"/>
  <c r="W40" s="1"/>
  <c r="Y40"/>
  <c r="S41"/>
  <c r="U41"/>
  <c r="W41" s="1"/>
  <c r="Y41" s="1"/>
  <c r="S42"/>
  <c r="U42"/>
  <c r="W42" s="1"/>
  <c r="Y42"/>
  <c r="W43"/>
  <c r="Y43"/>
  <c r="S44"/>
  <c r="U44"/>
  <c r="W44" s="1"/>
  <c r="Y44" s="1"/>
  <c r="S45"/>
  <c r="U45"/>
  <c r="W45" s="1"/>
  <c r="Y45"/>
  <c r="W46"/>
  <c r="Y46"/>
  <c r="S47"/>
  <c r="U47"/>
  <c r="W47" s="1"/>
  <c r="Y47" s="1"/>
  <c r="S48"/>
  <c r="U48"/>
  <c r="W48" s="1"/>
  <c r="Y48"/>
  <c r="S49"/>
  <c r="U49"/>
  <c r="W49" s="1"/>
  <c r="Y49" s="1"/>
  <c r="S50"/>
  <c r="U50"/>
  <c r="W50" s="1"/>
  <c r="Y50"/>
  <c r="W51"/>
  <c r="Y51"/>
  <c r="S52"/>
  <c r="U52"/>
  <c r="W52" s="1"/>
  <c r="Y52" s="1"/>
  <c r="S53"/>
  <c r="U53"/>
  <c r="W53" s="1"/>
  <c r="Y53"/>
  <c r="W54"/>
  <c r="Y54"/>
  <c r="S55"/>
  <c r="U55"/>
  <c r="W55" s="1"/>
  <c r="Y55" s="1"/>
  <c r="S56"/>
  <c r="U56"/>
  <c r="W56" s="1"/>
  <c r="Y56"/>
  <c r="S57"/>
  <c r="U57"/>
  <c r="W57" s="1"/>
  <c r="Y57" s="1"/>
  <c r="S58"/>
  <c r="U58"/>
  <c r="W58" s="1"/>
  <c r="Y58"/>
  <c r="S59"/>
  <c r="U59"/>
  <c r="W59" s="1"/>
  <c r="Y59" s="1"/>
  <c r="S60"/>
  <c r="U60"/>
  <c r="W60" s="1"/>
  <c r="Y60"/>
  <c r="S61"/>
  <c r="U61"/>
  <c r="W61" s="1"/>
  <c r="Y61" s="1"/>
  <c r="S62"/>
  <c r="U62"/>
  <c r="W62" s="1"/>
  <c r="Y62"/>
  <c r="S63"/>
  <c r="U63"/>
  <c r="W63" s="1"/>
  <c r="Y63" s="1"/>
  <c r="S64"/>
  <c r="U64"/>
  <c r="W64" s="1"/>
  <c r="Y64"/>
  <c r="S65"/>
  <c r="U65"/>
  <c r="W65" s="1"/>
  <c r="Y65" s="1"/>
  <c r="S66"/>
  <c r="U66"/>
  <c r="W66" s="1"/>
  <c r="Y66"/>
  <c r="S67"/>
  <c r="U67"/>
  <c r="W67" s="1"/>
  <c r="Y67" s="1"/>
  <c r="S68"/>
  <c r="U68"/>
  <c r="W68" s="1"/>
  <c r="Y68"/>
  <c r="S69"/>
  <c r="U69"/>
  <c r="W69" s="1"/>
  <c r="Y69" s="1"/>
  <c r="S70"/>
  <c r="U70"/>
  <c r="W70" s="1"/>
  <c r="Y70"/>
  <c r="S71"/>
  <c r="U71"/>
  <c r="W71" s="1"/>
  <c r="Y71" s="1"/>
  <c r="S72"/>
  <c r="U72"/>
  <c r="W72" s="1"/>
  <c r="Y72"/>
  <c r="S73"/>
  <c r="U73"/>
  <c r="W73" s="1"/>
  <c r="Y73" s="1"/>
  <c r="S74"/>
  <c r="U74"/>
  <c r="W74" s="1"/>
  <c r="Y74"/>
  <c r="S75"/>
  <c r="U75"/>
  <c r="W75" s="1"/>
  <c r="Y75" s="1"/>
  <c r="S76"/>
  <c r="U76"/>
  <c r="W76" s="1"/>
  <c r="Y76"/>
  <c r="S77"/>
  <c r="U77"/>
  <c r="W77" s="1"/>
  <c r="Y77" s="1"/>
  <c r="S78"/>
  <c r="U78"/>
  <c r="W78" s="1"/>
  <c r="Y78"/>
  <c r="S79"/>
  <c r="U79"/>
  <c r="W79" s="1"/>
  <c r="Y79" s="1"/>
  <c r="S80"/>
  <c r="U80"/>
  <c r="W80" s="1"/>
  <c r="Y80"/>
  <c r="S81"/>
  <c r="U81"/>
  <c r="W81" s="1"/>
  <c r="Y81" s="1"/>
  <c r="S82"/>
  <c r="U82"/>
  <c r="W82" s="1"/>
  <c r="Y82"/>
  <c r="S83"/>
  <c r="U83"/>
  <c r="W83" s="1"/>
  <c r="Y83" s="1"/>
  <c r="S84"/>
  <c r="U84"/>
  <c r="W84" s="1"/>
  <c r="Y84"/>
  <c r="S85"/>
  <c r="U85"/>
  <c r="W85" s="1"/>
  <c r="Y85" s="1"/>
  <c r="S86"/>
  <c r="U86"/>
  <c r="W86" s="1"/>
  <c r="Y86"/>
  <c r="S87"/>
  <c r="U87"/>
  <c r="W87" s="1"/>
  <c r="Y87" s="1"/>
  <c r="S88"/>
  <c r="U88"/>
  <c r="W88" s="1"/>
  <c r="Y88"/>
  <c r="S89"/>
  <c r="U89"/>
  <c r="W89" s="1"/>
  <c r="Y89" s="1"/>
  <c r="S90"/>
  <c r="U90"/>
  <c r="W90" s="1"/>
  <c r="Y90"/>
  <c r="S91"/>
  <c r="U91"/>
  <c r="W91" s="1"/>
  <c r="Y91" s="1"/>
  <c r="S92"/>
  <c r="U92"/>
  <c r="W92" s="1"/>
  <c r="Y92"/>
  <c r="S93"/>
  <c r="U93"/>
  <c r="W93" s="1"/>
  <c r="Y93" s="1"/>
  <c r="S94"/>
  <c r="U94"/>
  <c r="W94" s="1"/>
  <c r="Y94"/>
  <c r="S95"/>
  <c r="U95"/>
  <c r="W95" s="1"/>
  <c r="Y95" s="1"/>
  <c r="S96"/>
  <c r="U96"/>
  <c r="W96" s="1"/>
  <c r="Y96"/>
  <c r="S97"/>
  <c r="U97"/>
  <c r="W97" s="1"/>
  <c r="Y97" s="1"/>
  <c r="S98"/>
  <c r="U98"/>
  <c r="W98" s="1"/>
  <c r="Y98"/>
  <c r="S99"/>
  <c r="U99"/>
  <c r="W99" s="1"/>
  <c r="Y99" s="1"/>
  <c r="S100"/>
  <c r="U100"/>
  <c r="W100" s="1"/>
  <c r="Y100"/>
  <c r="S101"/>
  <c r="U101"/>
  <c r="W101" s="1"/>
  <c r="Y101" s="1"/>
  <c r="S102"/>
  <c r="U102"/>
  <c r="W102" s="1"/>
  <c r="Y102"/>
  <c r="S103"/>
  <c r="U103"/>
  <c r="W103" s="1"/>
  <c r="Y103" s="1"/>
  <c r="S104"/>
  <c r="U104"/>
  <c r="W104" s="1"/>
  <c r="Y104"/>
  <c r="S105"/>
  <c r="U105"/>
  <c r="W105" s="1"/>
  <c r="Y105" s="1"/>
  <c r="S106"/>
  <c r="U106"/>
  <c r="W106" s="1"/>
  <c r="Y106"/>
  <c r="S107"/>
  <c r="U107"/>
  <c r="W107" s="1"/>
  <c r="Y107" s="1"/>
  <c r="S108"/>
  <c r="U108"/>
  <c r="W108" s="1"/>
  <c r="Y108"/>
  <c r="S109"/>
  <c r="U109"/>
  <c r="W109" s="1"/>
  <c r="Y109" s="1"/>
  <c r="S110"/>
  <c r="U110"/>
  <c r="W110" s="1"/>
  <c r="Y110"/>
  <c r="S111"/>
  <c r="U111"/>
  <c r="W111" s="1"/>
  <c r="Y111" s="1"/>
  <c r="S112"/>
  <c r="U112"/>
  <c r="W112" s="1"/>
  <c r="Y112"/>
  <c r="S113"/>
  <c r="U113"/>
  <c r="W113" s="1"/>
  <c r="Y113" s="1"/>
  <c r="S114"/>
  <c r="U114"/>
  <c r="W114" s="1"/>
  <c r="Y114"/>
  <c r="S115"/>
  <c r="U115"/>
  <c r="W115" s="1"/>
  <c r="Y115" s="1"/>
  <c r="S116"/>
  <c r="U116"/>
  <c r="W116" s="1"/>
  <c r="Y116"/>
  <c r="S117"/>
  <c r="U117"/>
  <c r="W117" s="1"/>
  <c r="Y117" s="1"/>
  <c r="S118"/>
  <c r="U118"/>
  <c r="W118" s="1"/>
  <c r="Y118"/>
  <c r="S119"/>
  <c r="U119"/>
  <c r="W119" s="1"/>
  <c r="Y119" s="1"/>
  <c r="S120"/>
  <c r="U120"/>
  <c r="W120" s="1"/>
  <c r="Y120"/>
  <c r="S121"/>
  <c r="U121"/>
  <c r="W121" s="1"/>
  <c r="Y121" s="1"/>
  <c r="S122"/>
  <c r="U122"/>
  <c r="W122" s="1"/>
  <c r="Y122"/>
  <c r="S123"/>
  <c r="U123"/>
  <c r="W123" s="1"/>
  <c r="Y123" s="1"/>
  <c r="S124"/>
  <c r="U124"/>
  <c r="W124" s="1"/>
  <c r="Y124"/>
  <c r="S125"/>
  <c r="U125"/>
  <c r="W125" s="1"/>
  <c r="Y125" s="1"/>
  <c r="S126"/>
  <c r="U126"/>
  <c r="W126" s="1"/>
  <c r="Y126"/>
  <c r="S127"/>
  <c r="U127"/>
  <c r="W127" s="1"/>
  <c r="Y127" s="1"/>
  <c r="S128"/>
  <c r="U128"/>
  <c r="W128" s="1"/>
  <c r="Y128"/>
  <c r="W129"/>
  <c r="Y129"/>
  <c r="S130"/>
  <c r="U130"/>
  <c r="W130" s="1"/>
  <c r="Y130" s="1"/>
  <c r="S131"/>
  <c r="U131"/>
  <c r="W131" s="1"/>
  <c r="Y131"/>
  <c r="S132"/>
  <c r="U132"/>
  <c r="W132" s="1"/>
  <c r="Y132" s="1"/>
  <c r="S133"/>
  <c r="U133"/>
  <c r="W133" s="1"/>
  <c r="Y133"/>
  <c r="S134"/>
  <c r="U134"/>
  <c r="W134" s="1"/>
  <c r="Y134" s="1"/>
  <c r="S135"/>
  <c r="U135"/>
  <c r="W135" s="1"/>
  <c r="Y135"/>
  <c r="W136"/>
  <c r="Y136"/>
  <c r="W137"/>
  <c r="Y137"/>
  <c r="S138"/>
  <c r="U138"/>
  <c r="W138" s="1"/>
  <c r="Y138" s="1"/>
  <c r="S139"/>
  <c r="U139"/>
  <c r="W139" s="1"/>
  <c r="Y139"/>
  <c r="S140"/>
  <c r="U140"/>
  <c r="W140" s="1"/>
  <c r="Y140" s="1"/>
  <c r="W141"/>
  <c r="Y141"/>
  <c r="S142"/>
  <c r="U142"/>
  <c r="W142" s="1"/>
  <c r="Y142"/>
  <c r="S143"/>
  <c r="U143"/>
  <c r="W143" s="1"/>
  <c r="Y143" s="1"/>
  <c r="S144"/>
  <c r="U144"/>
  <c r="W144" s="1"/>
  <c r="Y144"/>
  <c r="S145"/>
  <c r="U145"/>
  <c r="W145" s="1"/>
  <c r="Y145" s="1"/>
  <c r="S146"/>
  <c r="U146"/>
  <c r="W146" s="1"/>
  <c r="Y146"/>
  <c r="S147"/>
  <c r="U147"/>
  <c r="W147" s="1"/>
  <c r="Y147" s="1"/>
  <c r="S148"/>
  <c r="U148"/>
  <c r="W148" s="1"/>
  <c r="Y148"/>
  <c r="S149"/>
  <c r="U149"/>
  <c r="W149" s="1"/>
  <c r="Y149" s="1"/>
  <c r="S150"/>
  <c r="U150"/>
  <c r="W150" s="1"/>
  <c r="Y150"/>
  <c r="S151"/>
  <c r="U151"/>
  <c r="W151" s="1"/>
  <c r="Y151" s="1"/>
  <c r="S152"/>
  <c r="U152"/>
  <c r="W152" s="1"/>
  <c r="Y152"/>
  <c r="S153"/>
  <c r="U153"/>
  <c r="W153" s="1"/>
  <c r="Y153" s="1"/>
  <c r="S154"/>
  <c r="U154"/>
  <c r="W154" s="1"/>
  <c r="Y154"/>
  <c r="S155"/>
  <c r="U155"/>
  <c r="W155" s="1"/>
  <c r="Y155" s="1"/>
  <c r="S156"/>
  <c r="U156"/>
  <c r="W156" s="1"/>
  <c r="Y156"/>
  <c r="W157"/>
  <c r="Y157"/>
  <c r="S158"/>
  <c r="U158"/>
  <c r="W158" s="1"/>
  <c r="Y158" s="1"/>
  <c r="S159"/>
  <c r="U159"/>
  <c r="W159" s="1"/>
  <c r="Y159"/>
  <c r="S160"/>
  <c r="U160"/>
  <c r="W160" s="1"/>
  <c r="Y160" s="1"/>
  <c r="S161"/>
  <c r="U161"/>
  <c r="W161" s="1"/>
  <c r="Y161"/>
  <c r="S162"/>
  <c r="U162"/>
  <c r="W162" s="1"/>
  <c r="Y162" s="1"/>
  <c r="S163"/>
  <c r="U163"/>
  <c r="W163" s="1"/>
  <c r="Y163"/>
  <c r="S164"/>
  <c r="U164"/>
  <c r="W164" s="1"/>
  <c r="Y164" s="1"/>
  <c r="S165"/>
  <c r="U165"/>
  <c r="W165" s="1"/>
  <c r="Y165"/>
  <c r="S166"/>
  <c r="U166"/>
  <c r="W166" s="1"/>
  <c r="Y166" s="1"/>
  <c r="S167"/>
  <c r="U167"/>
  <c r="W167" s="1"/>
  <c r="Y167"/>
  <c r="W168"/>
  <c r="Y168"/>
  <c r="S169"/>
  <c r="U169"/>
  <c r="W169" s="1"/>
  <c r="Y169" s="1"/>
  <c r="S170"/>
  <c r="U170"/>
  <c r="W170" s="1"/>
  <c r="Y170"/>
  <c r="S171"/>
  <c r="U171"/>
  <c r="W171" s="1"/>
  <c r="Y171" s="1"/>
  <c r="W172"/>
  <c r="Y172"/>
  <c r="S173"/>
  <c r="U173"/>
  <c r="W173" s="1"/>
  <c r="Y173"/>
  <c r="S174"/>
  <c r="U174"/>
  <c r="W174" s="1"/>
  <c r="Y174" s="1"/>
  <c r="S175"/>
  <c r="U175"/>
  <c r="W175" s="1"/>
  <c r="Y175"/>
  <c r="S176"/>
  <c r="U176"/>
  <c r="W176" s="1"/>
  <c r="Y176" s="1"/>
  <c r="S177"/>
  <c r="U177"/>
  <c r="W177" s="1"/>
  <c r="Y177"/>
  <c r="S178"/>
  <c r="U178"/>
  <c r="W178" s="1"/>
  <c r="Y178" s="1"/>
  <c r="S7" i="16"/>
  <c r="U7"/>
  <c r="W7" s="1"/>
  <c r="Y7" s="1"/>
  <c r="S8"/>
  <c r="U8"/>
  <c r="W8" s="1"/>
  <c r="Y8"/>
  <c r="S9"/>
  <c r="U9"/>
  <c r="W9" s="1"/>
  <c r="Y9" s="1"/>
  <c r="S10"/>
  <c r="U10"/>
  <c r="W10" s="1"/>
  <c r="Y10"/>
  <c r="S11"/>
  <c r="U11"/>
  <c r="W11" s="1"/>
  <c r="Y11" s="1"/>
  <c r="S12"/>
  <c r="U12"/>
  <c r="W12" s="1"/>
  <c r="Y12"/>
  <c r="W13"/>
  <c r="Y13"/>
  <c r="S14"/>
  <c r="U14"/>
  <c r="W14" s="1"/>
  <c r="Y14" s="1"/>
  <c r="S15"/>
  <c r="U15"/>
  <c r="W15" s="1"/>
  <c r="Y15"/>
  <c r="S16"/>
  <c r="U16"/>
  <c r="W16" s="1"/>
  <c r="Y16" s="1"/>
  <c r="W17"/>
  <c r="Y17"/>
  <c r="S18"/>
  <c r="U18"/>
  <c r="W18" s="1"/>
  <c r="Y18"/>
  <c r="S19"/>
  <c r="U19"/>
  <c r="W19" s="1"/>
  <c r="Y19" s="1"/>
  <c r="S20"/>
  <c r="U20"/>
  <c r="W20" s="1"/>
  <c r="Y20"/>
  <c r="W21"/>
  <c r="Y21"/>
  <c r="S22"/>
  <c r="U22"/>
  <c r="W22" s="1"/>
  <c r="Y22" s="1"/>
  <c r="S23"/>
  <c r="U23"/>
  <c r="W23" s="1"/>
  <c r="Y23"/>
  <c r="S24"/>
  <c r="U24"/>
  <c r="W24" s="1"/>
  <c r="Y24" s="1"/>
  <c r="S25"/>
  <c r="U25"/>
  <c r="W25" s="1"/>
  <c r="Y25"/>
  <c r="S26"/>
  <c r="U26"/>
  <c r="W26" s="1"/>
  <c r="Y26" s="1"/>
  <c r="S27"/>
  <c r="U27"/>
  <c r="W27" s="1"/>
  <c r="Y27"/>
  <c r="S28"/>
  <c r="U28"/>
  <c r="W28" s="1"/>
  <c r="Y28" s="1"/>
  <c r="S29"/>
  <c r="U29"/>
  <c r="W29" s="1"/>
  <c r="Y29"/>
  <c r="S30"/>
  <c r="U30"/>
  <c r="W30" s="1"/>
  <c r="Y30" s="1"/>
  <c r="S31"/>
  <c r="U31"/>
  <c r="W31" s="1"/>
  <c r="Y31"/>
  <c r="S32"/>
  <c r="U32"/>
  <c r="W32" s="1"/>
  <c r="Y32" s="1"/>
  <c r="S33"/>
  <c r="U33"/>
  <c r="W33" s="1"/>
  <c r="Y33"/>
  <c r="S34"/>
  <c r="U34"/>
  <c r="W34" s="1"/>
  <c r="Y34" s="1"/>
  <c r="S35"/>
  <c r="U35"/>
  <c r="W35" s="1"/>
  <c r="Y35"/>
  <c r="S36"/>
  <c r="U36"/>
  <c r="W36" s="1"/>
  <c r="Y36" s="1"/>
  <c r="S37"/>
  <c r="U37"/>
  <c r="W37" s="1"/>
  <c r="Y37"/>
  <c r="S38"/>
  <c r="U38"/>
  <c r="W38" s="1"/>
  <c r="Y38" s="1"/>
  <c r="S39"/>
  <c r="U39"/>
  <c r="W39" s="1"/>
  <c r="Y39"/>
  <c r="S40"/>
  <c r="U40"/>
  <c r="W40" s="1"/>
  <c r="Y40" s="1"/>
  <c r="S41"/>
  <c r="U41"/>
  <c r="W41" s="1"/>
  <c r="Y41"/>
  <c r="S42"/>
  <c r="U42"/>
  <c r="W42" s="1"/>
  <c r="Y42" s="1"/>
  <c r="S43"/>
  <c r="U43"/>
  <c r="W43" s="1"/>
  <c r="Y43"/>
  <c r="S44"/>
  <c r="U44"/>
  <c r="W44" s="1"/>
  <c r="Y44" s="1"/>
  <c r="S45"/>
  <c r="U45"/>
  <c r="W45" s="1"/>
  <c r="Y45"/>
  <c r="S46"/>
  <c r="U46"/>
  <c r="W46" s="1"/>
  <c r="Y46" s="1"/>
  <c r="S47"/>
  <c r="U47"/>
  <c r="W47" s="1"/>
  <c r="Y47"/>
  <c r="S48"/>
  <c r="U48"/>
  <c r="W48" s="1"/>
  <c r="Y48" s="1"/>
  <c r="S49"/>
  <c r="U49"/>
  <c r="W49" s="1"/>
  <c r="Y49"/>
  <c r="S50"/>
  <c r="U50"/>
  <c r="W50" s="1"/>
  <c r="Y50" s="1"/>
  <c r="S51"/>
  <c r="U51"/>
  <c r="W51" s="1"/>
  <c r="Y51"/>
  <c r="W52"/>
  <c r="Y52"/>
  <c r="S53"/>
  <c r="U53"/>
  <c r="W53" s="1"/>
  <c r="Y53" s="1"/>
  <c r="S54"/>
  <c r="U54"/>
  <c r="W54" s="1"/>
  <c r="Y54"/>
  <c r="S55"/>
  <c r="U55"/>
  <c r="W55" s="1"/>
  <c r="Y55" s="1"/>
  <c r="S56"/>
  <c r="U56"/>
  <c r="W56" s="1"/>
  <c r="Y56"/>
  <c r="S57"/>
  <c r="U57"/>
  <c r="W57" s="1"/>
  <c r="Y57" s="1"/>
  <c r="W58"/>
  <c r="Y58"/>
  <c r="S59"/>
  <c r="U59"/>
  <c r="W59" s="1"/>
  <c r="Y59"/>
  <c r="S60"/>
  <c r="U60"/>
  <c r="W60" s="1"/>
  <c r="Y60" s="1"/>
  <c r="S61"/>
  <c r="U61"/>
  <c r="W61" s="1"/>
  <c r="Y61"/>
  <c r="S62"/>
  <c r="U62"/>
  <c r="W62" s="1"/>
  <c r="Y62" s="1"/>
  <c r="S63"/>
  <c r="U63"/>
  <c r="W63" s="1"/>
  <c r="Y63"/>
  <c r="S64"/>
  <c r="U64"/>
  <c r="W64" s="1"/>
  <c r="Y64" s="1"/>
  <c r="S65"/>
  <c r="U65"/>
  <c r="W65" s="1"/>
  <c r="Y65"/>
  <c r="S66"/>
  <c r="U66"/>
  <c r="W66" s="1"/>
  <c r="Y66" s="1"/>
  <c r="S67"/>
  <c r="U67"/>
  <c r="W67" s="1"/>
  <c r="Y67"/>
  <c r="S68"/>
  <c r="U68"/>
  <c r="W68" s="1"/>
  <c r="Y68" s="1"/>
  <c r="W69"/>
  <c r="Y69"/>
  <c r="W70"/>
  <c r="Y70"/>
  <c r="W71"/>
  <c r="Y71"/>
  <c r="S72"/>
  <c r="U72"/>
  <c r="W72" s="1"/>
  <c r="Y72"/>
  <c r="S73"/>
  <c r="U73"/>
  <c r="W73" s="1"/>
  <c r="Y73" s="1"/>
  <c r="S74"/>
  <c r="U74"/>
  <c r="W74" s="1"/>
  <c r="Y74"/>
  <c r="W75"/>
  <c r="Y75"/>
  <c r="S76"/>
  <c r="U76"/>
  <c r="W76" s="1"/>
  <c r="Y76" s="1"/>
  <c r="S77"/>
  <c r="U77"/>
  <c r="W77" s="1"/>
  <c r="Y77"/>
  <c r="W78"/>
  <c r="Y78"/>
  <c r="S79"/>
  <c r="U79"/>
  <c r="W79" s="1"/>
  <c r="Y79" s="1"/>
  <c r="S80"/>
  <c r="U80"/>
  <c r="W80" s="1"/>
  <c r="Y80"/>
  <c r="S81"/>
  <c r="U81"/>
  <c r="W81" s="1"/>
  <c r="Y81" s="1"/>
  <c r="S82"/>
  <c r="U82"/>
  <c r="W82" s="1"/>
  <c r="Y82"/>
  <c r="S83"/>
  <c r="U83"/>
  <c r="W83" s="1"/>
  <c r="Y83" s="1"/>
  <c r="S84"/>
  <c r="U84"/>
  <c r="W84" s="1"/>
  <c r="Y84"/>
  <c r="S85"/>
  <c r="U85"/>
  <c r="W85" s="1"/>
  <c r="Y85" s="1"/>
  <c r="S86"/>
  <c r="U86"/>
  <c r="W86" s="1"/>
  <c r="Y86"/>
  <c r="S87"/>
  <c r="U87"/>
  <c r="W87" s="1"/>
  <c r="Y87" s="1"/>
  <c r="S88"/>
  <c r="U88"/>
  <c r="W88" s="1"/>
  <c r="Y88"/>
  <c r="S89"/>
  <c r="U89"/>
  <c r="W89" s="1"/>
  <c r="Y89" s="1"/>
  <c r="S90"/>
  <c r="U90"/>
  <c r="W90" s="1"/>
  <c r="Y90"/>
  <c r="S91"/>
  <c r="U91"/>
  <c r="W91" s="1"/>
  <c r="Y91" s="1"/>
  <c r="S92"/>
  <c r="U92"/>
  <c r="W92" s="1"/>
  <c r="Y92"/>
  <c r="W93"/>
  <c r="Y93"/>
  <c r="W94"/>
  <c r="Y94"/>
  <c r="W95"/>
  <c r="Y95"/>
  <c r="S96"/>
  <c r="U96"/>
  <c r="W96" s="1"/>
  <c r="Y96" s="1"/>
  <c r="S97"/>
  <c r="U97"/>
  <c r="W97" s="1"/>
  <c r="Y97"/>
  <c r="S98"/>
  <c r="U98"/>
  <c r="W98" s="1"/>
  <c r="Y98" s="1"/>
  <c r="S99"/>
  <c r="U99"/>
  <c r="W99" s="1"/>
  <c r="Y99"/>
  <c r="W100"/>
  <c r="Y100"/>
  <c r="S101"/>
  <c r="U101"/>
  <c r="W101" s="1"/>
  <c r="Y101" s="1"/>
  <c r="S102"/>
  <c r="U102"/>
  <c r="W102" s="1"/>
  <c r="Y102"/>
  <c r="S103"/>
  <c r="U103"/>
  <c r="W103" s="1"/>
  <c r="Y103" s="1"/>
  <c r="S104"/>
  <c r="U104"/>
  <c r="W104" s="1"/>
  <c r="Y104"/>
  <c r="W105"/>
  <c r="Y105"/>
  <c r="S106"/>
  <c r="U106"/>
  <c r="W106" s="1"/>
  <c r="Y106" s="1"/>
  <c r="W107"/>
  <c r="Y107"/>
  <c r="S108"/>
  <c r="U108"/>
  <c r="W108" s="1"/>
  <c r="Y108"/>
  <c r="W109"/>
  <c r="Y109"/>
  <c r="S110"/>
  <c r="U110"/>
  <c r="W110" s="1"/>
  <c r="Y110" s="1"/>
  <c r="S111"/>
  <c r="U111"/>
  <c r="W111" s="1"/>
  <c r="Y111"/>
  <c r="S112"/>
  <c r="U112"/>
  <c r="W112" s="1"/>
  <c r="Y112" s="1"/>
  <c r="S113"/>
  <c r="U113"/>
  <c r="W113" s="1"/>
  <c r="Y113"/>
  <c r="S114"/>
  <c r="U114"/>
  <c r="W114" s="1"/>
  <c r="Y114" s="1"/>
  <c r="S115"/>
  <c r="U115"/>
  <c r="W115" s="1"/>
  <c r="Y115"/>
  <c r="S116"/>
  <c r="U116"/>
  <c r="W116" s="1"/>
  <c r="Y116" s="1"/>
  <c r="S117"/>
  <c r="U117"/>
  <c r="W117" s="1"/>
  <c r="Y117"/>
  <c r="S118"/>
  <c r="U118"/>
  <c r="W118" s="1"/>
  <c r="Y118" s="1"/>
  <c r="W119"/>
  <c r="Y119"/>
  <c r="S120"/>
  <c r="U120"/>
  <c r="W120" s="1"/>
  <c r="Y120"/>
  <c r="S121"/>
  <c r="U121"/>
  <c r="W121" s="1"/>
  <c r="Y121" s="1"/>
  <c r="W122"/>
  <c r="Y122"/>
  <c r="S123"/>
  <c r="U123"/>
  <c r="W123" s="1"/>
  <c r="Y123"/>
  <c r="S124"/>
  <c r="U124"/>
  <c r="W124" s="1"/>
  <c r="Y124" s="1"/>
  <c r="S125"/>
  <c r="U125"/>
  <c r="W125" s="1"/>
  <c r="Y125"/>
  <c r="S126"/>
  <c r="U126"/>
  <c r="W126" s="1"/>
  <c r="Y126" s="1"/>
  <c r="S127"/>
  <c r="U127"/>
  <c r="W127" s="1"/>
  <c r="Y127"/>
  <c r="S128"/>
  <c r="U128"/>
  <c r="W128" s="1"/>
  <c r="Y128" s="1"/>
  <c r="S129"/>
  <c r="U129"/>
  <c r="W129" s="1"/>
  <c r="Y129"/>
  <c r="S130"/>
  <c r="U130"/>
  <c r="W130" s="1"/>
  <c r="Y130" s="1"/>
  <c r="S131"/>
  <c r="U131"/>
  <c r="W131" s="1"/>
  <c r="Y131"/>
  <c r="S132"/>
  <c r="U132"/>
  <c r="W132" s="1"/>
  <c r="Y132" s="1"/>
  <c r="S133"/>
  <c r="U133"/>
  <c r="W133" s="1"/>
  <c r="Y133"/>
  <c r="S134"/>
  <c r="U134"/>
  <c r="W134" s="1"/>
  <c r="Y134" s="1"/>
  <c r="S135"/>
  <c r="U135"/>
  <c r="W135" s="1"/>
  <c r="Y135"/>
  <c r="S136"/>
  <c r="U136"/>
  <c r="W136" s="1"/>
  <c r="Y136" s="1"/>
  <c r="S137"/>
  <c r="U137"/>
  <c r="W137" s="1"/>
  <c r="Y137"/>
  <c r="W138"/>
  <c r="Y138"/>
  <c r="S139"/>
  <c r="U139"/>
  <c r="W139" s="1"/>
  <c r="Y139" s="1"/>
  <c r="S140"/>
  <c r="U140"/>
  <c r="W140" s="1"/>
  <c r="Y140"/>
  <c r="S141"/>
  <c r="U141"/>
  <c r="W141" s="1"/>
  <c r="Y141" s="1"/>
  <c r="S142"/>
  <c r="U142"/>
  <c r="W142" s="1"/>
  <c r="Y142"/>
  <c r="S143"/>
  <c r="U143"/>
  <c r="W143" s="1"/>
  <c r="Y143" s="1"/>
  <c r="W144"/>
  <c r="Y144"/>
  <c r="S145"/>
  <c r="U145"/>
  <c r="W145" s="1"/>
  <c r="Y145"/>
  <c r="S146"/>
  <c r="U146"/>
  <c r="W146" s="1"/>
  <c r="Y146" s="1"/>
  <c r="S147"/>
  <c r="U147"/>
  <c r="W147" s="1"/>
  <c r="Y147"/>
  <c r="S148"/>
  <c r="U148"/>
  <c r="W148" s="1"/>
  <c r="Y148" s="1"/>
  <c r="S149"/>
  <c r="U149"/>
  <c r="W149" s="1"/>
  <c r="Y149"/>
  <c r="S150"/>
  <c r="U150"/>
  <c r="W150" s="1"/>
  <c r="Y150" s="1"/>
  <c r="S151"/>
  <c r="U151"/>
  <c r="W151" s="1"/>
  <c r="Y151"/>
  <c r="S152"/>
  <c r="U152"/>
  <c r="W152" s="1"/>
  <c r="Y152" s="1"/>
  <c r="S153"/>
  <c r="U153"/>
  <c r="W153" s="1"/>
  <c r="Y153"/>
  <c r="S154"/>
  <c r="U154"/>
  <c r="W154" s="1"/>
  <c r="Y154" s="1"/>
  <c r="S155"/>
  <c r="U155"/>
  <c r="W155" s="1"/>
  <c r="Y155"/>
  <c r="S156"/>
  <c r="U156"/>
  <c r="W156" s="1"/>
  <c r="Y156" s="1"/>
  <c r="S157"/>
  <c r="U157"/>
  <c r="W157" s="1"/>
  <c r="Y157"/>
  <c r="S158"/>
  <c r="U158"/>
  <c r="W158" s="1"/>
  <c r="Y158" s="1"/>
  <c r="S159"/>
  <c r="U159"/>
  <c r="W159" s="1"/>
  <c r="Y159"/>
  <c r="S160"/>
  <c r="U160"/>
  <c r="W160" s="1"/>
  <c r="Y160" s="1"/>
  <c r="W161"/>
  <c r="Y161"/>
  <c r="S162"/>
  <c r="U162"/>
  <c r="W162" s="1"/>
  <c r="Y162"/>
  <c r="S163"/>
  <c r="U163"/>
  <c r="W163" s="1"/>
  <c r="Y163" s="1"/>
  <c r="S164"/>
  <c r="U164"/>
  <c r="W164" s="1"/>
  <c r="Y164"/>
  <c r="S165"/>
  <c r="U165"/>
  <c r="W165" s="1"/>
  <c r="Y165" s="1"/>
  <c r="S166"/>
  <c r="U166"/>
  <c r="W166" s="1"/>
  <c r="Y166"/>
  <c r="S167"/>
  <c r="U167"/>
  <c r="W167" s="1"/>
  <c r="Y167" s="1"/>
  <c r="S168"/>
  <c r="U168"/>
  <c r="W168" s="1"/>
  <c r="Y168"/>
  <c r="S169"/>
  <c r="U169"/>
  <c r="W169" s="1"/>
  <c r="Y169" s="1"/>
  <c r="S170"/>
  <c r="U170"/>
  <c r="W170" s="1"/>
  <c r="Y170"/>
  <c r="W171"/>
  <c r="Y171"/>
  <c r="W172"/>
  <c r="Y172"/>
  <c r="S173"/>
  <c r="U173"/>
  <c r="W173" s="1"/>
  <c r="Y173" s="1"/>
  <c r="S174"/>
  <c r="U174"/>
  <c r="W174" s="1"/>
  <c r="Y174"/>
  <c r="W175"/>
  <c r="Y175"/>
  <c r="S176"/>
  <c r="U176"/>
  <c r="W176" s="1"/>
  <c r="Y176" s="1"/>
  <c r="S177"/>
  <c r="U177"/>
  <c r="W177" s="1"/>
  <c r="Y177"/>
  <c r="S178"/>
  <c r="U178"/>
  <c r="W178" s="1"/>
  <c r="Y178" s="1"/>
  <c r="S179"/>
  <c r="U179"/>
  <c r="W179" s="1"/>
  <c r="Y179"/>
  <c r="S180"/>
  <c r="U180"/>
  <c r="W180" s="1"/>
  <c r="Y180" s="1"/>
  <c r="S181"/>
  <c r="U181"/>
  <c r="W181" s="1"/>
  <c r="Y181"/>
  <c r="S182"/>
  <c r="U182"/>
  <c r="W182" s="1"/>
  <c r="Y182" s="1"/>
  <c r="S183"/>
  <c r="U183"/>
  <c r="W183" s="1"/>
  <c r="Y183"/>
  <c r="S184"/>
  <c r="U184"/>
  <c r="W184" s="1"/>
  <c r="Y184" s="1"/>
  <c r="S185"/>
  <c r="U185"/>
  <c r="W185" s="1"/>
  <c r="Y185"/>
  <c r="S186"/>
  <c r="U186"/>
  <c r="W186" s="1"/>
  <c r="Y186" s="1"/>
  <c r="S187"/>
  <c r="U187"/>
  <c r="W187" s="1"/>
  <c r="Y187"/>
  <c r="S188"/>
  <c r="U188"/>
  <c r="W188" s="1"/>
  <c r="Y188" s="1"/>
  <c r="S189"/>
  <c r="U189"/>
  <c r="W189" s="1"/>
  <c r="Y189"/>
  <c r="S190"/>
  <c r="U190"/>
  <c r="W190" s="1"/>
  <c r="Y190" s="1"/>
  <c r="S191"/>
  <c r="U191"/>
  <c r="W191" s="1"/>
  <c r="Y191"/>
  <c r="S192"/>
  <c r="U192"/>
  <c r="W192" s="1"/>
  <c r="Y192" s="1"/>
  <c r="S193"/>
  <c r="U193"/>
  <c r="W193" s="1"/>
  <c r="Y193"/>
  <c r="S194"/>
  <c r="U194"/>
  <c r="W194" s="1"/>
  <c r="Y194" s="1"/>
  <c r="S195"/>
  <c r="U195"/>
  <c r="W195" s="1"/>
  <c r="Y195"/>
  <c r="S196"/>
  <c r="U196"/>
  <c r="W196" s="1"/>
  <c r="Y196" s="1"/>
  <c r="S197"/>
  <c r="U197"/>
  <c r="W197" s="1"/>
  <c r="Y197"/>
  <c r="S198"/>
  <c r="U198"/>
  <c r="W198" s="1"/>
  <c r="Y198" s="1"/>
  <c r="S199"/>
  <c r="U199"/>
  <c r="W199" s="1"/>
  <c r="Y199"/>
  <c r="S200"/>
  <c r="U200"/>
  <c r="W200" s="1"/>
  <c r="Y200" s="1"/>
  <c r="S201"/>
  <c r="U201"/>
  <c r="W201" s="1"/>
  <c r="Y201"/>
  <c r="S202"/>
  <c r="U202"/>
  <c r="W202" s="1"/>
  <c r="Y202" s="1"/>
  <c r="S203"/>
  <c r="U203"/>
  <c r="W203" s="1"/>
  <c r="Y203"/>
  <c r="S204"/>
  <c r="U204"/>
  <c r="W204" s="1"/>
  <c r="Y204" s="1"/>
  <c r="W205"/>
  <c r="Y205"/>
  <c r="W206"/>
  <c r="Y206"/>
  <c r="S207"/>
  <c r="U207"/>
  <c r="W207" s="1"/>
  <c r="Y207"/>
  <c r="S208"/>
  <c r="U208"/>
  <c r="W208" s="1"/>
  <c r="Y208" s="1"/>
  <c r="S209"/>
  <c r="U209"/>
  <c r="W209" s="1"/>
  <c r="Y209"/>
  <c r="S7" i="1"/>
  <c r="U7"/>
  <c r="W7" s="1"/>
  <c r="Y7"/>
  <c r="S8"/>
  <c r="U8"/>
  <c r="W8" s="1"/>
  <c r="Y8" s="1"/>
  <c r="S9"/>
  <c r="U9"/>
  <c r="W9" s="1"/>
  <c r="Y9"/>
  <c r="S10"/>
  <c r="U10"/>
  <c r="W10" s="1"/>
  <c r="Y10" s="1"/>
  <c r="S11"/>
  <c r="U11"/>
  <c r="W11" s="1"/>
  <c r="Y11"/>
  <c r="S12"/>
  <c r="U12"/>
  <c r="W12" s="1"/>
  <c r="Y12" s="1"/>
  <c r="S13"/>
  <c r="U13"/>
  <c r="W13" s="1"/>
  <c r="Y13"/>
  <c r="S14"/>
  <c r="U14"/>
  <c r="W14" s="1"/>
  <c r="Y14" s="1"/>
  <c r="W15"/>
  <c r="Y15"/>
  <c r="S16"/>
  <c r="U16"/>
  <c r="W16" s="1"/>
  <c r="Y16"/>
  <c r="S17"/>
  <c r="U17"/>
  <c r="W17" s="1"/>
  <c r="Y17" s="1"/>
  <c r="S18"/>
  <c r="U18"/>
  <c r="W18" s="1"/>
  <c r="Y18"/>
  <c r="S19"/>
  <c r="U19"/>
  <c r="W19" s="1"/>
  <c r="Y19" s="1"/>
  <c r="S20"/>
  <c r="U20"/>
  <c r="W20" s="1"/>
  <c r="Y20"/>
  <c r="S21"/>
  <c r="U21"/>
  <c r="W21" s="1"/>
  <c r="Y21" s="1"/>
  <c r="S22"/>
  <c r="U22"/>
  <c r="W22" s="1"/>
  <c r="Y22"/>
  <c r="S23"/>
  <c r="U23"/>
  <c r="W23" s="1"/>
  <c r="Y23" s="1"/>
  <c r="S24"/>
  <c r="U24"/>
  <c r="W24" s="1"/>
  <c r="Y24"/>
  <c r="W25"/>
  <c r="Y25"/>
  <c r="S26"/>
  <c r="U26"/>
  <c r="W26" s="1"/>
  <c r="Y26" s="1"/>
  <c r="S27"/>
  <c r="U27"/>
  <c r="W27" s="1"/>
  <c r="Y27"/>
  <c r="S28"/>
  <c r="U28"/>
  <c r="W28" s="1"/>
  <c r="Y28" s="1"/>
  <c r="S29"/>
  <c r="U29"/>
  <c r="W29" s="1"/>
  <c r="Y29"/>
  <c r="S30"/>
  <c r="U30"/>
  <c r="W30" s="1"/>
  <c r="Y30" s="1"/>
  <c r="S31"/>
  <c r="U31"/>
  <c r="W31" s="1"/>
  <c r="Y31"/>
  <c r="S32"/>
  <c r="U32"/>
  <c r="W32" s="1"/>
  <c r="Y32" s="1"/>
  <c r="S33"/>
  <c r="U33"/>
  <c r="W33" s="1"/>
  <c r="Y33"/>
  <c r="S34"/>
  <c r="U34"/>
  <c r="W34" s="1"/>
  <c r="Y34" s="1"/>
  <c r="S35"/>
  <c r="U35"/>
  <c r="W35" s="1"/>
  <c r="Y35"/>
  <c r="S36"/>
  <c r="U36"/>
  <c r="W36" s="1"/>
  <c r="Y36" s="1"/>
  <c r="S37"/>
  <c r="U37"/>
  <c r="W37" s="1"/>
  <c r="Y37"/>
  <c r="S38"/>
  <c r="U38"/>
  <c r="W38" s="1"/>
  <c r="Y38" s="1"/>
  <c r="S39"/>
  <c r="U39"/>
  <c r="W39" s="1"/>
  <c r="Y39"/>
  <c r="S40"/>
  <c r="U40"/>
  <c r="W40" s="1"/>
  <c r="Y40" s="1"/>
  <c r="S41"/>
  <c r="U41"/>
  <c r="W41" s="1"/>
  <c r="Y41"/>
  <c r="S42"/>
  <c r="U42"/>
  <c r="W42" s="1"/>
  <c r="Y42" s="1"/>
  <c r="S43"/>
  <c r="U43"/>
  <c r="W43" s="1"/>
  <c r="Y43"/>
  <c r="S44"/>
  <c r="U44"/>
  <c r="W44" s="1"/>
  <c r="Y44" s="1"/>
  <c r="S45"/>
  <c r="U45"/>
  <c r="W45" s="1"/>
  <c r="Y45"/>
  <c r="S46"/>
  <c r="U46"/>
  <c r="W46" s="1"/>
  <c r="Y46" s="1"/>
  <c r="S47"/>
  <c r="U47"/>
  <c r="W47" s="1"/>
  <c r="Y47"/>
  <c r="S48"/>
  <c r="U48"/>
  <c r="W48" s="1"/>
  <c r="Y48" s="1"/>
  <c r="S49"/>
  <c r="U49"/>
  <c r="W49" s="1"/>
  <c r="Y49"/>
  <c r="S50"/>
  <c r="U50"/>
  <c r="W50" s="1"/>
  <c r="Y50" s="1"/>
  <c r="S51"/>
  <c r="U51"/>
  <c r="W51" s="1"/>
  <c r="Y51"/>
  <c r="S52"/>
  <c r="U52"/>
  <c r="W52" s="1"/>
  <c r="Y52" s="1"/>
  <c r="S53"/>
  <c r="U53"/>
  <c r="W53" s="1"/>
  <c r="Y53"/>
  <c r="S54"/>
  <c r="U54"/>
  <c r="W54" s="1"/>
  <c r="Y54" s="1"/>
  <c r="S55"/>
  <c r="U55"/>
  <c r="W55" s="1"/>
  <c r="Y55"/>
  <c r="S56"/>
  <c r="U56"/>
  <c r="W56" s="1"/>
  <c r="Y56" s="1"/>
  <c r="S57"/>
  <c r="U57"/>
  <c r="W57" s="1"/>
  <c r="Y57"/>
  <c r="S58"/>
  <c r="U58"/>
  <c r="W58" s="1"/>
  <c r="Y58" s="1"/>
  <c r="W59"/>
  <c r="Y59"/>
  <c r="S60"/>
  <c r="U60"/>
  <c r="W60" s="1"/>
  <c r="Y60"/>
  <c r="S61"/>
  <c r="U61"/>
  <c r="W61" s="1"/>
  <c r="Y61" s="1"/>
  <c r="S62"/>
  <c r="U62"/>
  <c r="W62" s="1"/>
  <c r="Y62"/>
  <c r="S63"/>
  <c r="U63"/>
  <c r="W63" s="1"/>
  <c r="Y63" s="1"/>
  <c r="S64"/>
  <c r="U64"/>
  <c r="W64" s="1"/>
  <c r="Y64"/>
  <c r="S65"/>
  <c r="U65"/>
  <c r="W65" s="1"/>
  <c r="Y65" s="1"/>
  <c r="S66"/>
  <c r="U66"/>
  <c r="W66" s="1"/>
  <c r="Y66"/>
  <c r="S67"/>
  <c r="U67"/>
  <c r="W67" s="1"/>
  <c r="Y67" s="1"/>
  <c r="S68"/>
  <c r="U68"/>
  <c r="W68" s="1"/>
  <c r="Y68"/>
  <c r="S69"/>
  <c r="U69"/>
  <c r="W69" s="1"/>
  <c r="Y69" s="1"/>
  <c r="S70"/>
  <c r="U70"/>
  <c r="W70" s="1"/>
  <c r="Y70"/>
  <c r="S71"/>
  <c r="U71"/>
  <c r="W71" s="1"/>
  <c r="Y71" s="1"/>
  <c r="S72"/>
  <c r="U72"/>
  <c r="W72" s="1"/>
  <c r="Y72"/>
  <c r="S73"/>
  <c r="U73"/>
  <c r="W73" s="1"/>
  <c r="Y73" s="1"/>
  <c r="S74"/>
  <c r="U74"/>
  <c r="W74" s="1"/>
  <c r="Y74"/>
  <c r="S75"/>
  <c r="U75"/>
  <c r="W75" s="1"/>
  <c r="Y75" s="1"/>
  <c r="S76"/>
  <c r="U76"/>
  <c r="W76" s="1"/>
  <c r="Y76"/>
  <c r="W77"/>
  <c r="Y77"/>
  <c r="S78"/>
  <c r="U78"/>
  <c r="W78" s="1"/>
  <c r="Y78" s="1"/>
  <c r="S79"/>
  <c r="U79"/>
  <c r="W79" s="1"/>
  <c r="Y79"/>
  <c r="S80"/>
  <c r="U80"/>
  <c r="W80" s="1"/>
  <c r="Y80" s="1"/>
  <c r="S81"/>
  <c r="U81"/>
  <c r="W81" s="1"/>
  <c r="Y81"/>
  <c r="S82"/>
  <c r="U82"/>
  <c r="W82" s="1"/>
  <c r="Y82" s="1"/>
  <c r="S83"/>
  <c r="U83"/>
  <c r="W83" s="1"/>
  <c r="Y83"/>
  <c r="S84"/>
  <c r="U84"/>
  <c r="W84" s="1"/>
  <c r="Y84" s="1"/>
  <c r="S85"/>
  <c r="U85"/>
  <c r="W85" s="1"/>
  <c r="Y85"/>
  <c r="S86"/>
  <c r="U86"/>
  <c r="W86" s="1"/>
  <c r="Y86" s="1"/>
  <c r="S87"/>
  <c r="U87"/>
  <c r="W87" s="1"/>
  <c r="Y87"/>
  <c r="S88"/>
  <c r="U88"/>
  <c r="W88" s="1"/>
  <c r="Y88" s="1"/>
  <c r="S89"/>
  <c r="U89"/>
  <c r="W89" s="1"/>
  <c r="Y89"/>
  <c r="S90"/>
  <c r="U90"/>
  <c r="W90" s="1"/>
  <c r="Y90" s="1"/>
  <c r="S91"/>
  <c r="U91"/>
  <c r="W91" s="1"/>
  <c r="Y91"/>
  <c r="W92"/>
  <c r="Y92"/>
  <c r="S93"/>
  <c r="U93"/>
  <c r="W93" s="1"/>
  <c r="Y93" s="1"/>
  <c r="S94"/>
  <c r="U94"/>
  <c r="W94" s="1"/>
  <c r="Y94"/>
  <c r="S95"/>
  <c r="U95"/>
  <c r="W95" s="1"/>
  <c r="Y95" s="1"/>
  <c r="S96"/>
  <c r="U96"/>
  <c r="W96" s="1"/>
  <c r="Y96"/>
  <c r="S97"/>
  <c r="U97"/>
  <c r="W97" s="1"/>
  <c r="Y97" s="1"/>
  <c r="S98"/>
  <c r="U98"/>
  <c r="W98" s="1"/>
  <c r="Y98"/>
  <c r="S99"/>
  <c r="U99"/>
  <c r="W99" s="1"/>
  <c r="Y99" s="1"/>
  <c r="S100"/>
  <c r="U100"/>
  <c r="W100" s="1"/>
  <c r="Y100"/>
  <c r="S101"/>
  <c r="U101"/>
  <c r="W101" s="1"/>
  <c r="Y101" s="1"/>
  <c r="S102"/>
  <c r="U102"/>
  <c r="W102" s="1"/>
  <c r="Y102"/>
  <c r="S103"/>
  <c r="U103"/>
  <c r="W103" s="1"/>
  <c r="Y103" s="1"/>
  <c r="S104"/>
  <c r="U104"/>
  <c r="W104" s="1"/>
  <c r="Y104"/>
  <c r="S105"/>
  <c r="U105"/>
  <c r="W105" s="1"/>
  <c r="Y105" s="1"/>
  <c r="S106"/>
  <c r="U106"/>
  <c r="W106" s="1"/>
  <c r="Y106"/>
  <c r="S107"/>
  <c r="U107"/>
  <c r="W107" s="1"/>
  <c r="Y107" s="1"/>
  <c r="S108"/>
  <c r="U108"/>
  <c r="W108" s="1"/>
  <c r="Y108"/>
  <c r="S109"/>
  <c r="U109"/>
  <c r="W109" s="1"/>
  <c r="Y109" s="1"/>
  <c r="S110"/>
  <c r="U110"/>
  <c r="W110" s="1"/>
  <c r="Y110"/>
  <c r="W111"/>
  <c r="Y111"/>
  <c r="W112"/>
  <c r="Y112"/>
  <c r="W113"/>
  <c r="Y113"/>
  <c r="S114"/>
  <c r="U114"/>
  <c r="W114" s="1"/>
  <c r="Y114" s="1"/>
  <c r="S115"/>
  <c r="U115"/>
  <c r="W115" s="1"/>
  <c r="Y115"/>
  <c r="S116"/>
  <c r="U116"/>
  <c r="W116" s="1"/>
  <c r="Y116" s="1"/>
  <c r="S117"/>
  <c r="U117"/>
  <c r="W117" s="1"/>
  <c r="Y117"/>
  <c r="S118"/>
  <c r="U118"/>
  <c r="W118" s="1"/>
  <c r="Y118" s="1"/>
  <c r="S119"/>
  <c r="U119"/>
  <c r="W119" s="1"/>
  <c r="Y119"/>
  <c r="S120"/>
  <c r="U120"/>
  <c r="W120" s="1"/>
  <c r="Y120" s="1"/>
  <c r="S121"/>
  <c r="U121"/>
  <c r="W121" s="1"/>
  <c r="Y121"/>
  <c r="S122"/>
  <c r="U122"/>
  <c r="W122" s="1"/>
  <c r="Y122" s="1"/>
  <c r="S123"/>
  <c r="U123"/>
  <c r="W123" s="1"/>
  <c r="Y123"/>
  <c r="S124"/>
  <c r="U124"/>
  <c r="W124" s="1"/>
  <c r="Y124" s="1"/>
  <c r="S125"/>
  <c r="U125"/>
  <c r="W125" s="1"/>
  <c r="Y125"/>
  <c r="S126"/>
  <c r="U126"/>
  <c r="W126" s="1"/>
  <c r="Y126" s="1"/>
  <c r="S127"/>
  <c r="U127"/>
  <c r="W127" s="1"/>
  <c r="Y127"/>
  <c r="S128"/>
  <c r="U128"/>
  <c r="W128" s="1"/>
  <c r="Y128" s="1"/>
  <c r="S129"/>
  <c r="U129"/>
  <c r="W129" s="1"/>
  <c r="Y129"/>
  <c r="S130"/>
  <c r="U130"/>
  <c r="W130" s="1"/>
  <c r="Y130" s="1"/>
  <c r="S131"/>
  <c r="U131"/>
  <c r="W131" s="1"/>
  <c r="Y131"/>
  <c r="S132"/>
  <c r="U132"/>
  <c r="W132" s="1"/>
  <c r="Y132" s="1"/>
  <c r="S133"/>
  <c r="U133"/>
  <c r="W133" s="1"/>
  <c r="Y133"/>
  <c r="S134"/>
  <c r="U134"/>
  <c r="W134" s="1"/>
  <c r="Y134" s="1"/>
  <c r="S7" i="7"/>
  <c r="U7"/>
  <c r="W7" s="1"/>
  <c r="Y7" s="1"/>
  <c r="S8"/>
  <c r="U8"/>
  <c r="W8" s="1"/>
  <c r="Y8"/>
  <c r="W9"/>
  <c r="Y9"/>
  <c r="S10"/>
  <c r="U10"/>
  <c r="W10" s="1"/>
  <c r="Y10" s="1"/>
  <c r="W11"/>
  <c r="Y11"/>
  <c r="S12"/>
  <c r="U12"/>
  <c r="W12" s="1"/>
  <c r="Y12"/>
  <c r="S13"/>
  <c r="U13"/>
  <c r="W13" s="1"/>
  <c r="Y13" s="1"/>
  <c r="W14"/>
  <c r="Y14"/>
  <c r="S15"/>
  <c r="U15"/>
  <c r="W15" s="1"/>
  <c r="Y15"/>
  <c r="W16"/>
  <c r="Y16"/>
  <c r="S17"/>
  <c r="U17"/>
  <c r="W17" s="1"/>
  <c r="Y17" s="1"/>
  <c r="S18"/>
  <c r="U18"/>
  <c r="W18" s="1"/>
  <c r="Y18" s="1"/>
  <c r="S19"/>
  <c r="U19"/>
  <c r="W19" s="1"/>
  <c r="Y19" s="1"/>
  <c r="S20"/>
  <c r="U20"/>
  <c r="W20" s="1"/>
  <c r="Y20" s="1"/>
  <c r="W21"/>
  <c r="Y21"/>
  <c r="W22"/>
  <c r="Y22"/>
  <c r="S23"/>
  <c r="U23"/>
  <c r="W23" s="1"/>
  <c r="Y23" s="1"/>
  <c r="S24"/>
  <c r="U24"/>
  <c r="W24" s="1"/>
  <c r="Y24" s="1"/>
  <c r="S25"/>
  <c r="U25"/>
  <c r="W25" s="1"/>
  <c r="Y25" s="1"/>
  <c r="S26"/>
  <c r="U26"/>
  <c r="W26" s="1"/>
  <c r="Y26" s="1"/>
  <c r="S27"/>
  <c r="U27"/>
  <c r="W27" s="1"/>
  <c r="Y27" s="1"/>
  <c r="S28"/>
  <c r="U28"/>
  <c r="W28" s="1"/>
  <c r="Y28" s="1"/>
  <c r="S29"/>
  <c r="U29"/>
  <c r="W29" s="1"/>
  <c r="Y29" s="1"/>
  <c r="S30"/>
  <c r="U30"/>
  <c r="W30" s="1"/>
  <c r="Y30" s="1"/>
  <c r="S31"/>
  <c r="U31"/>
  <c r="W31" s="1"/>
  <c r="Y31" s="1"/>
  <c r="S32"/>
  <c r="U32"/>
  <c r="W32" s="1"/>
  <c r="Y32" s="1"/>
  <c r="S33"/>
  <c r="U33"/>
  <c r="W33" s="1"/>
  <c r="Y33" s="1"/>
  <c r="S34"/>
  <c r="U34"/>
  <c r="W34" s="1"/>
  <c r="Y34" s="1"/>
  <c r="S35"/>
  <c r="U35"/>
  <c r="W35" s="1"/>
  <c r="Y35" s="1"/>
  <c r="S36"/>
  <c r="U36"/>
  <c r="W36" s="1"/>
  <c r="Y36" s="1"/>
  <c r="S37"/>
  <c r="U37"/>
  <c r="W37" s="1"/>
  <c r="Y37" s="1"/>
  <c r="S38"/>
  <c r="U38"/>
  <c r="W38" s="1"/>
  <c r="Y38" s="1"/>
  <c r="S39"/>
  <c r="U39"/>
  <c r="W39" s="1"/>
  <c r="Y39" s="1"/>
  <c r="S40"/>
  <c r="U40"/>
  <c r="W40" s="1"/>
  <c r="Y40" s="1"/>
  <c r="S41"/>
  <c r="U41"/>
  <c r="W41" s="1"/>
  <c r="Y41" s="1"/>
  <c r="S42"/>
  <c r="U42"/>
  <c r="W42" s="1"/>
  <c r="Y42" s="1"/>
  <c r="S43"/>
  <c r="U43"/>
  <c r="W43" s="1"/>
  <c r="Y43" s="1"/>
  <c r="S44"/>
  <c r="U44"/>
  <c r="W44" s="1"/>
  <c r="Y44" s="1"/>
  <c r="S45"/>
  <c r="U45"/>
  <c r="W45" s="1"/>
  <c r="Y45" s="1"/>
  <c r="S46"/>
  <c r="U46"/>
  <c r="W46" s="1"/>
  <c r="Y46" s="1"/>
  <c r="S47"/>
  <c r="U47"/>
  <c r="W47" s="1"/>
  <c r="Y47" s="1"/>
  <c r="S48"/>
  <c r="U48"/>
  <c r="W48" s="1"/>
  <c r="Y48" s="1"/>
  <c r="S49"/>
  <c r="U49"/>
  <c r="W49" s="1"/>
  <c r="Y49" s="1"/>
  <c r="S50"/>
  <c r="U50"/>
  <c r="W50" s="1"/>
  <c r="Y50" s="1"/>
  <c r="S51"/>
  <c r="U51"/>
  <c r="W51" s="1"/>
  <c r="Y51" s="1"/>
  <c r="W52"/>
  <c r="Y52"/>
  <c r="S53"/>
  <c r="U53"/>
  <c r="W53" s="1"/>
  <c r="Y53" s="1"/>
  <c r="W54"/>
  <c r="Y54"/>
  <c r="S55"/>
  <c r="U55"/>
  <c r="W55" s="1"/>
  <c r="Y55" s="1"/>
  <c r="S56"/>
  <c r="U56"/>
  <c r="W56" s="1"/>
  <c r="Y56" s="1"/>
  <c r="S57"/>
  <c r="U57"/>
  <c r="W57" s="1"/>
  <c r="Y57" s="1"/>
  <c r="W58"/>
  <c r="Y58"/>
  <c r="S59"/>
  <c r="U59"/>
  <c r="W59" s="1"/>
  <c r="Y59" s="1"/>
  <c r="S60"/>
  <c r="U60"/>
  <c r="W60" s="1"/>
  <c r="Y60" s="1"/>
  <c r="S61"/>
  <c r="U61"/>
  <c r="W61" s="1"/>
  <c r="Y61" s="1"/>
  <c r="S62"/>
  <c r="U62"/>
  <c r="W62" s="1"/>
  <c r="Y62" s="1"/>
  <c r="S63"/>
  <c r="U63"/>
  <c r="W63" s="1"/>
  <c r="Y63" s="1"/>
  <c r="S64"/>
  <c r="U64"/>
  <c r="W64" s="1"/>
  <c r="Y64" s="1"/>
  <c r="W65"/>
  <c r="Y65"/>
  <c r="S66"/>
  <c r="U66"/>
  <c r="W66" s="1"/>
  <c r="Y66" s="1"/>
  <c r="S67"/>
  <c r="U67"/>
  <c r="W67" s="1"/>
  <c r="Y67" s="1"/>
  <c r="S68"/>
  <c r="U68"/>
  <c r="W68" s="1"/>
  <c r="Y68" s="1"/>
  <c r="S69"/>
  <c r="U69"/>
  <c r="W69" s="1"/>
  <c r="Y69" s="1"/>
  <c r="S70"/>
  <c r="U70"/>
  <c r="W70" s="1"/>
  <c r="Y70" s="1"/>
  <c r="S71"/>
  <c r="U71"/>
  <c r="W71" s="1"/>
  <c r="Y71" s="1"/>
  <c r="S72"/>
  <c r="U72"/>
  <c r="W72" s="1"/>
  <c r="Y72" s="1"/>
  <c r="W73"/>
  <c r="Y73"/>
  <c r="S74"/>
  <c r="U74"/>
  <c r="W74" s="1"/>
  <c r="Y74" s="1"/>
  <c r="S75"/>
  <c r="U75"/>
  <c r="W75" s="1"/>
  <c r="Y75" s="1"/>
  <c r="S76"/>
  <c r="U76"/>
  <c r="W76" s="1"/>
  <c r="Y76" s="1"/>
  <c r="S77"/>
  <c r="U77"/>
  <c r="W77" s="1"/>
  <c r="Y77" s="1"/>
  <c r="S78"/>
  <c r="U78"/>
  <c r="W78" s="1"/>
  <c r="Y78" s="1"/>
  <c r="S79"/>
  <c r="U79"/>
  <c r="W79" s="1"/>
  <c r="Y79" s="1"/>
  <c r="S80"/>
  <c r="U80"/>
  <c r="W80" s="1"/>
  <c r="Y80" s="1"/>
  <c r="S81"/>
  <c r="U81"/>
  <c r="W81" s="1"/>
  <c r="Y81" s="1"/>
  <c r="W82"/>
  <c r="Y82"/>
  <c r="S83"/>
  <c r="U83"/>
  <c r="W83" s="1"/>
  <c r="Y83" s="1"/>
  <c r="S84"/>
  <c r="U84"/>
  <c r="W84" s="1"/>
  <c r="Y84" s="1"/>
  <c r="S85"/>
  <c r="U85"/>
  <c r="W85" s="1"/>
  <c r="Y85" s="1"/>
  <c r="S86"/>
  <c r="U86"/>
  <c r="W86" s="1"/>
  <c r="Y86" s="1"/>
  <c r="S87"/>
  <c r="U87"/>
  <c r="W87" s="1"/>
  <c r="Y87" s="1"/>
  <c r="S88"/>
  <c r="U88"/>
  <c r="W88" s="1"/>
  <c r="Y88" s="1"/>
  <c r="S89"/>
  <c r="U89"/>
  <c r="W89" s="1"/>
  <c r="Y89" s="1"/>
  <c r="S90"/>
  <c r="U90"/>
  <c r="W90" s="1"/>
  <c r="Y90" s="1"/>
  <c r="S91"/>
  <c r="U91"/>
  <c r="W91" s="1"/>
  <c r="Y91" s="1"/>
  <c r="S92"/>
  <c r="U92"/>
  <c r="W92" s="1"/>
  <c r="Y92" s="1"/>
  <c r="S93"/>
  <c r="U93"/>
  <c r="W93" s="1"/>
  <c r="Y93" s="1"/>
  <c r="S94"/>
  <c r="U94"/>
  <c r="W94" s="1"/>
  <c r="Y94" s="1"/>
  <c r="S95"/>
  <c r="U95"/>
  <c r="W95" s="1"/>
  <c r="Y95" s="1"/>
  <c r="S96"/>
  <c r="U96"/>
  <c r="W96" s="1"/>
  <c r="Y96" s="1"/>
  <c r="S97"/>
  <c r="U97"/>
  <c r="W97" s="1"/>
  <c r="Y97" s="1"/>
  <c r="S98"/>
  <c r="U98"/>
  <c r="W98" s="1"/>
  <c r="Y98" s="1"/>
  <c r="S99"/>
  <c r="U99"/>
  <c r="W99" s="1"/>
  <c r="Y99" s="1"/>
  <c r="S100"/>
  <c r="U100"/>
  <c r="W100" s="1"/>
  <c r="Y100" s="1"/>
  <c r="W101"/>
  <c r="Y101"/>
  <c r="S102"/>
  <c r="U102"/>
  <c r="W102" s="1"/>
  <c r="Y102" s="1"/>
  <c r="S103"/>
  <c r="U103"/>
  <c r="W103" s="1"/>
  <c r="Y103" s="1"/>
  <c r="S104"/>
  <c r="U104"/>
  <c r="W104" s="1"/>
  <c r="Y104" s="1"/>
  <c r="S105"/>
  <c r="U105"/>
  <c r="W105" s="1"/>
  <c r="Y105" s="1"/>
  <c r="S106"/>
  <c r="U106"/>
  <c r="W106" s="1"/>
  <c r="Y106" s="1"/>
  <c r="S107"/>
  <c r="U107"/>
  <c r="W107" s="1"/>
  <c r="Y107" s="1"/>
  <c r="S108"/>
  <c r="U108"/>
  <c r="W108" s="1"/>
  <c r="Y108" s="1"/>
  <c r="S109"/>
  <c r="U109"/>
  <c r="W109" s="1"/>
  <c r="Y109" s="1"/>
  <c r="S110"/>
  <c r="U110"/>
  <c r="W110" s="1"/>
  <c r="Y110" s="1"/>
  <c r="S111"/>
  <c r="U111"/>
  <c r="W111" s="1"/>
  <c r="Y111" s="1"/>
  <c r="S112"/>
  <c r="U112"/>
  <c r="W112" s="1"/>
  <c r="Y112" s="1"/>
  <c r="S113"/>
  <c r="U113"/>
  <c r="W113" s="1"/>
  <c r="Y113" s="1"/>
  <c r="S114"/>
  <c r="U114"/>
  <c r="W114" s="1"/>
  <c r="Y114" s="1"/>
  <c r="S115"/>
  <c r="U115"/>
  <c r="W115" s="1"/>
  <c r="Y115" s="1"/>
  <c r="S116"/>
  <c r="U116"/>
  <c r="W116" s="1"/>
  <c r="Y116" s="1"/>
  <c r="S117"/>
  <c r="U117"/>
  <c r="W117" s="1"/>
  <c r="Y117" s="1"/>
  <c r="S118"/>
  <c r="U118"/>
  <c r="W118" s="1"/>
  <c r="Y118" s="1"/>
  <c r="S119"/>
  <c r="U119"/>
  <c r="W119" s="1"/>
  <c r="Y119" s="1"/>
  <c r="S120"/>
  <c r="U120"/>
  <c r="W120" s="1"/>
  <c r="Y120" s="1"/>
  <c r="S121"/>
  <c r="U121"/>
  <c r="W121" s="1"/>
  <c r="Y121" s="1"/>
  <c r="S122"/>
  <c r="U122"/>
  <c r="W122" s="1"/>
  <c r="Y122" s="1"/>
  <c r="S123"/>
  <c r="U123"/>
  <c r="W123" s="1"/>
  <c r="Y123" s="1"/>
  <c r="S124"/>
  <c r="U124"/>
  <c r="W124" s="1"/>
  <c r="Y124" s="1"/>
  <c r="W125"/>
  <c r="Y125"/>
  <c r="W126"/>
  <c r="Y126"/>
  <c r="W127"/>
  <c r="Y127"/>
  <c r="S128"/>
  <c r="U128"/>
  <c r="W128" s="1"/>
  <c r="Y128" s="1"/>
  <c r="S129"/>
  <c r="U129"/>
  <c r="W129" s="1"/>
  <c r="Y129" s="1"/>
  <c r="S130"/>
  <c r="U130"/>
  <c r="W130" s="1"/>
  <c r="Y130" s="1"/>
  <c r="S131"/>
  <c r="U131"/>
  <c r="W131" s="1"/>
  <c r="Y131" s="1"/>
  <c r="S132"/>
  <c r="U132"/>
  <c r="W132" s="1"/>
  <c r="Y132" s="1"/>
  <c r="S133"/>
  <c r="U133"/>
  <c r="W133" s="1"/>
  <c r="Y133" s="1"/>
  <c r="S134"/>
  <c r="U134"/>
  <c r="W134" s="1"/>
  <c r="Y134" s="1"/>
  <c r="S135"/>
  <c r="U135"/>
  <c r="W135" s="1"/>
  <c r="Y135" s="1"/>
  <c r="S136"/>
  <c r="U136"/>
  <c r="W136" s="1"/>
  <c r="Y136" s="1"/>
  <c r="S137"/>
  <c r="U137"/>
  <c r="W137" s="1"/>
  <c r="Y137" s="1"/>
  <c r="S138"/>
  <c r="U138"/>
  <c r="W138" s="1"/>
  <c r="Y138" s="1"/>
  <c r="S139"/>
  <c r="U139"/>
  <c r="W139" s="1"/>
  <c r="Y139" s="1"/>
  <c r="S140"/>
  <c r="U140"/>
  <c r="W140" s="1"/>
  <c r="Y140" s="1"/>
  <c r="S141"/>
  <c r="U141"/>
  <c r="W141" s="1"/>
  <c r="Y141" s="1"/>
  <c r="S142"/>
  <c r="U142"/>
  <c r="W142" s="1"/>
  <c r="Y142" s="1"/>
  <c r="S143"/>
  <c r="U143"/>
  <c r="W143" s="1"/>
  <c r="Y143" s="1"/>
  <c r="S144"/>
  <c r="U144"/>
  <c r="W144" s="1"/>
  <c r="Y144" s="1"/>
  <c r="S145"/>
  <c r="U145"/>
  <c r="W145" s="1"/>
  <c r="Y145" s="1"/>
  <c r="S146"/>
  <c r="U146"/>
  <c r="W146" s="1"/>
  <c r="Y146" s="1"/>
  <c r="S147"/>
  <c r="U147"/>
  <c r="W147" s="1"/>
  <c r="Y147" s="1"/>
  <c r="S148"/>
  <c r="U148"/>
  <c r="W148" s="1"/>
  <c r="Y148" s="1"/>
  <c r="S149"/>
  <c r="U149"/>
  <c r="W149" s="1"/>
  <c r="Y149" s="1"/>
  <c r="S150"/>
  <c r="U150"/>
  <c r="W150" s="1"/>
  <c r="Y150" s="1"/>
  <c r="W151"/>
  <c r="Y151"/>
  <c r="S152"/>
  <c r="U152"/>
  <c r="W152" s="1"/>
  <c r="Y152" s="1"/>
  <c r="W153"/>
  <c r="Y153"/>
  <c r="S154"/>
  <c r="U154"/>
  <c r="W154" s="1"/>
  <c r="Y154" s="1"/>
  <c r="S155"/>
  <c r="U155"/>
  <c r="W155" s="1"/>
  <c r="Y155" s="1"/>
  <c r="S156"/>
  <c r="U156"/>
  <c r="W156" s="1"/>
  <c r="Y156" s="1"/>
  <c r="S157"/>
  <c r="U157"/>
  <c r="W157" s="1"/>
  <c r="Y157" s="1"/>
  <c r="S158"/>
  <c r="U158"/>
  <c r="W158" s="1"/>
  <c r="Y158" s="1"/>
  <c r="S159"/>
  <c r="U159"/>
  <c r="W159" s="1"/>
  <c r="Y159" s="1"/>
  <c r="S160"/>
  <c r="U160"/>
  <c r="W160" s="1"/>
  <c r="Y160" s="1"/>
  <c r="S161"/>
  <c r="U161"/>
  <c r="W161" s="1"/>
  <c r="Y161" s="1"/>
  <c r="W162"/>
  <c r="Y162"/>
  <c r="S163"/>
  <c r="U163"/>
  <c r="W163" s="1"/>
  <c r="Y163" s="1"/>
  <c r="S164"/>
  <c r="U164"/>
  <c r="W164" s="1"/>
  <c r="Y164" s="1"/>
  <c r="S165"/>
  <c r="U165"/>
  <c r="W165" s="1"/>
  <c r="Y165" s="1"/>
  <c r="S166"/>
  <c r="U166"/>
  <c r="W166" s="1"/>
  <c r="Y166" s="1"/>
  <c r="S167"/>
  <c r="U167"/>
  <c r="W167" s="1"/>
  <c r="Y167" s="1"/>
  <c r="S168"/>
  <c r="U168"/>
  <c r="W168" s="1"/>
  <c r="Y168" s="1"/>
  <c r="S169"/>
  <c r="U169"/>
  <c r="W169" s="1"/>
  <c r="Y169" s="1"/>
  <c r="S170"/>
  <c r="U170"/>
  <c r="W170" s="1"/>
  <c r="Y170" s="1"/>
  <c r="S171"/>
  <c r="U171"/>
  <c r="W171" s="1"/>
  <c r="Y171" s="1"/>
  <c r="S172"/>
  <c r="U172"/>
  <c r="W172" s="1"/>
  <c r="Y172" s="1"/>
  <c r="S173"/>
  <c r="U173"/>
  <c r="W173" s="1"/>
  <c r="Y173" s="1"/>
  <c r="S174"/>
  <c r="U174"/>
  <c r="W174" s="1"/>
  <c r="Y174" s="1"/>
  <c r="S175"/>
  <c r="U175"/>
  <c r="W175" s="1"/>
  <c r="Y175" s="1"/>
  <c r="S176"/>
  <c r="U176"/>
  <c r="W176" s="1"/>
  <c r="Y176" s="1"/>
  <c r="S177"/>
  <c r="U177"/>
  <c r="W177" s="1"/>
  <c r="Y177" s="1"/>
  <c r="S178"/>
  <c r="U178"/>
  <c r="W178" s="1"/>
  <c r="Y178" s="1"/>
  <c r="S179"/>
  <c r="U179"/>
  <c r="W179" s="1"/>
  <c r="Y179" s="1"/>
  <c r="S180"/>
  <c r="U180"/>
  <c r="W180" s="1"/>
  <c r="Y180" s="1"/>
  <c r="S181"/>
  <c r="U181"/>
  <c r="W181" s="1"/>
  <c r="Y181" s="1"/>
  <c r="S182"/>
  <c r="U182"/>
  <c r="W182" s="1"/>
  <c r="Y182" s="1"/>
  <c r="S183"/>
  <c r="U183"/>
  <c r="W183" s="1"/>
  <c r="Y183" s="1"/>
  <c r="S184"/>
  <c r="U184"/>
  <c r="W184" s="1"/>
  <c r="Y184" s="1"/>
  <c r="S185"/>
  <c r="U185"/>
  <c r="W185" s="1"/>
  <c r="Y185" s="1"/>
  <c r="S186"/>
  <c r="U186"/>
  <c r="W186" s="1"/>
  <c r="Y186" s="1"/>
  <c r="S187"/>
  <c r="U187"/>
  <c r="W187" s="1"/>
  <c r="Y187" s="1"/>
  <c r="S188"/>
  <c r="U188"/>
  <c r="W188" s="1"/>
  <c r="Y188" s="1"/>
  <c r="S189"/>
  <c r="U189"/>
  <c r="W189" s="1"/>
  <c r="Y189" s="1"/>
  <c r="S190"/>
  <c r="U190"/>
  <c r="W190" s="1"/>
  <c r="Y190" s="1"/>
  <c r="S191"/>
  <c r="U191"/>
  <c r="W191" s="1"/>
  <c r="Y191" s="1"/>
  <c r="S192"/>
  <c r="U192"/>
  <c r="W192" s="1"/>
  <c r="Y192" s="1"/>
  <c r="S193"/>
  <c r="U193"/>
  <c r="W193" s="1"/>
  <c r="Y193" s="1"/>
  <c r="S194"/>
  <c r="U194"/>
  <c r="W194" s="1"/>
  <c r="Y194" s="1"/>
  <c r="S195"/>
  <c r="U195"/>
  <c r="W195" s="1"/>
  <c r="Y195" s="1"/>
  <c r="S196"/>
  <c r="U196"/>
  <c r="W196" s="1"/>
  <c r="Y196" s="1"/>
  <c r="S197"/>
  <c r="U197"/>
  <c r="W197" s="1"/>
  <c r="Y197" s="1"/>
  <c r="S198"/>
  <c r="U198"/>
  <c r="W198" s="1"/>
  <c r="Y198" s="1"/>
  <c r="S199"/>
  <c r="U199"/>
  <c r="W199" s="1"/>
  <c r="Y199" s="1"/>
  <c r="S200"/>
  <c r="U200"/>
  <c r="W200" s="1"/>
  <c r="Y200" s="1"/>
  <c r="S201"/>
  <c r="U201"/>
  <c r="W201" s="1"/>
  <c r="Y201" s="1"/>
  <c r="S202"/>
  <c r="U202"/>
  <c r="W202" s="1"/>
  <c r="Y202" s="1"/>
  <c r="S203"/>
  <c r="U203"/>
  <c r="W203" s="1"/>
  <c r="Y203" s="1"/>
  <c r="S204"/>
  <c r="U204"/>
  <c r="W204" s="1"/>
  <c r="Y204" s="1"/>
  <c r="S205"/>
  <c r="U205"/>
  <c r="W205" s="1"/>
  <c r="Y205" s="1"/>
  <c r="S206"/>
  <c r="U206"/>
  <c r="W206" s="1"/>
  <c r="Y206" s="1"/>
  <c r="S207"/>
  <c r="U207"/>
  <c r="W207" s="1"/>
  <c r="Y207" s="1"/>
  <c r="S208"/>
  <c r="U208"/>
  <c r="W208" s="1"/>
  <c r="Y208" s="1"/>
  <c r="S209"/>
  <c r="U209"/>
  <c r="W209" s="1"/>
  <c r="Y209" s="1"/>
  <c r="S210"/>
  <c r="U210"/>
  <c r="W210" s="1"/>
  <c r="Y210" s="1"/>
  <c r="S211"/>
  <c r="U211"/>
  <c r="W211" s="1"/>
  <c r="Y211" s="1"/>
  <c r="S212"/>
  <c r="U212"/>
  <c r="W212" s="1"/>
  <c r="Y212" s="1"/>
  <c r="S213"/>
  <c r="U213"/>
  <c r="W213" s="1"/>
  <c r="Y213" s="1"/>
  <c r="S214"/>
  <c r="U214"/>
  <c r="W214" s="1"/>
  <c r="Y214" s="1"/>
  <c r="S215"/>
  <c r="U215"/>
  <c r="W215" s="1"/>
  <c r="Y215" s="1"/>
  <c r="S216"/>
  <c r="U216"/>
  <c r="W216" s="1"/>
  <c r="Y216" s="1"/>
  <c r="S217"/>
  <c r="U217"/>
  <c r="W217" s="1"/>
  <c r="Y217" s="1"/>
  <c r="S218"/>
  <c r="U218"/>
  <c r="W218" s="1"/>
  <c r="Y218" s="1"/>
  <c r="W219"/>
  <c r="Y219"/>
  <c r="R7" i="8"/>
  <c r="T7"/>
  <c r="V7" s="1"/>
  <c r="X7" s="1"/>
  <c r="R8"/>
  <c r="T8"/>
  <c r="V8" s="1"/>
  <c r="X8" s="1"/>
  <c r="R9"/>
  <c r="T9"/>
  <c r="V9" s="1"/>
  <c r="X9" s="1"/>
  <c r="X10"/>
  <c r="R11"/>
  <c r="T11" s="1"/>
  <c r="V11" s="1"/>
  <c r="X11" s="1"/>
  <c r="R12"/>
  <c r="T12" s="1"/>
  <c r="V12" s="1"/>
  <c r="X12" s="1"/>
  <c r="R13"/>
  <c r="T13" s="1"/>
  <c r="V13" s="1"/>
  <c r="X13" s="1"/>
  <c r="R14"/>
  <c r="T14" s="1"/>
  <c r="V14" s="1"/>
  <c r="X14" s="1"/>
  <c r="R15"/>
  <c r="T15" s="1"/>
  <c r="V15" s="1"/>
  <c r="X15" s="1"/>
  <c r="V16"/>
  <c r="X16" s="1"/>
  <c r="R17"/>
  <c r="T17" s="1"/>
  <c r="V17" s="1"/>
  <c r="X17" s="1"/>
  <c r="R18"/>
  <c r="T18" s="1"/>
  <c r="V18" s="1"/>
  <c r="X18" s="1"/>
  <c r="V19"/>
  <c r="X19" s="1"/>
  <c r="U272" i="15"/>
  <c r="M6" i="18" s="1"/>
  <c r="U179" i="5"/>
  <c r="M7" i="18" s="1"/>
  <c r="U210" i="16"/>
  <c r="M8" i="18" s="1"/>
  <c r="U135" i="1"/>
  <c r="M9" i="18" s="1"/>
  <c r="U220" i="7"/>
  <c r="M10" i="18" s="1"/>
  <c r="R10" i="8"/>
  <c r="T10" s="1"/>
  <c r="T20" s="1"/>
  <c r="M11" i="18" s="1"/>
  <c r="M12" s="1"/>
  <c r="T6" i="15"/>
  <c r="V6" s="1"/>
  <c r="X6"/>
  <c r="Z6" s="1"/>
  <c r="T7"/>
  <c r="V7" s="1"/>
  <c r="X7"/>
  <c r="Z7" s="1"/>
  <c r="T8"/>
  <c r="V8" s="1"/>
  <c r="X8"/>
  <c r="Z8" s="1"/>
  <c r="T9"/>
  <c r="V9" s="1"/>
  <c r="X9"/>
  <c r="Z9" s="1"/>
  <c r="T10"/>
  <c r="V10" s="1"/>
  <c r="X10"/>
  <c r="Z10" s="1"/>
  <c r="T11"/>
  <c r="V11" s="1"/>
  <c r="X11"/>
  <c r="Z11" s="1"/>
  <c r="T12"/>
  <c r="V12" s="1"/>
  <c r="X12"/>
  <c r="Z12" s="1"/>
  <c r="T13"/>
  <c r="V13" s="1"/>
  <c r="X13"/>
  <c r="Z13" s="1"/>
  <c r="T14"/>
  <c r="V14" s="1"/>
  <c r="X14"/>
  <c r="Z14" s="1"/>
  <c r="T15"/>
  <c r="V15" s="1"/>
  <c r="X15"/>
  <c r="Z15" s="1"/>
  <c r="T16"/>
  <c r="V16" s="1"/>
  <c r="X16"/>
  <c r="Z16" s="1"/>
  <c r="T17"/>
  <c r="V17" s="1"/>
  <c r="X17"/>
  <c r="Z17" s="1"/>
  <c r="T18"/>
  <c r="V18" s="1"/>
  <c r="X18"/>
  <c r="Z18" s="1"/>
  <c r="T19"/>
  <c r="V19" s="1"/>
  <c r="X19"/>
  <c r="Z19" s="1"/>
  <c r="T20"/>
  <c r="V20" s="1"/>
  <c r="X20"/>
  <c r="Z20" s="1"/>
  <c r="T21"/>
  <c r="V21" s="1"/>
  <c r="X21"/>
  <c r="Z21" s="1"/>
  <c r="T22"/>
  <c r="V22" s="1"/>
  <c r="X22"/>
  <c r="Z22" s="1"/>
  <c r="T23"/>
  <c r="V23" s="1"/>
  <c r="X23"/>
  <c r="Z23" s="1"/>
  <c r="T24"/>
  <c r="V24" s="1"/>
  <c r="X24"/>
  <c r="Z24" s="1"/>
  <c r="T25"/>
  <c r="V25" s="1"/>
  <c r="X25"/>
  <c r="Z25" s="1"/>
  <c r="X26"/>
  <c r="Z26" s="1"/>
  <c r="T27"/>
  <c r="V27" s="1"/>
  <c r="X27" s="1"/>
  <c r="Z27" s="1"/>
  <c r="T28"/>
  <c r="V28" s="1"/>
  <c r="X28" s="1"/>
  <c r="Z28" s="1"/>
  <c r="T29"/>
  <c r="V29" s="1"/>
  <c r="X29" s="1"/>
  <c r="Z29" s="1"/>
  <c r="T30"/>
  <c r="V30" s="1"/>
  <c r="X30" s="1"/>
  <c r="Z30" s="1"/>
  <c r="T31"/>
  <c r="V31" s="1"/>
  <c r="X31" s="1"/>
  <c r="Z31" s="1"/>
  <c r="T32"/>
  <c r="V32" s="1"/>
  <c r="X32" s="1"/>
  <c r="Z32" s="1"/>
  <c r="T33"/>
  <c r="V33" s="1"/>
  <c r="X33" s="1"/>
  <c r="Z33" s="1"/>
  <c r="T34"/>
  <c r="V34" s="1"/>
  <c r="X34" s="1"/>
  <c r="Z34" s="1"/>
  <c r="T35"/>
  <c r="V35" s="1"/>
  <c r="X35" s="1"/>
  <c r="Z35" s="1"/>
  <c r="T36"/>
  <c r="V36" s="1"/>
  <c r="X36" s="1"/>
  <c r="Z36" s="1"/>
  <c r="T37"/>
  <c r="V37" s="1"/>
  <c r="X37" s="1"/>
  <c r="Z37" s="1"/>
  <c r="T38"/>
  <c r="V38" s="1"/>
  <c r="X38" s="1"/>
  <c r="Z38" s="1"/>
  <c r="T39"/>
  <c r="V39" s="1"/>
  <c r="X39" s="1"/>
  <c r="Z39" s="1"/>
  <c r="T40"/>
  <c r="V40" s="1"/>
  <c r="X40" s="1"/>
  <c r="Z40" s="1"/>
  <c r="T41"/>
  <c r="V41" s="1"/>
  <c r="X41" s="1"/>
  <c r="Z41" s="1"/>
  <c r="T42"/>
  <c r="V42" s="1"/>
  <c r="X42" s="1"/>
  <c r="Z42" s="1"/>
  <c r="X43"/>
  <c r="Z43" s="1"/>
  <c r="T44"/>
  <c r="V44" s="1"/>
  <c r="X44"/>
  <c r="Z44" s="1"/>
  <c r="T45"/>
  <c r="V45" s="1"/>
  <c r="X45"/>
  <c r="Z45" s="1"/>
  <c r="T46"/>
  <c r="V46" s="1"/>
  <c r="X46"/>
  <c r="Z46" s="1"/>
  <c r="T47"/>
  <c r="V47" s="1"/>
  <c r="X47"/>
  <c r="Z47" s="1"/>
  <c r="T48"/>
  <c r="V48" s="1"/>
  <c r="X48"/>
  <c r="Z48" s="1"/>
  <c r="T49"/>
  <c r="V49" s="1"/>
  <c r="X49"/>
  <c r="Z49" s="1"/>
  <c r="T50"/>
  <c r="V50" s="1"/>
  <c r="X50"/>
  <c r="Z50" s="1"/>
  <c r="T51"/>
  <c r="V51" s="1"/>
  <c r="X51"/>
  <c r="Z51" s="1"/>
  <c r="T52"/>
  <c r="V52" s="1"/>
  <c r="X52"/>
  <c r="Z52" s="1"/>
  <c r="T53"/>
  <c r="V53" s="1"/>
  <c r="X53"/>
  <c r="Z53" s="1"/>
  <c r="T54"/>
  <c r="V54" s="1"/>
  <c r="X54"/>
  <c r="Z54" s="1"/>
  <c r="T55"/>
  <c r="V55" s="1"/>
  <c r="X55"/>
  <c r="Z55" s="1"/>
  <c r="T56"/>
  <c r="V56" s="1"/>
  <c r="X56"/>
  <c r="Z56" s="1"/>
  <c r="T57"/>
  <c r="V57" s="1"/>
  <c r="X57"/>
  <c r="Z57" s="1"/>
  <c r="T58"/>
  <c r="V58" s="1"/>
  <c r="X58"/>
  <c r="Z58" s="1"/>
  <c r="T59"/>
  <c r="V59" s="1"/>
  <c r="X59"/>
  <c r="Z59" s="1"/>
  <c r="T60"/>
  <c r="V60" s="1"/>
  <c r="X60"/>
  <c r="Z60" s="1"/>
  <c r="X61"/>
  <c r="Z61" s="1"/>
  <c r="X62"/>
  <c r="Z62" s="1"/>
  <c r="T63"/>
  <c r="V63" s="1"/>
  <c r="X63"/>
  <c r="Z63" s="1"/>
  <c r="T64"/>
  <c r="V64" s="1"/>
  <c r="X64"/>
  <c r="Z64" s="1"/>
  <c r="T65"/>
  <c r="V65" s="1"/>
  <c r="X65"/>
  <c r="Z65" s="1"/>
  <c r="T66"/>
  <c r="V66" s="1"/>
  <c r="X66"/>
  <c r="Z66" s="1"/>
  <c r="T67"/>
  <c r="V67" s="1"/>
  <c r="X67"/>
  <c r="Z67" s="1"/>
  <c r="T68"/>
  <c r="V68" s="1"/>
  <c r="X68"/>
  <c r="Z68" s="1"/>
  <c r="T69"/>
  <c r="V69" s="1"/>
  <c r="X69"/>
  <c r="Z69" s="1"/>
  <c r="T70"/>
  <c r="V70" s="1"/>
  <c r="X70"/>
  <c r="Z70" s="1"/>
  <c r="T71"/>
  <c r="V71" s="1"/>
  <c r="X71"/>
  <c r="Z71" s="1"/>
  <c r="T72"/>
  <c r="V72" s="1"/>
  <c r="X72"/>
  <c r="Z72" s="1"/>
  <c r="T73"/>
  <c r="V73" s="1"/>
  <c r="X73"/>
  <c r="Z73" s="1"/>
  <c r="T74"/>
  <c r="V74" s="1"/>
  <c r="X74"/>
  <c r="Z74" s="1"/>
  <c r="T75"/>
  <c r="V75" s="1"/>
  <c r="X75"/>
  <c r="Z75" s="1"/>
  <c r="T76"/>
  <c r="V76" s="1"/>
  <c r="X76"/>
  <c r="Z76" s="1"/>
  <c r="T77"/>
  <c r="V77" s="1"/>
  <c r="X77"/>
  <c r="Z77" s="1"/>
  <c r="T78"/>
  <c r="V78" s="1"/>
  <c r="X78"/>
  <c r="Z78" s="1"/>
  <c r="T79"/>
  <c r="V79" s="1"/>
  <c r="X79"/>
  <c r="Z79" s="1"/>
  <c r="T80"/>
  <c r="V80" s="1"/>
  <c r="X80"/>
  <c r="Z80" s="1"/>
  <c r="T81"/>
  <c r="V81" s="1"/>
  <c r="X81"/>
  <c r="Z81" s="1"/>
  <c r="X82"/>
  <c r="Z82" s="1"/>
  <c r="T83"/>
  <c r="V83" s="1"/>
  <c r="X83" s="1"/>
  <c r="Z83" s="1"/>
  <c r="T84"/>
  <c r="V84" s="1"/>
  <c r="X84" s="1"/>
  <c r="Z84" s="1"/>
  <c r="T85"/>
  <c r="V85" s="1"/>
  <c r="X85" s="1"/>
  <c r="Z85" s="1"/>
  <c r="T86"/>
  <c r="V86" s="1"/>
  <c r="X86" s="1"/>
  <c r="Z86" s="1"/>
  <c r="T87"/>
  <c r="V87" s="1"/>
  <c r="X87" s="1"/>
  <c r="Z87" s="1"/>
  <c r="T88"/>
  <c r="V88" s="1"/>
  <c r="X88" s="1"/>
  <c r="Z88" s="1"/>
  <c r="T89"/>
  <c r="V89" s="1"/>
  <c r="X89" s="1"/>
  <c r="Z89" s="1"/>
  <c r="T90"/>
  <c r="V90" s="1"/>
  <c r="X90" s="1"/>
  <c r="Z90" s="1"/>
  <c r="T91"/>
  <c r="V91" s="1"/>
  <c r="X91" s="1"/>
  <c r="Z91" s="1"/>
  <c r="T92"/>
  <c r="V92" s="1"/>
  <c r="X92" s="1"/>
  <c r="Z92" s="1"/>
  <c r="T93"/>
  <c r="V93" s="1"/>
  <c r="X93" s="1"/>
  <c r="Z93" s="1"/>
  <c r="T94"/>
  <c r="V94" s="1"/>
  <c r="X94" s="1"/>
  <c r="Z94" s="1"/>
  <c r="T95"/>
  <c r="V95" s="1"/>
  <c r="X95" s="1"/>
  <c r="Z95" s="1"/>
  <c r="T96"/>
  <c r="V96" s="1"/>
  <c r="X96" s="1"/>
  <c r="Z96" s="1"/>
  <c r="T97"/>
  <c r="V97" s="1"/>
  <c r="X97" s="1"/>
  <c r="Z97" s="1"/>
  <c r="T98"/>
  <c r="V98" s="1"/>
  <c r="X98" s="1"/>
  <c r="Z98" s="1"/>
  <c r="T99"/>
  <c r="V99" s="1"/>
  <c r="X99" s="1"/>
  <c r="Z99" s="1"/>
  <c r="T100"/>
  <c r="V100" s="1"/>
  <c r="X100" s="1"/>
  <c r="Z100" s="1"/>
  <c r="T101"/>
  <c r="V101" s="1"/>
  <c r="X101" s="1"/>
  <c r="Z101" s="1"/>
  <c r="T102"/>
  <c r="V102" s="1"/>
  <c r="X102" s="1"/>
  <c r="Z102" s="1"/>
  <c r="T103"/>
  <c r="V103" s="1"/>
  <c r="X103" s="1"/>
  <c r="Z103" s="1"/>
  <c r="T104"/>
  <c r="V104" s="1"/>
  <c r="X104" s="1"/>
  <c r="Z104" s="1"/>
  <c r="T105"/>
  <c r="V105" s="1"/>
  <c r="X105" s="1"/>
  <c r="Z105" s="1"/>
  <c r="T106"/>
  <c r="V106" s="1"/>
  <c r="X106" s="1"/>
  <c r="Z106" s="1"/>
  <c r="T107"/>
  <c r="V107" s="1"/>
  <c r="X107" s="1"/>
  <c r="Z107" s="1"/>
  <c r="T108"/>
  <c r="V108" s="1"/>
  <c r="X108" s="1"/>
  <c r="Z108" s="1"/>
  <c r="T109"/>
  <c r="V109" s="1"/>
  <c r="X109" s="1"/>
  <c r="Z109" s="1"/>
  <c r="T110"/>
  <c r="V110" s="1"/>
  <c r="X110" s="1"/>
  <c r="Z110" s="1"/>
  <c r="T111"/>
  <c r="V111" s="1"/>
  <c r="X111" s="1"/>
  <c r="Z111" s="1"/>
  <c r="T112"/>
  <c r="V112" s="1"/>
  <c r="X112" s="1"/>
  <c r="Z112" s="1"/>
  <c r="T113"/>
  <c r="V113" s="1"/>
  <c r="X113" s="1"/>
  <c r="Z113" s="1"/>
  <c r="T114"/>
  <c r="V114" s="1"/>
  <c r="X114" s="1"/>
  <c r="Z114" s="1"/>
  <c r="T115"/>
  <c r="V115" s="1"/>
  <c r="X115" s="1"/>
  <c r="Z115" s="1"/>
  <c r="T116"/>
  <c r="V116" s="1"/>
  <c r="X116" s="1"/>
  <c r="Z116" s="1"/>
  <c r="T117"/>
  <c r="V117" s="1"/>
  <c r="X117" s="1"/>
  <c r="Z117" s="1"/>
  <c r="T118"/>
  <c r="V118" s="1"/>
  <c r="X118" s="1"/>
  <c r="Z118" s="1"/>
  <c r="T119"/>
  <c r="V119" s="1"/>
  <c r="X119" s="1"/>
  <c r="Z119" s="1"/>
  <c r="T120"/>
  <c r="V120" s="1"/>
  <c r="X120" s="1"/>
  <c r="Z120" s="1"/>
  <c r="T121"/>
  <c r="V121" s="1"/>
  <c r="X121" s="1"/>
  <c r="Z121" s="1"/>
  <c r="T122"/>
  <c r="V122" s="1"/>
  <c r="X122" s="1"/>
  <c r="Z122" s="1"/>
  <c r="T123"/>
  <c r="V123" s="1"/>
  <c r="X123" s="1"/>
  <c r="Z123" s="1"/>
  <c r="T124"/>
  <c r="V124" s="1"/>
  <c r="X124" s="1"/>
  <c r="Z124" s="1"/>
  <c r="T125"/>
  <c r="V125" s="1"/>
  <c r="X125" s="1"/>
  <c r="Z125" s="1"/>
  <c r="T126"/>
  <c r="V126" s="1"/>
  <c r="X126" s="1"/>
  <c r="Z126" s="1"/>
  <c r="T127"/>
  <c r="V127" s="1"/>
  <c r="X127" s="1"/>
  <c r="Z127" s="1"/>
  <c r="T128"/>
  <c r="V128" s="1"/>
  <c r="X128" s="1"/>
  <c r="Z128" s="1"/>
  <c r="T129"/>
  <c r="V129" s="1"/>
  <c r="X129" s="1"/>
  <c r="Z129" s="1"/>
  <c r="T130"/>
  <c r="V130" s="1"/>
  <c r="X130" s="1"/>
  <c r="Z130" s="1"/>
  <c r="T131"/>
  <c r="V131" s="1"/>
  <c r="X131" s="1"/>
  <c r="Z131" s="1"/>
  <c r="T132"/>
  <c r="V132" s="1"/>
  <c r="X132" s="1"/>
  <c r="Z132" s="1"/>
  <c r="X133"/>
  <c r="Z133" s="1"/>
  <c r="T134"/>
  <c r="V134" s="1"/>
  <c r="X134"/>
  <c r="Z134" s="1"/>
  <c r="X135"/>
  <c r="Z135" s="1"/>
  <c r="T136"/>
  <c r="V136" s="1"/>
  <c r="X136" s="1"/>
  <c r="Z136" s="1"/>
  <c r="T137"/>
  <c r="V137" s="1"/>
  <c r="X137" s="1"/>
  <c r="Z137" s="1"/>
  <c r="T138"/>
  <c r="V138" s="1"/>
  <c r="X138" s="1"/>
  <c r="Z138" s="1"/>
  <c r="T139"/>
  <c r="V139" s="1"/>
  <c r="X139" s="1"/>
  <c r="Z139" s="1"/>
  <c r="T140"/>
  <c r="V140" s="1"/>
  <c r="X140" s="1"/>
  <c r="Z140" s="1"/>
  <c r="T141"/>
  <c r="V141" s="1"/>
  <c r="X141" s="1"/>
  <c r="Z141" s="1"/>
  <c r="T142"/>
  <c r="V142" s="1"/>
  <c r="X142" s="1"/>
  <c r="Z142" s="1"/>
  <c r="T143"/>
  <c r="V143" s="1"/>
  <c r="X143" s="1"/>
  <c r="Z143" s="1"/>
  <c r="T144"/>
  <c r="V144" s="1"/>
  <c r="X144" s="1"/>
  <c r="Z144" s="1"/>
  <c r="T145"/>
  <c r="V145" s="1"/>
  <c r="X145" s="1"/>
  <c r="Z145" s="1"/>
  <c r="T146"/>
  <c r="V146" s="1"/>
  <c r="X146" s="1"/>
  <c r="Z146" s="1"/>
  <c r="T147"/>
  <c r="V147" s="1"/>
  <c r="X147" s="1"/>
  <c r="Z147" s="1"/>
  <c r="T148"/>
  <c r="V148" s="1"/>
  <c r="X148" s="1"/>
  <c r="Z148" s="1"/>
  <c r="T149"/>
  <c r="V149" s="1"/>
  <c r="X149" s="1"/>
  <c r="Z149" s="1"/>
  <c r="T150"/>
  <c r="V150" s="1"/>
  <c r="X150" s="1"/>
  <c r="Z150" s="1"/>
  <c r="X151"/>
  <c r="Z151" s="1"/>
  <c r="T152"/>
  <c r="V152" s="1"/>
  <c r="X152"/>
  <c r="Z152" s="1"/>
  <c r="T153"/>
  <c r="V153" s="1"/>
  <c r="X153"/>
  <c r="Z153" s="1"/>
  <c r="T154"/>
  <c r="V154" s="1"/>
  <c r="X154"/>
  <c r="Z154" s="1"/>
  <c r="T155"/>
  <c r="V155" s="1"/>
  <c r="X155"/>
  <c r="Z155" s="1"/>
  <c r="T156"/>
  <c r="V156" s="1"/>
  <c r="X156"/>
  <c r="Z156" s="1"/>
  <c r="T157"/>
  <c r="V157" s="1"/>
  <c r="X157"/>
  <c r="Z157" s="1"/>
  <c r="T158"/>
  <c r="V158" s="1"/>
  <c r="X158"/>
  <c r="Z158" s="1"/>
  <c r="T159"/>
  <c r="V159" s="1"/>
  <c r="X159"/>
  <c r="Z159" s="1"/>
  <c r="T160"/>
  <c r="V160" s="1"/>
  <c r="X160"/>
  <c r="Z160" s="1"/>
  <c r="T161"/>
  <c r="V161" s="1"/>
  <c r="X161"/>
  <c r="Z161" s="1"/>
  <c r="T162"/>
  <c r="V162" s="1"/>
  <c r="X162"/>
  <c r="Z162" s="1"/>
  <c r="T163"/>
  <c r="V163" s="1"/>
  <c r="X163"/>
  <c r="Z163" s="1"/>
  <c r="T164"/>
  <c r="V164" s="1"/>
  <c r="X164"/>
  <c r="Z164" s="1"/>
  <c r="T165"/>
  <c r="V165" s="1"/>
  <c r="X165"/>
  <c r="Z165" s="1"/>
  <c r="T166"/>
  <c r="V166" s="1"/>
  <c r="X166"/>
  <c r="Z166" s="1"/>
  <c r="T167"/>
  <c r="V167" s="1"/>
  <c r="X167"/>
  <c r="Z167" s="1"/>
  <c r="T168"/>
  <c r="V168" s="1"/>
  <c r="X168"/>
  <c r="Z168" s="1"/>
  <c r="T169"/>
  <c r="V169" s="1"/>
  <c r="X169"/>
  <c r="Z169" s="1"/>
  <c r="T170"/>
  <c r="V170" s="1"/>
  <c r="X170"/>
  <c r="Z170" s="1"/>
  <c r="T171"/>
  <c r="V171" s="1"/>
  <c r="X171"/>
  <c r="Z171" s="1"/>
  <c r="T172"/>
  <c r="V172" s="1"/>
  <c r="X172"/>
  <c r="Z172" s="1"/>
  <c r="T173"/>
  <c r="V173" s="1"/>
  <c r="X173"/>
  <c r="Z173" s="1"/>
  <c r="T174"/>
  <c r="V174" s="1"/>
  <c r="X174"/>
  <c r="Z174" s="1"/>
  <c r="T175"/>
  <c r="V175" s="1"/>
  <c r="X175"/>
  <c r="Z175" s="1"/>
  <c r="T176"/>
  <c r="V176" s="1"/>
  <c r="X176"/>
  <c r="Z176" s="1"/>
  <c r="T177"/>
  <c r="V177" s="1"/>
  <c r="X177"/>
  <c r="Z177" s="1"/>
  <c r="T178"/>
  <c r="V178" s="1"/>
  <c r="X178"/>
  <c r="Z178" s="1"/>
  <c r="T179"/>
  <c r="V179" s="1"/>
  <c r="X179"/>
  <c r="Z179" s="1"/>
  <c r="T180"/>
  <c r="V180" s="1"/>
  <c r="X180"/>
  <c r="Z180" s="1"/>
  <c r="T181"/>
  <c r="V181" s="1"/>
  <c r="X181"/>
  <c r="Z181" s="1"/>
  <c r="T182"/>
  <c r="V182" s="1"/>
  <c r="X182"/>
  <c r="Z182" s="1"/>
  <c r="T183"/>
  <c r="V183" s="1"/>
  <c r="X183"/>
  <c r="Z183" s="1"/>
  <c r="T184"/>
  <c r="V184" s="1"/>
  <c r="X184"/>
  <c r="Z184" s="1"/>
  <c r="T185"/>
  <c r="V185" s="1"/>
  <c r="X185"/>
  <c r="Z185" s="1"/>
  <c r="X186"/>
  <c r="Z186" s="1"/>
  <c r="T187"/>
  <c r="V187" s="1"/>
  <c r="X187" s="1"/>
  <c r="Z187" s="1"/>
  <c r="X188"/>
  <c r="Z188" s="1"/>
  <c r="T189"/>
  <c r="V189" s="1"/>
  <c r="X189"/>
  <c r="Z189" s="1"/>
  <c r="T190"/>
  <c r="V190" s="1"/>
  <c r="X190"/>
  <c r="Z190" s="1"/>
  <c r="T191"/>
  <c r="V191" s="1"/>
  <c r="X191"/>
  <c r="Z191" s="1"/>
  <c r="T192"/>
  <c r="V192" s="1"/>
  <c r="X192"/>
  <c r="Z192" s="1"/>
  <c r="T193"/>
  <c r="V193" s="1"/>
  <c r="X193"/>
  <c r="Z193" s="1"/>
  <c r="T194"/>
  <c r="V194" s="1"/>
  <c r="X194"/>
  <c r="Z194" s="1"/>
  <c r="T195"/>
  <c r="V195" s="1"/>
  <c r="X195"/>
  <c r="Z195" s="1"/>
  <c r="T196"/>
  <c r="V196" s="1"/>
  <c r="X196"/>
  <c r="Z196" s="1"/>
  <c r="T197"/>
  <c r="V197" s="1"/>
  <c r="X197"/>
  <c r="Z197" s="1"/>
  <c r="T198"/>
  <c r="V198" s="1"/>
  <c r="X198"/>
  <c r="Z198" s="1"/>
  <c r="T199"/>
  <c r="V199" s="1"/>
  <c r="X199"/>
  <c r="Z199" s="1"/>
  <c r="T200"/>
  <c r="V200" s="1"/>
  <c r="X200"/>
  <c r="Z200" s="1"/>
  <c r="T201"/>
  <c r="V201" s="1"/>
  <c r="X201"/>
  <c r="Z201" s="1"/>
  <c r="T202"/>
  <c r="V202" s="1"/>
  <c r="X202"/>
  <c r="Z202" s="1"/>
  <c r="T203"/>
  <c r="V203" s="1"/>
  <c r="X203"/>
  <c r="Z203" s="1"/>
  <c r="T204"/>
  <c r="V204" s="1"/>
  <c r="X204"/>
  <c r="Z204" s="1"/>
  <c r="T205"/>
  <c r="V205" s="1"/>
  <c r="X205"/>
  <c r="Z205" s="1"/>
  <c r="T206"/>
  <c r="V206" s="1"/>
  <c r="X206"/>
  <c r="Z206" s="1"/>
  <c r="T207"/>
  <c r="V207" s="1"/>
  <c r="X207"/>
  <c r="Z207" s="1"/>
  <c r="T208"/>
  <c r="V208" s="1"/>
  <c r="X208"/>
  <c r="Z208" s="1"/>
  <c r="T209"/>
  <c r="V209" s="1"/>
  <c r="X209"/>
  <c r="Z209" s="1"/>
  <c r="T210"/>
  <c r="V210" s="1"/>
  <c r="X210"/>
  <c r="Z210" s="1"/>
  <c r="T211"/>
  <c r="V211" s="1"/>
  <c r="X211"/>
  <c r="Z211" s="1"/>
  <c r="T212"/>
  <c r="V212" s="1"/>
  <c r="X212"/>
  <c r="Z212" s="1"/>
  <c r="T213"/>
  <c r="V213" s="1"/>
  <c r="X213"/>
  <c r="Z213" s="1"/>
  <c r="T214"/>
  <c r="V214" s="1"/>
  <c r="X214"/>
  <c r="Z214" s="1"/>
  <c r="T215"/>
  <c r="V215" s="1"/>
  <c r="X215"/>
  <c r="Z215" s="1"/>
  <c r="T216"/>
  <c r="V216" s="1"/>
  <c r="X216"/>
  <c r="Z216" s="1"/>
  <c r="T217"/>
  <c r="V217" s="1"/>
  <c r="X217"/>
  <c r="Z217" s="1"/>
  <c r="T218"/>
  <c r="V218" s="1"/>
  <c r="X218"/>
  <c r="Z218" s="1"/>
  <c r="T219"/>
  <c r="V219" s="1"/>
  <c r="X219"/>
  <c r="Z219" s="1"/>
  <c r="T220"/>
  <c r="V220" s="1"/>
  <c r="X220"/>
  <c r="Z220" s="1"/>
  <c r="T221"/>
  <c r="V221" s="1"/>
  <c r="X221"/>
  <c r="Z221" s="1"/>
  <c r="T222"/>
  <c r="V222" s="1"/>
  <c r="X222"/>
  <c r="Z222" s="1"/>
  <c r="T223"/>
  <c r="V223" s="1"/>
  <c r="X223"/>
  <c r="Z223" s="1"/>
  <c r="T224"/>
  <c r="V224" s="1"/>
  <c r="X224"/>
  <c r="Z224" s="1"/>
  <c r="T225"/>
  <c r="V225" s="1"/>
  <c r="X225"/>
  <c r="Z225" s="1"/>
  <c r="T226"/>
  <c r="V226" s="1"/>
  <c r="X226"/>
  <c r="Z226" s="1"/>
  <c r="T227"/>
  <c r="V227" s="1"/>
  <c r="X227"/>
  <c r="Z227" s="1"/>
  <c r="T228"/>
  <c r="V228" s="1"/>
  <c r="X228"/>
  <c r="Z228" s="1"/>
  <c r="T229"/>
  <c r="V229" s="1"/>
  <c r="X229"/>
  <c r="Z229" s="1"/>
  <c r="T230"/>
  <c r="V230" s="1"/>
  <c r="X230"/>
  <c r="Z230" s="1"/>
  <c r="T231"/>
  <c r="V231" s="1"/>
  <c r="X231"/>
  <c r="Z231" s="1"/>
  <c r="T232"/>
  <c r="V232" s="1"/>
  <c r="X232"/>
  <c r="Z232" s="1"/>
  <c r="T233"/>
  <c r="V233" s="1"/>
  <c r="X233"/>
  <c r="Z233" s="1"/>
  <c r="T234"/>
  <c r="V234" s="1"/>
  <c r="X234"/>
  <c r="Z234" s="1"/>
  <c r="T235"/>
  <c r="V235" s="1"/>
  <c r="X235"/>
  <c r="Z235" s="1"/>
  <c r="X236"/>
  <c r="Z236" s="1"/>
  <c r="T237"/>
  <c r="V237" s="1"/>
  <c r="X237" s="1"/>
  <c r="Z237" s="1"/>
  <c r="T238"/>
  <c r="V238" s="1"/>
  <c r="X238" s="1"/>
  <c r="Z238" s="1"/>
  <c r="T239"/>
  <c r="V239" s="1"/>
  <c r="X239" s="1"/>
  <c r="Z239" s="1"/>
  <c r="T240"/>
  <c r="V240" s="1"/>
  <c r="X240" s="1"/>
  <c r="Z240" s="1"/>
  <c r="T241"/>
  <c r="V241" s="1"/>
  <c r="X241" s="1"/>
  <c r="Z241" s="1"/>
  <c r="T242"/>
  <c r="V242" s="1"/>
  <c r="X242" s="1"/>
  <c r="Z242" s="1"/>
  <c r="T243"/>
  <c r="V243" s="1"/>
  <c r="X243" s="1"/>
  <c r="Z243" s="1"/>
  <c r="T244"/>
  <c r="V244" s="1"/>
  <c r="X244" s="1"/>
  <c r="Z244" s="1"/>
  <c r="T245"/>
  <c r="V245" s="1"/>
  <c r="X245" s="1"/>
  <c r="Z245" s="1"/>
  <c r="T246"/>
  <c r="V246" s="1"/>
  <c r="X246" s="1"/>
  <c r="Z246" s="1"/>
  <c r="T247"/>
  <c r="V247" s="1"/>
  <c r="X247" s="1"/>
  <c r="Z247" s="1"/>
  <c r="X248"/>
  <c r="Z248" s="1"/>
  <c r="T249"/>
  <c r="V249" s="1"/>
  <c r="X249"/>
  <c r="Z249" s="1"/>
  <c r="T250"/>
  <c r="V250" s="1"/>
  <c r="X250"/>
  <c r="Z250" s="1"/>
  <c r="T251"/>
  <c r="V251" s="1"/>
  <c r="X251"/>
  <c r="Z251" s="1"/>
  <c r="T252"/>
  <c r="V252" s="1"/>
  <c r="X252"/>
  <c r="Z252" s="1"/>
  <c r="T253"/>
  <c r="V253" s="1"/>
  <c r="X253"/>
  <c r="Z253" s="1"/>
  <c r="X254"/>
  <c r="Z254" s="1"/>
  <c r="T255"/>
  <c r="V255" s="1"/>
  <c r="X255" s="1"/>
  <c r="Z255" s="1"/>
  <c r="T256"/>
  <c r="V256" s="1"/>
  <c r="X256" s="1"/>
  <c r="Z256" s="1"/>
  <c r="T257"/>
  <c r="V257" s="1"/>
  <c r="X257" s="1"/>
  <c r="Z257" s="1"/>
  <c r="T258"/>
  <c r="V258" s="1"/>
  <c r="X258" s="1"/>
  <c r="Z258" s="1"/>
  <c r="T259"/>
  <c r="V259" s="1"/>
  <c r="X259" s="1"/>
  <c r="Z259" s="1"/>
  <c r="T260"/>
  <c r="V260" s="1"/>
  <c r="X260" s="1"/>
  <c r="Z260" s="1"/>
  <c r="T261"/>
  <c r="V261" s="1"/>
  <c r="X261" s="1"/>
  <c r="Z261" s="1"/>
  <c r="T262"/>
  <c r="V262" s="1"/>
  <c r="X262" s="1"/>
  <c r="Z262" s="1"/>
  <c r="T263"/>
  <c r="V263" s="1"/>
  <c r="X263" s="1"/>
  <c r="Z263" s="1"/>
  <c r="T264"/>
  <c r="V264" s="1"/>
  <c r="X264" s="1"/>
  <c r="Z264" s="1"/>
  <c r="T265"/>
  <c r="V265" s="1"/>
  <c r="X265" s="1"/>
  <c r="Z265" s="1"/>
  <c r="T266"/>
  <c r="V266" s="1"/>
  <c r="X266" s="1"/>
  <c r="Z266" s="1"/>
  <c r="T267"/>
  <c r="V267" s="1"/>
  <c r="X267" s="1"/>
  <c r="Z267" s="1"/>
  <c r="T268"/>
  <c r="V268" s="1"/>
  <c r="X268" s="1"/>
  <c r="Z268" s="1"/>
  <c r="T269"/>
  <c r="V269" s="1"/>
  <c r="X269" s="1"/>
  <c r="Z269" s="1"/>
  <c r="T270"/>
  <c r="V270" s="1"/>
  <c r="X270" s="1"/>
  <c r="Z270" s="1"/>
  <c r="T271"/>
  <c r="V271" s="1"/>
  <c r="X271" s="1"/>
  <c r="Z271" s="1"/>
  <c r="T7" i="5"/>
  <c r="V7" s="1"/>
  <c r="X7"/>
  <c r="Z7" s="1"/>
  <c r="T8"/>
  <c r="V8" s="1"/>
  <c r="X8"/>
  <c r="Z8" s="1"/>
  <c r="T9"/>
  <c r="V9" s="1"/>
  <c r="X9"/>
  <c r="Z9" s="1"/>
  <c r="T10"/>
  <c r="V10" s="1"/>
  <c r="X10"/>
  <c r="Z10" s="1"/>
  <c r="T11"/>
  <c r="V11" s="1"/>
  <c r="X11"/>
  <c r="Z11" s="1"/>
  <c r="T12"/>
  <c r="V12" s="1"/>
  <c r="X12"/>
  <c r="Z12" s="1"/>
  <c r="T13"/>
  <c r="V13" s="1"/>
  <c r="X13"/>
  <c r="Z13" s="1"/>
  <c r="T14"/>
  <c r="V14" s="1"/>
  <c r="X14"/>
  <c r="Z14" s="1"/>
  <c r="T15"/>
  <c r="V15" s="1"/>
  <c r="X15"/>
  <c r="Z15" s="1"/>
  <c r="T16"/>
  <c r="V16" s="1"/>
  <c r="X16"/>
  <c r="Z16" s="1"/>
  <c r="T17"/>
  <c r="V17" s="1"/>
  <c r="X17"/>
  <c r="Z17" s="1"/>
  <c r="T18"/>
  <c r="V18" s="1"/>
  <c r="X18"/>
  <c r="Z18" s="1"/>
  <c r="T19"/>
  <c r="V19" s="1"/>
  <c r="X19"/>
  <c r="Z19" s="1"/>
  <c r="T20"/>
  <c r="V20" s="1"/>
  <c r="X20"/>
  <c r="Z20" s="1"/>
  <c r="T21"/>
  <c r="V21" s="1"/>
  <c r="X21"/>
  <c r="Z21" s="1"/>
  <c r="T22"/>
  <c r="V22" s="1"/>
  <c r="X22"/>
  <c r="Z22" s="1"/>
  <c r="T23"/>
  <c r="V23" s="1"/>
  <c r="X23"/>
  <c r="Z23" s="1"/>
  <c r="X24"/>
  <c r="Z24" s="1"/>
  <c r="T25"/>
  <c r="V25" s="1"/>
  <c r="X25" s="1"/>
  <c r="Z25" s="1"/>
  <c r="T26"/>
  <c r="V26" s="1"/>
  <c r="X26" s="1"/>
  <c r="Z26" s="1"/>
  <c r="T27"/>
  <c r="V27" s="1"/>
  <c r="X27" s="1"/>
  <c r="Z27" s="1"/>
  <c r="T28"/>
  <c r="V28" s="1"/>
  <c r="X28" s="1"/>
  <c r="Z28" s="1"/>
  <c r="T29"/>
  <c r="V29" s="1"/>
  <c r="X29" s="1"/>
  <c r="Z29" s="1"/>
  <c r="T30"/>
  <c r="V30" s="1"/>
  <c r="X30" s="1"/>
  <c r="Z30" s="1"/>
  <c r="T31"/>
  <c r="V31" s="1"/>
  <c r="X31" s="1"/>
  <c r="Z31" s="1"/>
  <c r="T32"/>
  <c r="V32" s="1"/>
  <c r="X32" s="1"/>
  <c r="Z32" s="1"/>
  <c r="T33"/>
  <c r="V33" s="1"/>
  <c r="X33" s="1"/>
  <c r="Z33" s="1"/>
  <c r="T34"/>
  <c r="V34" s="1"/>
  <c r="X34" s="1"/>
  <c r="Z34" s="1"/>
  <c r="T35"/>
  <c r="V35" s="1"/>
  <c r="T36"/>
  <c r="V36" s="1"/>
  <c r="X36" s="1"/>
  <c r="Z36" s="1"/>
  <c r="T37"/>
  <c r="V37" s="1"/>
  <c r="X37" s="1"/>
  <c r="Z37" s="1"/>
  <c r="T38"/>
  <c r="V38" s="1"/>
  <c r="X38" s="1"/>
  <c r="Z38" s="1"/>
  <c r="T39"/>
  <c r="V39" s="1"/>
  <c r="X39" s="1"/>
  <c r="Z39" s="1"/>
  <c r="T40"/>
  <c r="V40" s="1"/>
  <c r="X40" s="1"/>
  <c r="Z40" s="1"/>
  <c r="T41"/>
  <c r="V41" s="1"/>
  <c r="X41" s="1"/>
  <c r="Z41" s="1"/>
  <c r="T42"/>
  <c r="V42" s="1"/>
  <c r="X42" s="1"/>
  <c r="Z42" s="1"/>
  <c r="T43"/>
  <c r="V43" s="1"/>
  <c r="X43" s="1"/>
  <c r="Z43" s="1"/>
  <c r="T44"/>
  <c r="V44" s="1"/>
  <c r="X44" s="1"/>
  <c r="Z44" s="1"/>
  <c r="T45"/>
  <c r="V45" s="1"/>
  <c r="X45" s="1"/>
  <c r="Z45" s="1"/>
  <c r="T46"/>
  <c r="V46" s="1"/>
  <c r="X46" s="1"/>
  <c r="Z46" s="1"/>
  <c r="T47"/>
  <c r="V47" s="1"/>
  <c r="X47" s="1"/>
  <c r="Z47" s="1"/>
  <c r="T48"/>
  <c r="V48" s="1"/>
  <c r="X48" s="1"/>
  <c r="Z48" s="1"/>
  <c r="T49"/>
  <c r="V49" s="1"/>
  <c r="X49" s="1"/>
  <c r="Z49" s="1"/>
  <c r="T50"/>
  <c r="V50" s="1"/>
  <c r="X50" s="1"/>
  <c r="Z50" s="1"/>
  <c r="X51"/>
  <c r="Z51" s="1"/>
  <c r="T52"/>
  <c r="V52" s="1"/>
  <c r="X52" s="1"/>
  <c r="Z52" s="1"/>
  <c r="T53"/>
  <c r="V53" s="1"/>
  <c r="X53" s="1"/>
  <c r="Z53" s="1"/>
  <c r="T54"/>
  <c r="V54" s="1"/>
  <c r="X54" s="1"/>
  <c r="Z54" s="1"/>
  <c r="T55"/>
  <c r="V55" s="1"/>
  <c r="X55" s="1"/>
  <c r="Z55" s="1"/>
  <c r="T56"/>
  <c r="V56" s="1"/>
  <c r="X56" s="1"/>
  <c r="Z56" s="1"/>
  <c r="T57"/>
  <c r="V57" s="1"/>
  <c r="X57" s="1"/>
  <c r="Z57" s="1"/>
  <c r="T58"/>
  <c r="V58" s="1"/>
  <c r="X58" s="1"/>
  <c r="Z58" s="1"/>
  <c r="T59"/>
  <c r="V59" s="1"/>
  <c r="X59" s="1"/>
  <c r="Z59" s="1"/>
  <c r="T60"/>
  <c r="V60" s="1"/>
  <c r="X60" s="1"/>
  <c r="Z60" s="1"/>
  <c r="T61"/>
  <c r="V61" s="1"/>
  <c r="X61" s="1"/>
  <c r="Z61" s="1"/>
  <c r="T62"/>
  <c r="V62" s="1"/>
  <c r="X62" s="1"/>
  <c r="Z62" s="1"/>
  <c r="T63"/>
  <c r="V63" s="1"/>
  <c r="X63" s="1"/>
  <c r="Z63" s="1"/>
  <c r="T64"/>
  <c r="V64" s="1"/>
  <c r="X64" s="1"/>
  <c r="Z64" s="1"/>
  <c r="T65"/>
  <c r="V65" s="1"/>
  <c r="X65" s="1"/>
  <c r="Z65" s="1"/>
  <c r="T66"/>
  <c r="V66" s="1"/>
  <c r="X66" s="1"/>
  <c r="Z66" s="1"/>
  <c r="T67"/>
  <c r="V67" s="1"/>
  <c r="X67" s="1"/>
  <c r="Z67" s="1"/>
  <c r="T68"/>
  <c r="V68" s="1"/>
  <c r="X68" s="1"/>
  <c r="Z68" s="1"/>
  <c r="T69"/>
  <c r="V69" s="1"/>
  <c r="X69" s="1"/>
  <c r="Z69" s="1"/>
  <c r="T70"/>
  <c r="V70" s="1"/>
  <c r="X70" s="1"/>
  <c r="Z70" s="1"/>
  <c r="T71"/>
  <c r="V71" s="1"/>
  <c r="X71" s="1"/>
  <c r="Z71" s="1"/>
  <c r="T72"/>
  <c r="V72" s="1"/>
  <c r="X72" s="1"/>
  <c r="Z72" s="1"/>
  <c r="T73"/>
  <c r="V73" s="1"/>
  <c r="X73" s="1"/>
  <c r="Z73" s="1"/>
  <c r="T74"/>
  <c r="V74" s="1"/>
  <c r="X74" s="1"/>
  <c r="Z74" s="1"/>
  <c r="T75"/>
  <c r="V75" s="1"/>
  <c r="X75" s="1"/>
  <c r="Z75" s="1"/>
  <c r="T76"/>
  <c r="V76" s="1"/>
  <c r="X76" s="1"/>
  <c r="Z76" s="1"/>
  <c r="T77"/>
  <c r="V77" s="1"/>
  <c r="X77" s="1"/>
  <c r="Z77" s="1"/>
  <c r="T78"/>
  <c r="V78" s="1"/>
  <c r="X78" s="1"/>
  <c r="Z78" s="1"/>
  <c r="T79"/>
  <c r="V79" s="1"/>
  <c r="X79" s="1"/>
  <c r="Z79" s="1"/>
  <c r="T80"/>
  <c r="V80" s="1"/>
  <c r="X80" s="1"/>
  <c r="Z80" s="1"/>
  <c r="T81"/>
  <c r="V81" s="1"/>
  <c r="X81" s="1"/>
  <c r="Z81" s="1"/>
  <c r="X82"/>
  <c r="Z82" s="1"/>
  <c r="T83"/>
  <c r="V83" s="1"/>
  <c r="X83" s="1"/>
  <c r="Z83" s="1"/>
  <c r="T84"/>
  <c r="V84" s="1"/>
  <c r="X84" s="1"/>
  <c r="Z84" s="1"/>
  <c r="T85"/>
  <c r="V85" s="1"/>
  <c r="X85" s="1"/>
  <c r="Z85" s="1"/>
  <c r="T86"/>
  <c r="V86" s="1"/>
  <c r="X86" s="1"/>
  <c r="Z86" s="1"/>
  <c r="T87"/>
  <c r="V87" s="1"/>
  <c r="X87" s="1"/>
  <c r="Z87" s="1"/>
  <c r="T88"/>
  <c r="V88" s="1"/>
  <c r="X88" s="1"/>
  <c r="Z88" s="1"/>
  <c r="T89"/>
  <c r="V89" s="1"/>
  <c r="X89" s="1"/>
  <c r="Z89" s="1"/>
  <c r="T90"/>
  <c r="V90" s="1"/>
  <c r="X90" s="1"/>
  <c r="Z90" s="1"/>
  <c r="T91"/>
  <c r="V91" s="1"/>
  <c r="X91" s="1"/>
  <c r="Z91" s="1"/>
  <c r="T92"/>
  <c r="V92" s="1"/>
  <c r="X92" s="1"/>
  <c r="Z92" s="1"/>
  <c r="T93"/>
  <c r="V93" s="1"/>
  <c r="X93" s="1"/>
  <c r="Z93" s="1"/>
  <c r="T94"/>
  <c r="V94" s="1"/>
  <c r="X94" s="1"/>
  <c r="Z94" s="1"/>
  <c r="T95"/>
  <c r="V95" s="1"/>
  <c r="X95" s="1"/>
  <c r="Z95" s="1"/>
  <c r="T96"/>
  <c r="V96" s="1"/>
  <c r="X96" s="1"/>
  <c r="Z96" s="1"/>
  <c r="T97"/>
  <c r="V97" s="1"/>
  <c r="X97" s="1"/>
  <c r="Z97" s="1"/>
  <c r="T98"/>
  <c r="V98" s="1"/>
  <c r="X98" s="1"/>
  <c r="Z98" s="1"/>
  <c r="T99"/>
  <c r="V99" s="1"/>
  <c r="X99" s="1"/>
  <c r="Z99" s="1"/>
  <c r="T100"/>
  <c r="V100" s="1"/>
  <c r="X100" s="1"/>
  <c r="Z100" s="1"/>
  <c r="T101"/>
  <c r="V101" s="1"/>
  <c r="X101" s="1"/>
  <c r="Z101" s="1"/>
  <c r="T102"/>
  <c r="V102" s="1"/>
  <c r="X102" s="1"/>
  <c r="Z102" s="1"/>
  <c r="T103"/>
  <c r="V103" s="1"/>
  <c r="X103" s="1"/>
  <c r="Z103" s="1"/>
  <c r="T104"/>
  <c r="V104" s="1"/>
  <c r="X104" s="1"/>
  <c r="Z104" s="1"/>
  <c r="T105"/>
  <c r="V105" s="1"/>
  <c r="X105" s="1"/>
  <c r="Z105" s="1"/>
  <c r="T106"/>
  <c r="V106" s="1"/>
  <c r="X106" s="1"/>
  <c r="Z106" s="1"/>
  <c r="T107"/>
  <c r="V107" s="1"/>
  <c r="X107" s="1"/>
  <c r="Z107" s="1"/>
  <c r="T108"/>
  <c r="V108" s="1"/>
  <c r="X108" s="1"/>
  <c r="Z108" s="1"/>
  <c r="T109"/>
  <c r="V109" s="1"/>
  <c r="X109" s="1"/>
  <c r="Z109" s="1"/>
  <c r="T110"/>
  <c r="V110" s="1"/>
  <c r="X110" s="1"/>
  <c r="Z110" s="1"/>
  <c r="T111"/>
  <c r="V111" s="1"/>
  <c r="X111" s="1"/>
  <c r="Z111" s="1"/>
  <c r="T112"/>
  <c r="V112" s="1"/>
  <c r="X112" s="1"/>
  <c r="Z112" s="1"/>
  <c r="T113"/>
  <c r="V113" s="1"/>
  <c r="X113" s="1"/>
  <c r="Z113" s="1"/>
  <c r="T114"/>
  <c r="V114" s="1"/>
  <c r="X114" s="1"/>
  <c r="Z114" s="1"/>
  <c r="T115"/>
  <c r="V115" s="1"/>
  <c r="X115" s="1"/>
  <c r="Z115" s="1"/>
  <c r="T116"/>
  <c r="V116" s="1"/>
  <c r="X116" s="1"/>
  <c r="Z116" s="1"/>
  <c r="T117"/>
  <c r="V117" s="1"/>
  <c r="X117" s="1"/>
  <c r="Z117" s="1"/>
  <c r="T118"/>
  <c r="V118" s="1"/>
  <c r="X118" s="1"/>
  <c r="Z118" s="1"/>
  <c r="T119"/>
  <c r="V119" s="1"/>
  <c r="X119" s="1"/>
  <c r="Z119" s="1"/>
  <c r="T120"/>
  <c r="V120" s="1"/>
  <c r="X120" s="1"/>
  <c r="Z120" s="1"/>
  <c r="T121"/>
  <c r="V121" s="1"/>
  <c r="X121" s="1"/>
  <c r="Z121" s="1"/>
  <c r="T122"/>
  <c r="V122" s="1"/>
  <c r="X122" s="1"/>
  <c r="Z122" s="1"/>
  <c r="T123"/>
  <c r="V123" s="1"/>
  <c r="X123" s="1"/>
  <c r="Z123" s="1"/>
  <c r="T124"/>
  <c r="V124" s="1"/>
  <c r="X124" s="1"/>
  <c r="Z124" s="1"/>
  <c r="T125"/>
  <c r="V125" s="1"/>
  <c r="X125" s="1"/>
  <c r="Z125" s="1"/>
  <c r="T126"/>
  <c r="V126" s="1"/>
  <c r="X126" s="1"/>
  <c r="Z126" s="1"/>
  <c r="T127"/>
  <c r="V127" s="1"/>
  <c r="X127" s="1"/>
  <c r="Z127" s="1"/>
  <c r="T128"/>
  <c r="V128" s="1"/>
  <c r="X128" s="1"/>
  <c r="Z128" s="1"/>
  <c r="T129"/>
  <c r="V129" s="1"/>
  <c r="X129" s="1"/>
  <c r="Z129" s="1"/>
  <c r="T130"/>
  <c r="V130" s="1"/>
  <c r="X130" s="1"/>
  <c r="Z130" s="1"/>
  <c r="T131"/>
  <c r="V131" s="1"/>
  <c r="X131" s="1"/>
  <c r="Z131" s="1"/>
  <c r="T132"/>
  <c r="V132" s="1"/>
  <c r="X132" s="1"/>
  <c r="Z132" s="1"/>
  <c r="T133"/>
  <c r="V133" s="1"/>
  <c r="X133" s="1"/>
  <c r="Z133" s="1"/>
  <c r="T134"/>
  <c r="V134" s="1"/>
  <c r="X134" s="1"/>
  <c r="Z134" s="1"/>
  <c r="T135"/>
  <c r="V135" s="1"/>
  <c r="X135" s="1"/>
  <c r="Z135" s="1"/>
  <c r="T136"/>
  <c r="V136" s="1"/>
  <c r="X136" s="1"/>
  <c r="Z136" s="1"/>
  <c r="X137"/>
  <c r="Z137" s="1"/>
  <c r="T138"/>
  <c r="V138" s="1"/>
  <c r="X138" s="1"/>
  <c r="Z138" s="1"/>
  <c r="T139"/>
  <c r="V139" s="1"/>
  <c r="X139" s="1"/>
  <c r="Z139" s="1"/>
  <c r="T140"/>
  <c r="V140" s="1"/>
  <c r="X140" s="1"/>
  <c r="Z140" s="1"/>
  <c r="T141"/>
  <c r="V141" s="1"/>
  <c r="X141" s="1"/>
  <c r="Z141" s="1"/>
  <c r="T142"/>
  <c r="V142" s="1"/>
  <c r="X142" s="1"/>
  <c r="Z142" s="1"/>
  <c r="T143"/>
  <c r="V143" s="1"/>
  <c r="X143" s="1"/>
  <c r="Z143" s="1"/>
  <c r="T144"/>
  <c r="V144" s="1"/>
  <c r="X144" s="1"/>
  <c r="Z144" s="1"/>
  <c r="T145"/>
  <c r="V145" s="1"/>
  <c r="X145" s="1"/>
  <c r="Z145" s="1"/>
  <c r="T146"/>
  <c r="V146" s="1"/>
  <c r="X146" s="1"/>
  <c r="Z146" s="1"/>
  <c r="T147"/>
  <c r="V147" s="1"/>
  <c r="X147" s="1"/>
  <c r="Z147" s="1"/>
  <c r="T148"/>
  <c r="V148" s="1"/>
  <c r="X148" s="1"/>
  <c r="Z148" s="1"/>
  <c r="T149"/>
  <c r="V149" s="1"/>
  <c r="X149" s="1"/>
  <c r="Z149" s="1"/>
  <c r="T150"/>
  <c r="V150" s="1"/>
  <c r="X150" s="1"/>
  <c r="Z150" s="1"/>
  <c r="T151"/>
  <c r="V151" s="1"/>
  <c r="X151" s="1"/>
  <c r="Z151" s="1"/>
  <c r="T152"/>
  <c r="V152" s="1"/>
  <c r="X152" s="1"/>
  <c r="Z152" s="1"/>
  <c r="T153"/>
  <c r="V153" s="1"/>
  <c r="X153" s="1"/>
  <c r="Z153" s="1"/>
  <c r="T154"/>
  <c r="V154" s="1"/>
  <c r="X154" s="1"/>
  <c r="Z154" s="1"/>
  <c r="T155"/>
  <c r="V155" s="1"/>
  <c r="X155" s="1"/>
  <c r="Z155" s="1"/>
  <c r="T156"/>
  <c r="V156" s="1"/>
  <c r="X156" s="1"/>
  <c r="Z156" s="1"/>
  <c r="T157"/>
  <c r="V157" s="1"/>
  <c r="X157" s="1"/>
  <c r="Z157" s="1"/>
  <c r="T158"/>
  <c r="V158" s="1"/>
  <c r="X158" s="1"/>
  <c r="Z158" s="1"/>
  <c r="T159"/>
  <c r="V159" s="1"/>
  <c r="X159" s="1"/>
  <c r="Z159" s="1"/>
  <c r="T160"/>
  <c r="V160" s="1"/>
  <c r="X160" s="1"/>
  <c r="Z160" s="1"/>
  <c r="T161"/>
  <c r="V161" s="1"/>
  <c r="X161" s="1"/>
  <c r="Z161" s="1"/>
  <c r="T162"/>
  <c r="V162" s="1"/>
  <c r="X162" s="1"/>
  <c r="Z162" s="1"/>
  <c r="T163"/>
  <c r="V163" s="1"/>
  <c r="X163" s="1"/>
  <c r="Z163" s="1"/>
  <c r="T164"/>
  <c r="V164" s="1"/>
  <c r="X164" s="1"/>
  <c r="Z164" s="1"/>
  <c r="T165"/>
  <c r="V165" s="1"/>
  <c r="X165" s="1"/>
  <c r="Z165" s="1"/>
  <c r="T166"/>
  <c r="V166" s="1"/>
  <c r="X166" s="1"/>
  <c r="Z166" s="1"/>
  <c r="X167"/>
  <c r="Z167" s="1"/>
  <c r="T168"/>
  <c r="V168" s="1"/>
  <c r="X168" s="1"/>
  <c r="Z168" s="1"/>
  <c r="T169"/>
  <c r="V169" s="1"/>
  <c r="X169" s="1"/>
  <c r="Z169" s="1"/>
  <c r="T170"/>
  <c r="V170" s="1"/>
  <c r="X170" s="1"/>
  <c r="Z170" s="1"/>
  <c r="T171"/>
  <c r="V171" s="1"/>
  <c r="X171" s="1"/>
  <c r="Z171" s="1"/>
  <c r="T172"/>
  <c r="V172" s="1"/>
  <c r="X172" s="1"/>
  <c r="Z172" s="1"/>
  <c r="T173"/>
  <c r="V173" s="1"/>
  <c r="X173" s="1"/>
  <c r="Z173" s="1"/>
  <c r="T174"/>
  <c r="V174" s="1"/>
  <c r="X174" s="1"/>
  <c r="Z174" s="1"/>
  <c r="T175"/>
  <c r="V175" s="1"/>
  <c r="X175" s="1"/>
  <c r="Z175" s="1"/>
  <c r="T176"/>
  <c r="V176" s="1"/>
  <c r="X176" s="1"/>
  <c r="Z176" s="1"/>
  <c r="T177"/>
  <c r="V177" s="1"/>
  <c r="X177" s="1"/>
  <c r="Z177" s="1"/>
  <c r="T178"/>
  <c r="V178" s="1"/>
  <c r="X178" s="1"/>
  <c r="Z178" s="1"/>
  <c r="T7" i="16"/>
  <c r="V7" s="1"/>
  <c r="T8"/>
  <c r="V8" s="1"/>
  <c r="X8" s="1"/>
  <c r="Z8" s="1"/>
  <c r="T9"/>
  <c r="V9" s="1"/>
  <c r="X9" s="1"/>
  <c r="Z9" s="1"/>
  <c r="T10"/>
  <c r="V10" s="1"/>
  <c r="X10" s="1"/>
  <c r="Z10" s="1"/>
  <c r="T11"/>
  <c r="V11" s="1"/>
  <c r="X11" s="1"/>
  <c r="Z11" s="1"/>
  <c r="T12"/>
  <c r="V12" s="1"/>
  <c r="X12" s="1"/>
  <c r="Z12" s="1"/>
  <c r="T13"/>
  <c r="V13" s="1"/>
  <c r="X13" s="1"/>
  <c r="Z13" s="1"/>
  <c r="T14"/>
  <c r="V14" s="1"/>
  <c r="X14" s="1"/>
  <c r="Z14" s="1"/>
  <c r="T15"/>
  <c r="V15" s="1"/>
  <c r="X15" s="1"/>
  <c r="Z15" s="1"/>
  <c r="T16"/>
  <c r="V16" s="1"/>
  <c r="X16" s="1"/>
  <c r="Z16" s="1"/>
  <c r="X17"/>
  <c r="Z17" s="1"/>
  <c r="T18"/>
  <c r="V18" s="1"/>
  <c r="X18" s="1"/>
  <c r="Z18" s="1"/>
  <c r="T19"/>
  <c r="V19" s="1"/>
  <c r="X19" s="1"/>
  <c r="Z19" s="1"/>
  <c r="T20"/>
  <c r="V20" s="1"/>
  <c r="X20" s="1"/>
  <c r="Z20" s="1"/>
  <c r="T21"/>
  <c r="V21" s="1"/>
  <c r="X21" s="1"/>
  <c r="Z21" s="1"/>
  <c r="T22"/>
  <c r="V22" s="1"/>
  <c r="X22" s="1"/>
  <c r="Z22" s="1"/>
  <c r="T23"/>
  <c r="V23" s="1"/>
  <c r="X23" s="1"/>
  <c r="Z23" s="1"/>
  <c r="T24"/>
  <c r="V24" s="1"/>
  <c r="X24" s="1"/>
  <c r="Z24" s="1"/>
  <c r="T25"/>
  <c r="V25" s="1"/>
  <c r="X25" s="1"/>
  <c r="Z25" s="1"/>
  <c r="T26"/>
  <c r="V26" s="1"/>
  <c r="X26" s="1"/>
  <c r="Z26" s="1"/>
  <c r="T27"/>
  <c r="V27" s="1"/>
  <c r="X27" s="1"/>
  <c r="Z27" s="1"/>
  <c r="T28"/>
  <c r="V28" s="1"/>
  <c r="X28" s="1"/>
  <c r="Z28" s="1"/>
  <c r="X29"/>
  <c r="Z29" s="1"/>
  <c r="T30"/>
  <c r="V30" s="1"/>
  <c r="X30" s="1"/>
  <c r="Z30" s="1"/>
  <c r="T31"/>
  <c r="V31" s="1"/>
  <c r="X31" s="1"/>
  <c r="Z31" s="1"/>
  <c r="T32"/>
  <c r="V32" s="1"/>
  <c r="X32" s="1"/>
  <c r="Z32" s="1"/>
  <c r="T33"/>
  <c r="V33" s="1"/>
  <c r="X33" s="1"/>
  <c r="Z33" s="1"/>
  <c r="T34"/>
  <c r="V34" s="1"/>
  <c r="X34" s="1"/>
  <c r="Z34" s="1"/>
  <c r="T35"/>
  <c r="V35" s="1"/>
  <c r="X35" s="1"/>
  <c r="Z35" s="1"/>
  <c r="T36"/>
  <c r="V36" s="1"/>
  <c r="X36" s="1"/>
  <c r="Z36" s="1"/>
  <c r="T37"/>
  <c r="V37" s="1"/>
  <c r="X37" s="1"/>
  <c r="Z37" s="1"/>
  <c r="T38"/>
  <c r="V38" s="1"/>
  <c r="X38" s="1"/>
  <c r="Z38" s="1"/>
  <c r="T39"/>
  <c r="V39" s="1"/>
  <c r="X39" s="1"/>
  <c r="Z39" s="1"/>
  <c r="T40"/>
  <c r="V40" s="1"/>
  <c r="X40" s="1"/>
  <c r="Z40" s="1"/>
  <c r="T41"/>
  <c r="V41" s="1"/>
  <c r="X41" s="1"/>
  <c r="Z41" s="1"/>
  <c r="T42"/>
  <c r="V42" s="1"/>
  <c r="X42" s="1"/>
  <c r="Z42" s="1"/>
  <c r="T43"/>
  <c r="V43" s="1"/>
  <c r="X43" s="1"/>
  <c r="Z43" s="1"/>
  <c r="T44"/>
  <c r="V44" s="1"/>
  <c r="X44" s="1"/>
  <c r="Z44" s="1"/>
  <c r="T45"/>
  <c r="V45" s="1"/>
  <c r="X45" s="1"/>
  <c r="Z45" s="1"/>
  <c r="T46"/>
  <c r="V46" s="1"/>
  <c r="X46" s="1"/>
  <c r="Z46" s="1"/>
  <c r="T47"/>
  <c r="V47" s="1"/>
  <c r="X47" s="1"/>
  <c r="Z47" s="1"/>
  <c r="T48"/>
  <c r="V48" s="1"/>
  <c r="X48" s="1"/>
  <c r="Z48" s="1"/>
  <c r="T49"/>
  <c r="V49" s="1"/>
  <c r="X49" s="1"/>
  <c r="Z49" s="1"/>
  <c r="T50"/>
  <c r="V50" s="1"/>
  <c r="X50" s="1"/>
  <c r="Z50" s="1"/>
  <c r="T51"/>
  <c r="V51" s="1"/>
  <c r="X51" s="1"/>
  <c r="Z51" s="1"/>
  <c r="T52"/>
  <c r="V52" s="1"/>
  <c r="X52" s="1"/>
  <c r="Z52" s="1"/>
  <c r="T53"/>
  <c r="V53" s="1"/>
  <c r="X53" s="1"/>
  <c r="Z53" s="1"/>
  <c r="T54"/>
  <c r="V54" s="1"/>
  <c r="X54" s="1"/>
  <c r="Z54" s="1"/>
  <c r="T55"/>
  <c r="V55" s="1"/>
  <c r="X55" s="1"/>
  <c r="Z55" s="1"/>
  <c r="T56"/>
  <c r="V56" s="1"/>
  <c r="X56" s="1"/>
  <c r="Z56" s="1"/>
  <c r="T57"/>
  <c r="V57" s="1"/>
  <c r="X57" s="1"/>
  <c r="Z57" s="1"/>
  <c r="T58"/>
  <c r="V58" s="1"/>
  <c r="X58" s="1"/>
  <c r="Z58" s="1"/>
  <c r="T59"/>
  <c r="V59" s="1"/>
  <c r="X59" s="1"/>
  <c r="Z59" s="1"/>
  <c r="T60"/>
  <c r="V60" s="1"/>
  <c r="X60" s="1"/>
  <c r="Z60" s="1"/>
  <c r="T61"/>
  <c r="V61" s="1"/>
  <c r="X61" s="1"/>
  <c r="Z61" s="1"/>
  <c r="T62"/>
  <c r="V62" s="1"/>
  <c r="X62" s="1"/>
  <c r="Z62" s="1"/>
  <c r="T63"/>
  <c r="V63" s="1"/>
  <c r="X63" s="1"/>
  <c r="Z63" s="1"/>
  <c r="T64"/>
  <c r="V64" s="1"/>
  <c r="X64" s="1"/>
  <c r="Z64" s="1"/>
  <c r="T65"/>
  <c r="V65" s="1"/>
  <c r="X65" s="1"/>
  <c r="Z65" s="1"/>
  <c r="T66"/>
  <c r="V66" s="1"/>
  <c r="X66" s="1"/>
  <c r="Z66" s="1"/>
  <c r="T67"/>
  <c r="V67" s="1"/>
  <c r="X67" s="1"/>
  <c r="Z67" s="1"/>
  <c r="X68"/>
  <c r="Z68" s="1"/>
  <c r="T69"/>
  <c r="V69" s="1"/>
  <c r="X69" s="1"/>
  <c r="Z69" s="1"/>
  <c r="T70"/>
  <c r="V70" s="1"/>
  <c r="X70" s="1"/>
  <c r="Z70" s="1"/>
  <c r="T71"/>
  <c r="V71" s="1"/>
  <c r="X71" s="1"/>
  <c r="Z71" s="1"/>
  <c r="T72"/>
  <c r="V72" s="1"/>
  <c r="X72" s="1"/>
  <c r="Z72" s="1"/>
  <c r="T73"/>
  <c r="V73" s="1"/>
  <c r="X73" s="1"/>
  <c r="Z73" s="1"/>
  <c r="T74"/>
  <c r="V74" s="1"/>
  <c r="X74" s="1"/>
  <c r="Z74" s="1"/>
  <c r="T75"/>
  <c r="V75" s="1"/>
  <c r="X75" s="1"/>
  <c r="Z75" s="1"/>
  <c r="T76"/>
  <c r="V76" s="1"/>
  <c r="X76" s="1"/>
  <c r="Z76" s="1"/>
  <c r="T77"/>
  <c r="V77" s="1"/>
  <c r="X77" s="1"/>
  <c r="Z77" s="1"/>
  <c r="X78"/>
  <c r="Z78" s="1"/>
  <c r="T79"/>
  <c r="V79" s="1"/>
  <c r="X79" s="1"/>
  <c r="Z79" s="1"/>
  <c r="T80"/>
  <c r="V80" s="1"/>
  <c r="X80" s="1"/>
  <c r="Z80" s="1"/>
  <c r="T81"/>
  <c r="V81" s="1"/>
  <c r="X81" s="1"/>
  <c r="Z81" s="1"/>
  <c r="T82"/>
  <c r="V82" s="1"/>
  <c r="X82" s="1"/>
  <c r="Z82" s="1"/>
  <c r="T83"/>
  <c r="V83" s="1"/>
  <c r="X83" s="1"/>
  <c r="Z83" s="1"/>
  <c r="T84"/>
  <c r="V84" s="1"/>
  <c r="X84" s="1"/>
  <c r="Z84" s="1"/>
  <c r="T85"/>
  <c r="V85" s="1"/>
  <c r="X85" s="1"/>
  <c r="Z85" s="1"/>
  <c r="T86"/>
  <c r="V86" s="1"/>
  <c r="X86" s="1"/>
  <c r="Z86" s="1"/>
  <c r="T87"/>
  <c r="V87" s="1"/>
  <c r="X87" s="1"/>
  <c r="Z87" s="1"/>
  <c r="T88"/>
  <c r="V88" s="1"/>
  <c r="X88" s="1"/>
  <c r="Z88" s="1"/>
  <c r="T89"/>
  <c r="V89" s="1"/>
  <c r="X89" s="1"/>
  <c r="Z89" s="1"/>
  <c r="T90"/>
  <c r="V90" s="1"/>
  <c r="X90" s="1"/>
  <c r="Z90" s="1"/>
  <c r="T91"/>
  <c r="V91" s="1"/>
  <c r="X91" s="1"/>
  <c r="Z91" s="1"/>
  <c r="T92"/>
  <c r="V92" s="1"/>
  <c r="X92" s="1"/>
  <c r="Z92" s="1"/>
  <c r="X93"/>
  <c r="Z93" s="1"/>
  <c r="X94"/>
  <c r="Z94" s="1"/>
  <c r="X95"/>
  <c r="Z95" s="1"/>
  <c r="T96"/>
  <c r="V96" s="1"/>
  <c r="X96" s="1"/>
  <c r="Z96" s="1"/>
  <c r="T97"/>
  <c r="V97" s="1"/>
  <c r="X97" s="1"/>
  <c r="Z97" s="1"/>
  <c r="T98"/>
  <c r="V98" s="1"/>
  <c r="X98" s="1"/>
  <c r="Z98" s="1"/>
  <c r="T99"/>
  <c r="V99" s="1"/>
  <c r="X99" s="1"/>
  <c r="Z99" s="1"/>
  <c r="T100"/>
  <c r="V100" s="1"/>
  <c r="X100" s="1"/>
  <c r="Z100" s="1"/>
  <c r="T101"/>
  <c r="V101" s="1"/>
  <c r="X101" s="1"/>
  <c r="Z101" s="1"/>
  <c r="T102"/>
  <c r="V102" s="1"/>
  <c r="X102" s="1"/>
  <c r="Z102" s="1"/>
  <c r="T103"/>
  <c r="V103" s="1"/>
  <c r="X103" s="1"/>
  <c r="Z103" s="1"/>
  <c r="T104"/>
  <c r="V104" s="1"/>
  <c r="X104" s="1"/>
  <c r="Z104" s="1"/>
  <c r="T105"/>
  <c r="V105" s="1"/>
  <c r="X105" s="1"/>
  <c r="Z105" s="1"/>
  <c r="T106"/>
  <c r="V106" s="1"/>
  <c r="X106" s="1"/>
  <c r="Z106" s="1"/>
  <c r="X107"/>
  <c r="Z107" s="1"/>
  <c r="T108"/>
  <c r="V108" s="1"/>
  <c r="X108" s="1"/>
  <c r="Z108" s="1"/>
  <c r="X109"/>
  <c r="Z109" s="1"/>
  <c r="T110"/>
  <c r="V110" s="1"/>
  <c r="X110" s="1"/>
  <c r="Z110" s="1"/>
  <c r="T111"/>
  <c r="V111" s="1"/>
  <c r="X111" s="1"/>
  <c r="Z111" s="1"/>
  <c r="T112"/>
  <c r="V112" s="1"/>
  <c r="X112" s="1"/>
  <c r="Z112" s="1"/>
  <c r="T113"/>
  <c r="V113" s="1"/>
  <c r="X113" s="1"/>
  <c r="Z113" s="1"/>
  <c r="T114"/>
  <c r="V114" s="1"/>
  <c r="X114" s="1"/>
  <c r="Z114" s="1"/>
  <c r="T115"/>
  <c r="V115" s="1"/>
  <c r="X115" s="1"/>
  <c r="Z115" s="1"/>
  <c r="T116"/>
  <c r="V116" s="1"/>
  <c r="X116" s="1"/>
  <c r="Z116" s="1"/>
  <c r="T117"/>
  <c r="V117" s="1"/>
  <c r="X117" s="1"/>
  <c r="Z117" s="1"/>
  <c r="T118"/>
  <c r="V118" s="1"/>
  <c r="X118" s="1"/>
  <c r="Z118" s="1"/>
  <c r="T119"/>
  <c r="V119" s="1"/>
  <c r="X119" s="1"/>
  <c r="Z119" s="1"/>
  <c r="T120"/>
  <c r="V120" s="1"/>
  <c r="X120" s="1"/>
  <c r="Z120" s="1"/>
  <c r="T121"/>
  <c r="V121" s="1"/>
  <c r="X121" s="1"/>
  <c r="Z121" s="1"/>
  <c r="T122"/>
  <c r="V122" s="1"/>
  <c r="X122" s="1"/>
  <c r="Z122" s="1"/>
  <c r="T123"/>
  <c r="V123" s="1"/>
  <c r="X123" s="1"/>
  <c r="Z123" s="1"/>
  <c r="T124"/>
  <c r="V124" s="1"/>
  <c r="X124" s="1"/>
  <c r="Z124" s="1"/>
  <c r="T125"/>
  <c r="V125" s="1"/>
  <c r="X125" s="1"/>
  <c r="Z125" s="1"/>
  <c r="T126"/>
  <c r="V126" s="1"/>
  <c r="X126" s="1"/>
  <c r="Z126" s="1"/>
  <c r="T127"/>
  <c r="V127" s="1"/>
  <c r="X127" s="1"/>
  <c r="Z127" s="1"/>
  <c r="T128"/>
  <c r="V128" s="1"/>
  <c r="X128" s="1"/>
  <c r="Z128" s="1"/>
  <c r="T129"/>
  <c r="V129" s="1"/>
  <c r="X129" s="1"/>
  <c r="Z129" s="1"/>
  <c r="T130"/>
  <c r="V130" s="1"/>
  <c r="X130" s="1"/>
  <c r="Z130" s="1"/>
  <c r="T131"/>
  <c r="V131" s="1"/>
  <c r="X131" s="1"/>
  <c r="Z131" s="1"/>
  <c r="T132"/>
  <c r="V132" s="1"/>
  <c r="X132" s="1"/>
  <c r="Z132" s="1"/>
  <c r="T133"/>
  <c r="V133" s="1"/>
  <c r="X133" s="1"/>
  <c r="Z133" s="1"/>
  <c r="T134"/>
  <c r="V134" s="1"/>
  <c r="X134" s="1"/>
  <c r="Z134" s="1"/>
  <c r="T135"/>
  <c r="V135" s="1"/>
  <c r="X135" s="1"/>
  <c r="Z135" s="1"/>
  <c r="T136"/>
  <c r="V136" s="1"/>
  <c r="X136" s="1"/>
  <c r="Z136" s="1"/>
  <c r="T137"/>
  <c r="V137" s="1"/>
  <c r="X137" s="1"/>
  <c r="Z137" s="1"/>
  <c r="X138"/>
  <c r="Z138" s="1"/>
  <c r="X139"/>
  <c r="Z139" s="1"/>
  <c r="T140"/>
  <c r="V140" s="1"/>
  <c r="X140" s="1"/>
  <c r="Z140" s="1"/>
  <c r="T141"/>
  <c r="V141" s="1"/>
  <c r="X141" s="1"/>
  <c r="Z141" s="1"/>
  <c r="T142"/>
  <c r="V142" s="1"/>
  <c r="X142" s="1"/>
  <c r="Z142" s="1"/>
  <c r="T143"/>
  <c r="V143" s="1"/>
  <c r="X143" s="1"/>
  <c r="Z143" s="1"/>
  <c r="X144"/>
  <c r="Z144" s="1"/>
  <c r="T145"/>
  <c r="V145" s="1"/>
  <c r="X145" s="1"/>
  <c r="Z145" s="1"/>
  <c r="T146"/>
  <c r="V146" s="1"/>
  <c r="X146" s="1"/>
  <c r="Z146" s="1"/>
  <c r="T147"/>
  <c r="V147" s="1"/>
  <c r="X147" s="1"/>
  <c r="Z147" s="1"/>
  <c r="T148"/>
  <c r="V148" s="1"/>
  <c r="X148" s="1"/>
  <c r="Z148" s="1"/>
  <c r="T149"/>
  <c r="V149" s="1"/>
  <c r="X149" s="1"/>
  <c r="Z149" s="1"/>
  <c r="T150"/>
  <c r="V150" s="1"/>
  <c r="X150" s="1"/>
  <c r="Z150" s="1"/>
  <c r="T151"/>
  <c r="V151" s="1"/>
  <c r="X151" s="1"/>
  <c r="Z151" s="1"/>
  <c r="T152"/>
  <c r="V152" s="1"/>
  <c r="X152" s="1"/>
  <c r="Z152" s="1"/>
  <c r="T153"/>
  <c r="V153" s="1"/>
  <c r="X153" s="1"/>
  <c r="Z153" s="1"/>
  <c r="T154"/>
  <c r="V154" s="1"/>
  <c r="X154" s="1"/>
  <c r="Z154" s="1"/>
  <c r="T155"/>
  <c r="V155" s="1"/>
  <c r="X155" s="1"/>
  <c r="Z155" s="1"/>
  <c r="T156"/>
  <c r="V156" s="1"/>
  <c r="X156" s="1"/>
  <c r="Z156" s="1"/>
  <c r="T157"/>
  <c r="V157" s="1"/>
  <c r="X157" s="1"/>
  <c r="Z157" s="1"/>
  <c r="X158"/>
  <c r="Z158" s="1"/>
  <c r="T159"/>
  <c r="V159" s="1"/>
  <c r="X159" s="1"/>
  <c r="Z159" s="1"/>
  <c r="T160"/>
  <c r="V160" s="1"/>
  <c r="X160" s="1"/>
  <c r="Z160" s="1"/>
  <c r="T161"/>
  <c r="V161" s="1"/>
  <c r="X161" s="1"/>
  <c r="Z161" s="1"/>
  <c r="T162"/>
  <c r="V162" s="1"/>
  <c r="X162" s="1"/>
  <c r="Z162" s="1"/>
  <c r="T163"/>
  <c r="V163" s="1"/>
  <c r="X163" s="1"/>
  <c r="Z163" s="1"/>
  <c r="T164"/>
  <c r="V164" s="1"/>
  <c r="X164" s="1"/>
  <c r="Z164" s="1"/>
  <c r="T165"/>
  <c r="V165" s="1"/>
  <c r="X165" s="1"/>
  <c r="Z165" s="1"/>
  <c r="T166"/>
  <c r="V166" s="1"/>
  <c r="X166" s="1"/>
  <c r="Z166" s="1"/>
  <c r="T167"/>
  <c r="V167" s="1"/>
  <c r="X167" s="1"/>
  <c r="Z167" s="1"/>
  <c r="T168"/>
  <c r="V168" s="1"/>
  <c r="X168" s="1"/>
  <c r="Z168" s="1"/>
  <c r="T169"/>
  <c r="V169" s="1"/>
  <c r="X169" s="1"/>
  <c r="Z169" s="1"/>
  <c r="T170"/>
  <c r="V170" s="1"/>
  <c r="X170" s="1"/>
  <c r="Z170" s="1"/>
  <c r="X171"/>
  <c r="Z171" s="1"/>
  <c r="T172"/>
  <c r="V172" s="1"/>
  <c r="X172" s="1"/>
  <c r="Z172" s="1"/>
  <c r="T173"/>
  <c r="V173" s="1"/>
  <c r="X173" s="1"/>
  <c r="Z173" s="1"/>
  <c r="T174"/>
  <c r="V174" s="1"/>
  <c r="X174" s="1"/>
  <c r="Z174" s="1"/>
  <c r="T175"/>
  <c r="V175" s="1"/>
  <c r="X175" s="1"/>
  <c r="Z175" s="1"/>
  <c r="T176"/>
  <c r="V176" s="1"/>
  <c r="X176" s="1"/>
  <c r="Z176" s="1"/>
  <c r="T177"/>
  <c r="V177" s="1"/>
  <c r="X177" s="1"/>
  <c r="Z177" s="1"/>
  <c r="T178"/>
  <c r="V178" s="1"/>
  <c r="X178" s="1"/>
  <c r="Z178" s="1"/>
  <c r="T179"/>
  <c r="V179" s="1"/>
  <c r="X179" s="1"/>
  <c r="Z179" s="1"/>
  <c r="T180"/>
  <c r="V180" s="1"/>
  <c r="X180" s="1"/>
  <c r="Z180" s="1"/>
  <c r="T181"/>
  <c r="V181" s="1"/>
  <c r="X181" s="1"/>
  <c r="Z181" s="1"/>
  <c r="T182"/>
  <c r="V182" s="1"/>
  <c r="X182" s="1"/>
  <c r="Z182" s="1"/>
  <c r="T183"/>
  <c r="V183" s="1"/>
  <c r="X183" s="1"/>
  <c r="Z183" s="1"/>
  <c r="T184"/>
  <c r="V184" s="1"/>
  <c r="X184" s="1"/>
  <c r="Z184" s="1"/>
  <c r="T185"/>
  <c r="V185" s="1"/>
  <c r="X185" s="1"/>
  <c r="Z185" s="1"/>
  <c r="T186"/>
  <c r="V186" s="1"/>
  <c r="X186" s="1"/>
  <c r="Z186" s="1"/>
  <c r="T187"/>
  <c r="V187" s="1"/>
  <c r="X187" s="1"/>
  <c r="Z187" s="1"/>
  <c r="T188"/>
  <c r="V188" s="1"/>
  <c r="X188" s="1"/>
  <c r="Z188" s="1"/>
  <c r="T189"/>
  <c r="V189" s="1"/>
  <c r="X189" s="1"/>
  <c r="Z189" s="1"/>
  <c r="T190"/>
  <c r="V190" s="1"/>
  <c r="X190" s="1"/>
  <c r="Z190" s="1"/>
  <c r="T191"/>
  <c r="V191" s="1"/>
  <c r="X191" s="1"/>
  <c r="Z191" s="1"/>
  <c r="T192"/>
  <c r="V192" s="1"/>
  <c r="X192" s="1"/>
  <c r="Z192" s="1"/>
  <c r="T193"/>
  <c r="V193" s="1"/>
  <c r="X193" s="1"/>
  <c r="Z193" s="1"/>
  <c r="T194"/>
  <c r="V194" s="1"/>
  <c r="X194" s="1"/>
  <c r="Z194" s="1"/>
  <c r="T195"/>
  <c r="V195" s="1"/>
  <c r="X195" s="1"/>
  <c r="Z195" s="1"/>
  <c r="T196"/>
  <c r="V196" s="1"/>
  <c r="X196" s="1"/>
  <c r="Z196" s="1"/>
  <c r="T197"/>
  <c r="V197" s="1"/>
  <c r="X197" s="1"/>
  <c r="Z197" s="1"/>
  <c r="T198"/>
  <c r="V198" s="1"/>
  <c r="X198" s="1"/>
  <c r="Z198" s="1"/>
  <c r="T199"/>
  <c r="V199" s="1"/>
  <c r="X199" s="1"/>
  <c r="Z199" s="1"/>
  <c r="T200"/>
  <c r="V200" s="1"/>
  <c r="X200" s="1"/>
  <c r="Z200" s="1"/>
  <c r="T201"/>
  <c r="V201" s="1"/>
  <c r="X201" s="1"/>
  <c r="Z201" s="1"/>
  <c r="T202"/>
  <c r="V202" s="1"/>
  <c r="X202" s="1"/>
  <c r="Z202" s="1"/>
  <c r="T203"/>
  <c r="V203" s="1"/>
  <c r="X203" s="1"/>
  <c r="Z203" s="1"/>
  <c r="T204"/>
  <c r="V204" s="1"/>
  <c r="X204" s="1"/>
  <c r="Z204" s="1"/>
  <c r="X205"/>
  <c r="Z205" s="1"/>
  <c r="X206"/>
  <c r="Z206" s="1"/>
  <c r="T207"/>
  <c r="V207" s="1"/>
  <c r="X207" s="1"/>
  <c r="Z207" s="1"/>
  <c r="T208"/>
  <c r="V208" s="1"/>
  <c r="X208" s="1"/>
  <c r="Z208" s="1"/>
  <c r="T209"/>
  <c r="V209" s="1"/>
  <c r="X209" s="1"/>
  <c r="Z209" s="1"/>
  <c r="T7" i="1"/>
  <c r="V7" s="1"/>
  <c r="T8"/>
  <c r="V8" s="1"/>
  <c r="X8" s="1"/>
  <c r="Z8" s="1"/>
  <c r="T9"/>
  <c r="V9" s="1"/>
  <c r="X9" s="1"/>
  <c r="Z9" s="1"/>
  <c r="T10"/>
  <c r="V10" s="1"/>
  <c r="X10" s="1"/>
  <c r="Z10" s="1"/>
  <c r="T11"/>
  <c r="V11" s="1"/>
  <c r="X11" s="1"/>
  <c r="Z11" s="1"/>
  <c r="T12"/>
  <c r="V12" s="1"/>
  <c r="X12" s="1"/>
  <c r="Z12" s="1"/>
  <c r="T13"/>
  <c r="V13" s="1"/>
  <c r="X13" s="1"/>
  <c r="Z13" s="1"/>
  <c r="T14"/>
  <c r="V14" s="1"/>
  <c r="X14" s="1"/>
  <c r="Z14" s="1"/>
  <c r="X15"/>
  <c r="Z15" s="1"/>
  <c r="T16"/>
  <c r="V16" s="1"/>
  <c r="X16" s="1"/>
  <c r="Z16" s="1"/>
  <c r="X17"/>
  <c r="Z17" s="1"/>
  <c r="T18"/>
  <c r="V18" s="1"/>
  <c r="X18" s="1"/>
  <c r="Z18" s="1"/>
  <c r="T19"/>
  <c r="V19" s="1"/>
  <c r="X19" s="1"/>
  <c r="Z19" s="1"/>
  <c r="T20"/>
  <c r="V20" s="1"/>
  <c r="X20" s="1"/>
  <c r="Z20" s="1"/>
  <c r="T21"/>
  <c r="V21" s="1"/>
  <c r="X21" s="1"/>
  <c r="Z21" s="1"/>
  <c r="T22"/>
  <c r="V22" s="1"/>
  <c r="X22" s="1"/>
  <c r="Z22" s="1"/>
  <c r="T23"/>
  <c r="V23" s="1"/>
  <c r="X23" s="1"/>
  <c r="Z23" s="1"/>
  <c r="T24"/>
  <c r="V24" s="1"/>
  <c r="X24" s="1"/>
  <c r="Z24" s="1"/>
  <c r="X25"/>
  <c r="Z25" s="1"/>
  <c r="T26"/>
  <c r="V26" s="1"/>
  <c r="X26" s="1"/>
  <c r="Z26" s="1"/>
  <c r="T27"/>
  <c r="V27" s="1"/>
  <c r="X27" s="1"/>
  <c r="Z27" s="1"/>
  <c r="T28"/>
  <c r="V28" s="1"/>
  <c r="X28" s="1"/>
  <c r="Z28" s="1"/>
  <c r="T29"/>
  <c r="V29" s="1"/>
  <c r="X29" s="1"/>
  <c r="Z29" s="1"/>
  <c r="T30"/>
  <c r="V30" s="1"/>
  <c r="X30" s="1"/>
  <c r="Z30" s="1"/>
  <c r="T31"/>
  <c r="V31" s="1"/>
  <c r="X31" s="1"/>
  <c r="Z31" s="1"/>
  <c r="T32"/>
  <c r="V32" s="1"/>
  <c r="X32" s="1"/>
  <c r="Z32" s="1"/>
  <c r="T33"/>
  <c r="V33" s="1"/>
  <c r="X33" s="1"/>
  <c r="Z33" s="1"/>
  <c r="T34"/>
  <c r="V34" s="1"/>
  <c r="X34" s="1"/>
  <c r="Z34" s="1"/>
  <c r="T35"/>
  <c r="V35" s="1"/>
  <c r="X35" s="1"/>
  <c r="Z35" s="1"/>
  <c r="T36"/>
  <c r="V36" s="1"/>
  <c r="X36" s="1"/>
  <c r="Z36" s="1"/>
  <c r="T37"/>
  <c r="V37" s="1"/>
  <c r="X37" s="1"/>
  <c r="Z37" s="1"/>
  <c r="T38"/>
  <c r="V38" s="1"/>
  <c r="X38" s="1"/>
  <c r="Z38" s="1"/>
  <c r="T39"/>
  <c r="V39" s="1"/>
  <c r="X39" s="1"/>
  <c r="Z39" s="1"/>
  <c r="T40"/>
  <c r="V40" s="1"/>
  <c r="X40" s="1"/>
  <c r="Z40" s="1"/>
  <c r="T41"/>
  <c r="V41" s="1"/>
  <c r="X41" s="1"/>
  <c r="Z41" s="1"/>
  <c r="T42"/>
  <c r="V42" s="1"/>
  <c r="X42" s="1"/>
  <c r="Z42" s="1"/>
  <c r="T43"/>
  <c r="V43" s="1"/>
  <c r="X43" s="1"/>
  <c r="Z43" s="1"/>
  <c r="T44"/>
  <c r="V44" s="1"/>
  <c r="X44" s="1"/>
  <c r="Z44" s="1"/>
  <c r="T45"/>
  <c r="V45" s="1"/>
  <c r="X45" s="1"/>
  <c r="Z45" s="1"/>
  <c r="T46"/>
  <c r="V46" s="1"/>
  <c r="X46" s="1"/>
  <c r="Z46" s="1"/>
  <c r="T47"/>
  <c r="V47" s="1"/>
  <c r="X47" s="1"/>
  <c r="Z47" s="1"/>
  <c r="T48"/>
  <c r="V48" s="1"/>
  <c r="X48" s="1"/>
  <c r="Z48" s="1"/>
  <c r="T49"/>
  <c r="V49" s="1"/>
  <c r="X49" s="1"/>
  <c r="Z49" s="1"/>
  <c r="T50"/>
  <c r="V50" s="1"/>
  <c r="X50" s="1"/>
  <c r="Z50" s="1"/>
  <c r="T51"/>
  <c r="V51" s="1"/>
  <c r="X51" s="1"/>
  <c r="Z51" s="1"/>
  <c r="T52"/>
  <c r="V52" s="1"/>
  <c r="X52" s="1"/>
  <c r="Z52" s="1"/>
  <c r="T53"/>
  <c r="V53" s="1"/>
  <c r="X53" s="1"/>
  <c r="Z53" s="1"/>
  <c r="T54"/>
  <c r="V54" s="1"/>
  <c r="X54" s="1"/>
  <c r="Z54" s="1"/>
  <c r="T55"/>
  <c r="V55" s="1"/>
  <c r="X55" s="1"/>
  <c r="Z55" s="1"/>
  <c r="T56"/>
  <c r="V56" s="1"/>
  <c r="X56" s="1"/>
  <c r="Z56" s="1"/>
  <c r="T57"/>
  <c r="V57" s="1"/>
  <c r="X57" s="1"/>
  <c r="Z57" s="1"/>
  <c r="T58"/>
  <c r="V58" s="1"/>
  <c r="X58" s="1"/>
  <c r="Z58" s="1"/>
  <c r="X59"/>
  <c r="Z59" s="1"/>
  <c r="T60"/>
  <c r="V60" s="1"/>
  <c r="X60" s="1"/>
  <c r="Z60" s="1"/>
  <c r="T61"/>
  <c r="V61" s="1"/>
  <c r="X61" s="1"/>
  <c r="Z61" s="1"/>
  <c r="T62"/>
  <c r="V62" s="1"/>
  <c r="X62" s="1"/>
  <c r="Z62" s="1"/>
  <c r="T63"/>
  <c r="V63" s="1"/>
  <c r="X63" s="1"/>
  <c r="Z63" s="1"/>
  <c r="T64"/>
  <c r="V64" s="1"/>
  <c r="X64" s="1"/>
  <c r="Z64" s="1"/>
  <c r="T65"/>
  <c r="V65" s="1"/>
  <c r="X65" s="1"/>
  <c r="Z65" s="1"/>
  <c r="T66"/>
  <c r="V66" s="1"/>
  <c r="X66" s="1"/>
  <c r="Z66" s="1"/>
  <c r="T67"/>
  <c r="V67" s="1"/>
  <c r="X67" s="1"/>
  <c r="Z67" s="1"/>
  <c r="T68"/>
  <c r="V68" s="1"/>
  <c r="X68" s="1"/>
  <c r="Z68" s="1"/>
  <c r="T69"/>
  <c r="V69" s="1"/>
  <c r="X69" s="1"/>
  <c r="Z69" s="1"/>
  <c r="T70"/>
  <c r="V70" s="1"/>
  <c r="X70" s="1"/>
  <c r="Z70" s="1"/>
  <c r="T71"/>
  <c r="V71" s="1"/>
  <c r="X71" s="1"/>
  <c r="Z71" s="1"/>
  <c r="T72"/>
  <c r="V72" s="1"/>
  <c r="X72" s="1"/>
  <c r="Z72" s="1"/>
  <c r="T73"/>
  <c r="V73" s="1"/>
  <c r="X73" s="1"/>
  <c r="Z73" s="1"/>
  <c r="T74"/>
  <c r="V74" s="1"/>
  <c r="X74" s="1"/>
  <c r="Z74" s="1"/>
  <c r="T75"/>
  <c r="V75" s="1"/>
  <c r="X75" s="1"/>
  <c r="Z75" s="1"/>
  <c r="T76"/>
  <c r="V76" s="1"/>
  <c r="X76" s="1"/>
  <c r="Z76" s="1"/>
  <c r="T77"/>
  <c r="V77" s="1"/>
  <c r="X77" s="1"/>
  <c r="Z77" s="1"/>
  <c r="T78"/>
  <c r="V78" s="1"/>
  <c r="X78" s="1"/>
  <c r="Z78" s="1"/>
  <c r="T79"/>
  <c r="V79" s="1"/>
  <c r="X79" s="1"/>
  <c r="Z79" s="1"/>
  <c r="T80"/>
  <c r="V80" s="1"/>
  <c r="X80" s="1"/>
  <c r="Z80" s="1"/>
  <c r="T81"/>
  <c r="V81" s="1"/>
  <c r="X81" s="1"/>
  <c r="Z81" s="1"/>
  <c r="T82"/>
  <c r="V82" s="1"/>
  <c r="X82" s="1"/>
  <c r="Z82" s="1"/>
  <c r="T83"/>
  <c r="V83" s="1"/>
  <c r="X83" s="1"/>
  <c r="Z83" s="1"/>
  <c r="T84"/>
  <c r="V84" s="1"/>
  <c r="X84" s="1"/>
  <c r="Z84" s="1"/>
  <c r="T85"/>
  <c r="V85" s="1"/>
  <c r="X85" s="1"/>
  <c r="Z85" s="1"/>
  <c r="T86"/>
  <c r="V86" s="1"/>
  <c r="X86" s="1"/>
  <c r="Z86" s="1"/>
  <c r="T87"/>
  <c r="V87" s="1"/>
  <c r="X87" s="1"/>
  <c r="Z87" s="1"/>
  <c r="T88"/>
  <c r="V88" s="1"/>
  <c r="X88" s="1"/>
  <c r="Z88" s="1"/>
  <c r="T89"/>
  <c r="V89" s="1"/>
  <c r="X89" s="1"/>
  <c r="Z89" s="1"/>
  <c r="T90"/>
  <c r="V90" s="1"/>
  <c r="X90" s="1"/>
  <c r="Z90" s="1"/>
  <c r="T91"/>
  <c r="V91" s="1"/>
  <c r="X91" s="1"/>
  <c r="Z91" s="1"/>
  <c r="T92"/>
  <c r="V92" s="1"/>
  <c r="X92" s="1"/>
  <c r="Z92" s="1"/>
  <c r="T93"/>
  <c r="V93" s="1"/>
  <c r="X93" s="1"/>
  <c r="Z93" s="1"/>
  <c r="T94"/>
  <c r="V94" s="1"/>
  <c r="X94" s="1"/>
  <c r="Z94" s="1"/>
  <c r="T95"/>
  <c r="V95" s="1"/>
  <c r="X95" s="1"/>
  <c r="Z95" s="1"/>
  <c r="T96"/>
  <c r="V96" s="1"/>
  <c r="X96" s="1"/>
  <c r="Z96" s="1"/>
  <c r="T97"/>
  <c r="V97" s="1"/>
  <c r="X97" s="1"/>
  <c r="Z97" s="1"/>
  <c r="T98"/>
  <c r="V98" s="1"/>
  <c r="X98" s="1"/>
  <c r="Z98" s="1"/>
  <c r="T99"/>
  <c r="V99" s="1"/>
  <c r="X99" s="1"/>
  <c r="Z99" s="1"/>
  <c r="T100"/>
  <c r="V100" s="1"/>
  <c r="X100" s="1"/>
  <c r="Z100" s="1"/>
  <c r="T101"/>
  <c r="V101" s="1"/>
  <c r="X101" s="1"/>
  <c r="Z101" s="1"/>
  <c r="T102"/>
  <c r="V102" s="1"/>
  <c r="X102" s="1"/>
  <c r="Z102" s="1"/>
  <c r="T103"/>
  <c r="V103" s="1"/>
  <c r="X103" s="1"/>
  <c r="Z103" s="1"/>
  <c r="T104"/>
  <c r="V104" s="1"/>
  <c r="X104" s="1"/>
  <c r="Z104" s="1"/>
  <c r="T105"/>
  <c r="V105" s="1"/>
  <c r="X105" s="1"/>
  <c r="Z105" s="1"/>
  <c r="T106"/>
  <c r="V106" s="1"/>
  <c r="X106" s="1"/>
  <c r="Z106" s="1"/>
  <c r="T107"/>
  <c r="V107" s="1"/>
  <c r="X107" s="1"/>
  <c r="Z107" s="1"/>
  <c r="T108"/>
  <c r="V108" s="1"/>
  <c r="X108" s="1"/>
  <c r="Z108" s="1"/>
  <c r="T109"/>
  <c r="V109" s="1"/>
  <c r="X109" s="1"/>
  <c r="Z109" s="1"/>
  <c r="T110"/>
  <c r="V110" s="1"/>
  <c r="X110" s="1"/>
  <c r="Z110" s="1"/>
  <c r="X111"/>
  <c r="Z111" s="1"/>
  <c r="X112"/>
  <c r="Z112" s="1"/>
  <c r="T113"/>
  <c r="V113" s="1"/>
  <c r="X113" s="1"/>
  <c r="Z113" s="1"/>
  <c r="X114"/>
  <c r="Z114" s="1"/>
  <c r="T115"/>
  <c r="V115" s="1"/>
  <c r="X115" s="1"/>
  <c r="Z115" s="1"/>
  <c r="T116"/>
  <c r="V116" s="1"/>
  <c r="X116" s="1"/>
  <c r="Z116" s="1"/>
  <c r="T117"/>
  <c r="V117" s="1"/>
  <c r="X117" s="1"/>
  <c r="Z117" s="1"/>
  <c r="T118"/>
  <c r="V118" s="1"/>
  <c r="X118" s="1"/>
  <c r="Z118" s="1"/>
  <c r="T119"/>
  <c r="V119" s="1"/>
  <c r="X119" s="1"/>
  <c r="Z119" s="1"/>
  <c r="T120"/>
  <c r="V120" s="1"/>
  <c r="X120" s="1"/>
  <c r="Z120" s="1"/>
  <c r="T121"/>
  <c r="V121" s="1"/>
  <c r="X121" s="1"/>
  <c r="Z121" s="1"/>
  <c r="T122"/>
  <c r="V122" s="1"/>
  <c r="X122" s="1"/>
  <c r="Z122" s="1"/>
  <c r="T123"/>
  <c r="V123" s="1"/>
  <c r="X123" s="1"/>
  <c r="Z123" s="1"/>
  <c r="T124"/>
  <c r="V124" s="1"/>
  <c r="X124" s="1"/>
  <c r="Z124" s="1"/>
  <c r="T125"/>
  <c r="V125" s="1"/>
  <c r="X125" s="1"/>
  <c r="Z125" s="1"/>
  <c r="T126"/>
  <c r="V126" s="1"/>
  <c r="X126" s="1"/>
  <c r="Z126" s="1"/>
  <c r="T127"/>
  <c r="V127" s="1"/>
  <c r="X127" s="1"/>
  <c r="Z127" s="1"/>
  <c r="T128"/>
  <c r="V128" s="1"/>
  <c r="X128" s="1"/>
  <c r="Z128" s="1"/>
  <c r="T129"/>
  <c r="V129" s="1"/>
  <c r="X129" s="1"/>
  <c r="Z129" s="1"/>
  <c r="T130"/>
  <c r="V130" s="1"/>
  <c r="X130" s="1"/>
  <c r="Z130" s="1"/>
  <c r="T131"/>
  <c r="V131" s="1"/>
  <c r="X131" s="1"/>
  <c r="Z131" s="1"/>
  <c r="T132"/>
  <c r="V132" s="1"/>
  <c r="X132" s="1"/>
  <c r="Z132" s="1"/>
  <c r="T133"/>
  <c r="V133" s="1"/>
  <c r="X133" s="1"/>
  <c r="Z133" s="1"/>
  <c r="T134"/>
  <c r="V134" s="1"/>
  <c r="X134" s="1"/>
  <c r="Z134" s="1"/>
  <c r="T7" i="7"/>
  <c r="V7" s="1"/>
  <c r="T8"/>
  <c r="V8" s="1"/>
  <c r="X8" s="1"/>
  <c r="Z8" s="1"/>
  <c r="T9"/>
  <c r="V9" s="1"/>
  <c r="X9" s="1"/>
  <c r="Z9" s="1"/>
  <c r="T10"/>
  <c r="V10" s="1"/>
  <c r="X10" s="1"/>
  <c r="Z10" s="1"/>
  <c r="X11"/>
  <c r="Z11" s="1"/>
  <c r="T12"/>
  <c r="V12" s="1"/>
  <c r="X12" s="1"/>
  <c r="Z12" s="1"/>
  <c r="T13"/>
  <c r="V13" s="1"/>
  <c r="X13" s="1"/>
  <c r="Z13" s="1"/>
  <c r="T14"/>
  <c r="V14" s="1"/>
  <c r="X14" s="1"/>
  <c r="Z14" s="1"/>
  <c r="T15"/>
  <c r="V15" s="1"/>
  <c r="X15" s="1"/>
  <c r="Z15" s="1"/>
  <c r="T16"/>
  <c r="V16" s="1"/>
  <c r="X16" s="1"/>
  <c r="Z16" s="1"/>
  <c r="T17"/>
  <c r="V17" s="1"/>
  <c r="X17" s="1"/>
  <c r="Z17" s="1"/>
  <c r="T18"/>
  <c r="V18" s="1"/>
  <c r="X18" s="1"/>
  <c r="Z18" s="1"/>
  <c r="T19"/>
  <c r="V19" s="1"/>
  <c r="X19" s="1"/>
  <c r="Z19" s="1"/>
  <c r="T20"/>
  <c r="V20" s="1"/>
  <c r="X20" s="1"/>
  <c r="Z20" s="1"/>
  <c r="T21"/>
  <c r="V21" s="1"/>
  <c r="X21" s="1"/>
  <c r="Z21" s="1"/>
  <c r="T22"/>
  <c r="V22" s="1"/>
  <c r="X22" s="1"/>
  <c r="Z22" s="1"/>
  <c r="T23"/>
  <c r="V23" s="1"/>
  <c r="X23" s="1"/>
  <c r="Z23" s="1"/>
  <c r="T24"/>
  <c r="V24" s="1"/>
  <c r="X24" s="1"/>
  <c r="Z24" s="1"/>
  <c r="T25"/>
  <c r="V25" s="1"/>
  <c r="X25" s="1"/>
  <c r="Z25" s="1"/>
  <c r="T26"/>
  <c r="V26" s="1"/>
  <c r="X26" s="1"/>
  <c r="Z26" s="1"/>
  <c r="T27"/>
  <c r="V27" s="1"/>
  <c r="X27" s="1"/>
  <c r="Z27" s="1"/>
  <c r="T28"/>
  <c r="V28" s="1"/>
  <c r="X28" s="1"/>
  <c r="Z28" s="1"/>
  <c r="T29"/>
  <c r="V29" s="1"/>
  <c r="X29" s="1"/>
  <c r="Z29" s="1"/>
  <c r="T30"/>
  <c r="V30" s="1"/>
  <c r="X30" s="1"/>
  <c r="Z30" s="1"/>
  <c r="T31"/>
  <c r="V31" s="1"/>
  <c r="X31" s="1"/>
  <c r="Z31" s="1"/>
  <c r="T32"/>
  <c r="V32" s="1"/>
  <c r="X32" s="1"/>
  <c r="Z32" s="1"/>
  <c r="T33"/>
  <c r="V33" s="1"/>
  <c r="X33" s="1"/>
  <c r="Z33" s="1"/>
  <c r="T34"/>
  <c r="V34" s="1"/>
  <c r="X34" s="1"/>
  <c r="Z34" s="1"/>
  <c r="T35"/>
  <c r="V35" s="1"/>
  <c r="X35" s="1"/>
  <c r="Z35" s="1"/>
  <c r="T36"/>
  <c r="V36" s="1"/>
  <c r="X36" s="1"/>
  <c r="Z36" s="1"/>
  <c r="T37"/>
  <c r="V37" s="1"/>
  <c r="X37" s="1"/>
  <c r="Z37" s="1"/>
  <c r="T38"/>
  <c r="V38" s="1"/>
  <c r="X38" s="1"/>
  <c r="Z38" s="1"/>
  <c r="T39"/>
  <c r="V39" s="1"/>
  <c r="X39" s="1"/>
  <c r="Z39" s="1"/>
  <c r="T40"/>
  <c r="V40" s="1"/>
  <c r="X40" s="1"/>
  <c r="Z40" s="1"/>
  <c r="T41"/>
  <c r="V41" s="1"/>
  <c r="X41" s="1"/>
  <c r="Z41" s="1"/>
  <c r="T42"/>
  <c r="V42" s="1"/>
  <c r="X42" s="1"/>
  <c r="Z42" s="1"/>
  <c r="T43"/>
  <c r="V43" s="1"/>
  <c r="X43" s="1"/>
  <c r="Z43" s="1"/>
  <c r="T44"/>
  <c r="V44" s="1"/>
  <c r="X44" s="1"/>
  <c r="Z44" s="1"/>
  <c r="T45"/>
  <c r="V45" s="1"/>
  <c r="X45" s="1"/>
  <c r="Z45" s="1"/>
  <c r="T46"/>
  <c r="V46" s="1"/>
  <c r="X46" s="1"/>
  <c r="Z46" s="1"/>
  <c r="X47"/>
  <c r="Z47" s="1"/>
  <c r="T48"/>
  <c r="V48" s="1"/>
  <c r="X48" s="1"/>
  <c r="Z48" s="1"/>
  <c r="T49"/>
  <c r="V49" s="1"/>
  <c r="X49" s="1"/>
  <c r="Z49" s="1"/>
  <c r="T50"/>
  <c r="V50" s="1"/>
  <c r="X50" s="1"/>
  <c r="Z50" s="1"/>
  <c r="T51"/>
  <c r="V51" s="1"/>
  <c r="X51" s="1"/>
  <c r="Z51" s="1"/>
  <c r="X52"/>
  <c r="Z52" s="1"/>
  <c r="X53"/>
  <c r="Z53" s="1"/>
  <c r="T54"/>
  <c r="V54" s="1"/>
  <c r="X54" s="1"/>
  <c r="Z54" s="1"/>
  <c r="T55"/>
  <c r="V55" s="1"/>
  <c r="X55" s="1"/>
  <c r="Z55" s="1"/>
  <c r="T56"/>
  <c r="V56" s="1"/>
  <c r="X56" s="1"/>
  <c r="Z56" s="1"/>
  <c r="T57"/>
  <c r="V57" s="1"/>
  <c r="X57" s="1"/>
  <c r="Z57" s="1"/>
  <c r="T58"/>
  <c r="V58" s="1"/>
  <c r="X58" s="1"/>
  <c r="Z58" s="1"/>
  <c r="T59"/>
  <c r="V59" s="1"/>
  <c r="X59" s="1"/>
  <c r="Z59" s="1"/>
  <c r="T60"/>
  <c r="V60" s="1"/>
  <c r="X60" s="1"/>
  <c r="Z60" s="1"/>
  <c r="T61"/>
  <c r="V61" s="1"/>
  <c r="X61" s="1"/>
  <c r="Z61" s="1"/>
  <c r="T62"/>
  <c r="V62" s="1"/>
  <c r="X62" s="1"/>
  <c r="Z62" s="1"/>
  <c r="T63"/>
  <c r="V63" s="1"/>
  <c r="X63" s="1"/>
  <c r="Z63" s="1"/>
  <c r="T64"/>
  <c r="V64" s="1"/>
  <c r="X64" s="1"/>
  <c r="Z64" s="1"/>
  <c r="T65"/>
  <c r="V65" s="1"/>
  <c r="X65" s="1"/>
  <c r="Z65" s="1"/>
  <c r="T66"/>
  <c r="V66" s="1"/>
  <c r="X66" s="1"/>
  <c r="Z66" s="1"/>
  <c r="T67"/>
  <c r="V67" s="1"/>
  <c r="X67" s="1"/>
  <c r="Z67" s="1"/>
  <c r="T68"/>
  <c r="V68" s="1"/>
  <c r="X68"/>
  <c r="Z68" s="1"/>
  <c r="T69"/>
  <c r="V69" s="1"/>
  <c r="X69"/>
  <c r="Z69" s="1"/>
  <c r="T70"/>
  <c r="V70" s="1"/>
  <c r="X70"/>
  <c r="Z70" s="1"/>
  <c r="T71"/>
  <c r="V71" s="1"/>
  <c r="X71"/>
  <c r="Z71" s="1"/>
  <c r="T72"/>
  <c r="V72" s="1"/>
  <c r="X72"/>
  <c r="Z72" s="1"/>
  <c r="T73"/>
  <c r="V73" s="1"/>
  <c r="X73"/>
  <c r="Z73" s="1"/>
  <c r="T74"/>
  <c r="V74" s="1"/>
  <c r="X74"/>
  <c r="Z74" s="1"/>
  <c r="T75"/>
  <c r="V75" s="1"/>
  <c r="X75"/>
  <c r="Z75" s="1"/>
  <c r="T76"/>
  <c r="V76" s="1"/>
  <c r="X76"/>
  <c r="Z76" s="1"/>
  <c r="T77"/>
  <c r="V77" s="1"/>
  <c r="X77"/>
  <c r="Z77" s="1"/>
  <c r="T78"/>
  <c r="V78" s="1"/>
  <c r="X78"/>
  <c r="Z78" s="1"/>
  <c r="T79"/>
  <c r="V79" s="1"/>
  <c r="X79"/>
  <c r="Z79" s="1"/>
  <c r="T80"/>
  <c r="V80" s="1"/>
  <c r="X80"/>
  <c r="Z80" s="1"/>
  <c r="T81"/>
  <c r="V81" s="1"/>
  <c r="X81"/>
  <c r="Z81" s="1"/>
  <c r="T82"/>
  <c r="V82" s="1"/>
  <c r="X82"/>
  <c r="Z82" s="1"/>
  <c r="T83"/>
  <c r="V83" s="1"/>
  <c r="X83"/>
  <c r="Z83" s="1"/>
  <c r="T84"/>
  <c r="V84" s="1"/>
  <c r="X84"/>
  <c r="Z84" s="1"/>
  <c r="T85"/>
  <c r="V85" s="1"/>
  <c r="X85"/>
  <c r="Z85" s="1"/>
  <c r="T86"/>
  <c r="V86" s="1"/>
  <c r="X86"/>
  <c r="Z86" s="1"/>
  <c r="T87"/>
  <c r="V87" s="1"/>
  <c r="X87"/>
  <c r="Z87" s="1"/>
  <c r="T88"/>
  <c r="V88" s="1"/>
  <c r="X88"/>
  <c r="Z88" s="1"/>
  <c r="T89"/>
  <c r="V89" s="1"/>
  <c r="X89"/>
  <c r="Z89" s="1"/>
  <c r="T90"/>
  <c r="V90" s="1"/>
  <c r="X90"/>
  <c r="Z90" s="1"/>
  <c r="T91"/>
  <c r="V91" s="1"/>
  <c r="X91"/>
  <c r="Z91" s="1"/>
  <c r="T92"/>
  <c r="V92" s="1"/>
  <c r="X92"/>
  <c r="Z92" s="1"/>
  <c r="T93"/>
  <c r="V93" s="1"/>
  <c r="X93"/>
  <c r="Z93" s="1"/>
  <c r="T94"/>
  <c r="V94" s="1"/>
  <c r="X94"/>
  <c r="Z94" s="1"/>
  <c r="T95"/>
  <c r="V95" s="1"/>
  <c r="X95"/>
  <c r="Z95" s="1"/>
  <c r="T96"/>
  <c r="V96" s="1"/>
  <c r="X96"/>
  <c r="Z96" s="1"/>
  <c r="T97"/>
  <c r="V97" s="1"/>
  <c r="X97"/>
  <c r="Z97" s="1"/>
  <c r="T98"/>
  <c r="V98" s="1"/>
  <c r="X98"/>
  <c r="Z98" s="1"/>
  <c r="T99"/>
  <c r="V99" s="1"/>
  <c r="X99"/>
  <c r="Z99" s="1"/>
  <c r="T100"/>
  <c r="V100" s="1"/>
  <c r="X100"/>
  <c r="Z100" s="1"/>
  <c r="T101"/>
  <c r="V101" s="1"/>
  <c r="X101"/>
  <c r="Z101" s="1"/>
  <c r="T102"/>
  <c r="V102" s="1"/>
  <c r="X102"/>
  <c r="Z102" s="1"/>
  <c r="T103"/>
  <c r="V103" s="1"/>
  <c r="X103"/>
  <c r="Z103" s="1"/>
  <c r="T104"/>
  <c r="V104" s="1"/>
  <c r="X104"/>
  <c r="Z104" s="1"/>
  <c r="T105"/>
  <c r="V105" s="1"/>
  <c r="X105"/>
  <c r="Z105" s="1"/>
  <c r="T106"/>
  <c r="V106" s="1"/>
  <c r="X106"/>
  <c r="Z106" s="1"/>
  <c r="T107"/>
  <c r="V107" s="1"/>
  <c r="X107"/>
  <c r="Z107" s="1"/>
  <c r="T108"/>
  <c r="V108" s="1"/>
  <c r="X108"/>
  <c r="Z108" s="1"/>
  <c r="T109"/>
  <c r="V109" s="1"/>
  <c r="X109"/>
  <c r="Z109" s="1"/>
  <c r="T110"/>
  <c r="V110" s="1"/>
  <c r="X110"/>
  <c r="Z110" s="1"/>
  <c r="T111"/>
  <c r="V111" s="1"/>
  <c r="X111"/>
  <c r="Z111" s="1"/>
  <c r="T112"/>
  <c r="V112" s="1"/>
  <c r="X112"/>
  <c r="Z112" s="1"/>
  <c r="T113"/>
  <c r="V113" s="1"/>
  <c r="X113"/>
  <c r="Z113" s="1"/>
  <c r="T114"/>
  <c r="V114" s="1"/>
  <c r="X114"/>
  <c r="Z114" s="1"/>
  <c r="T115"/>
  <c r="V115" s="1"/>
  <c r="X115"/>
  <c r="Z115" s="1"/>
  <c r="T116"/>
  <c r="V116" s="1"/>
  <c r="X116"/>
  <c r="Z116" s="1"/>
  <c r="T117"/>
  <c r="V117" s="1"/>
  <c r="X117"/>
  <c r="Z117" s="1"/>
  <c r="T118"/>
  <c r="V118" s="1"/>
  <c r="X118"/>
  <c r="Z118" s="1"/>
  <c r="T119"/>
  <c r="V119" s="1"/>
  <c r="X119"/>
  <c r="Z119" s="1"/>
  <c r="T120"/>
  <c r="V120" s="1"/>
  <c r="X120"/>
  <c r="Z120" s="1"/>
  <c r="T121"/>
  <c r="V121" s="1"/>
  <c r="X121"/>
  <c r="Z121" s="1"/>
  <c r="T122"/>
  <c r="V122" s="1"/>
  <c r="X122"/>
  <c r="Z122" s="1"/>
  <c r="T123"/>
  <c r="V123" s="1"/>
  <c r="X123"/>
  <c r="Z123" s="1"/>
  <c r="T124"/>
  <c r="V124" s="1"/>
  <c r="X124"/>
  <c r="Z124" s="1"/>
  <c r="T125"/>
  <c r="V125" s="1"/>
  <c r="X125"/>
  <c r="Z125" s="1"/>
  <c r="T126"/>
  <c r="V126" s="1"/>
  <c r="X126"/>
  <c r="Z126" s="1"/>
  <c r="T127"/>
  <c r="V127" s="1"/>
  <c r="X127"/>
  <c r="Z127" s="1"/>
  <c r="T128"/>
  <c r="V128" s="1"/>
  <c r="X128"/>
  <c r="Z128" s="1"/>
  <c r="T129"/>
  <c r="V129" s="1"/>
  <c r="X129"/>
  <c r="Z129" s="1"/>
  <c r="T130"/>
  <c r="V130" s="1"/>
  <c r="X130"/>
  <c r="Z130" s="1"/>
  <c r="T131"/>
  <c r="V131" s="1"/>
  <c r="X131"/>
  <c r="Z131" s="1"/>
  <c r="T132"/>
  <c r="V132" s="1"/>
  <c r="X132"/>
  <c r="Z132" s="1"/>
  <c r="T133"/>
  <c r="V133" s="1"/>
  <c r="X133"/>
  <c r="Z133" s="1"/>
  <c r="T134"/>
  <c r="V134" s="1"/>
  <c r="X134"/>
  <c r="Z134" s="1"/>
  <c r="T135"/>
  <c r="V135" s="1"/>
  <c r="X135"/>
  <c r="Z135" s="1"/>
  <c r="T136"/>
  <c r="V136" s="1"/>
  <c r="X136"/>
  <c r="Z136" s="1"/>
  <c r="T137"/>
  <c r="V137" s="1"/>
  <c r="X137"/>
  <c r="Z137" s="1"/>
  <c r="T138"/>
  <c r="V138" s="1"/>
  <c r="X138"/>
  <c r="Z138" s="1"/>
  <c r="T139"/>
  <c r="V139" s="1"/>
  <c r="X139"/>
  <c r="Z139" s="1"/>
  <c r="T140"/>
  <c r="V140" s="1"/>
  <c r="X140"/>
  <c r="Z140" s="1"/>
  <c r="T141"/>
  <c r="V141" s="1"/>
  <c r="X141"/>
  <c r="Z141" s="1"/>
  <c r="T142"/>
  <c r="V142" s="1"/>
  <c r="X142"/>
  <c r="Z142" s="1"/>
  <c r="T143"/>
  <c r="V143" s="1"/>
  <c r="X143"/>
  <c r="Z143" s="1"/>
  <c r="T144"/>
  <c r="V144" s="1"/>
  <c r="X144"/>
  <c r="Z144" s="1"/>
  <c r="T145"/>
  <c r="V145" s="1"/>
  <c r="X145"/>
  <c r="Z145" s="1"/>
  <c r="T146"/>
  <c r="V146" s="1"/>
  <c r="X146"/>
  <c r="Z146" s="1"/>
  <c r="T147"/>
  <c r="V147" s="1"/>
  <c r="X147"/>
  <c r="Z147" s="1"/>
  <c r="T148"/>
  <c r="V148" s="1"/>
  <c r="X148"/>
  <c r="Z148" s="1"/>
  <c r="T149"/>
  <c r="V149" s="1"/>
  <c r="X149"/>
  <c r="Z149" s="1"/>
  <c r="T150"/>
  <c r="V150" s="1"/>
  <c r="X150"/>
  <c r="Z150" s="1"/>
  <c r="T151"/>
  <c r="V151" s="1"/>
  <c r="X151"/>
  <c r="Z151" s="1"/>
  <c r="T152"/>
  <c r="V152" s="1"/>
  <c r="X152"/>
  <c r="Z152" s="1"/>
  <c r="T153"/>
  <c r="V153" s="1"/>
  <c r="X153"/>
  <c r="Z153" s="1"/>
  <c r="T154"/>
  <c r="V154" s="1"/>
  <c r="X154"/>
  <c r="Z154" s="1"/>
  <c r="T155"/>
  <c r="V155" s="1"/>
  <c r="X155"/>
  <c r="Z155" s="1"/>
  <c r="T156"/>
  <c r="V156" s="1"/>
  <c r="X156"/>
  <c r="Z156" s="1"/>
  <c r="T157"/>
  <c r="V157" s="1"/>
  <c r="X157"/>
  <c r="Z157" s="1"/>
  <c r="T158"/>
  <c r="V158" s="1"/>
  <c r="X158"/>
  <c r="Z158" s="1"/>
  <c r="T159"/>
  <c r="V159" s="1"/>
  <c r="X159"/>
  <c r="Z159" s="1"/>
  <c r="T160"/>
  <c r="V160" s="1"/>
  <c r="X160"/>
  <c r="Z160" s="1"/>
  <c r="T161"/>
  <c r="V161" s="1"/>
  <c r="X161"/>
  <c r="Z161" s="1"/>
  <c r="X162"/>
  <c r="Z162" s="1"/>
  <c r="T163"/>
  <c r="V163" s="1"/>
  <c r="X163" s="1"/>
  <c r="Z163" s="1"/>
  <c r="T164"/>
  <c r="V164" s="1"/>
  <c r="X164" s="1"/>
  <c r="Z164" s="1"/>
  <c r="T165"/>
  <c r="V165" s="1"/>
  <c r="X165" s="1"/>
  <c r="Z165" s="1"/>
  <c r="T166"/>
  <c r="V166" s="1"/>
  <c r="X166" s="1"/>
  <c r="Z166" s="1"/>
  <c r="T167"/>
  <c r="V167" s="1"/>
  <c r="X167" s="1"/>
  <c r="Z167" s="1"/>
  <c r="T168"/>
  <c r="V168" s="1"/>
  <c r="X168" s="1"/>
  <c r="Z168" s="1"/>
  <c r="T169"/>
  <c r="V169" s="1"/>
  <c r="X169" s="1"/>
  <c r="Z169" s="1"/>
  <c r="T170"/>
  <c r="V170" s="1"/>
  <c r="X170" s="1"/>
  <c r="Z170" s="1"/>
  <c r="T171"/>
  <c r="V171" s="1"/>
  <c r="X171" s="1"/>
  <c r="Z171" s="1"/>
  <c r="T172"/>
  <c r="V172" s="1"/>
  <c r="X172" s="1"/>
  <c r="Z172" s="1"/>
  <c r="T173"/>
  <c r="V173" s="1"/>
  <c r="X173" s="1"/>
  <c r="Z173" s="1"/>
  <c r="T174"/>
  <c r="V174" s="1"/>
  <c r="X174" s="1"/>
  <c r="Z174" s="1"/>
  <c r="T175"/>
  <c r="V175" s="1"/>
  <c r="X175" s="1"/>
  <c r="Z175" s="1"/>
  <c r="T176"/>
  <c r="V176" s="1"/>
  <c r="X176" s="1"/>
  <c r="Z176" s="1"/>
  <c r="T177"/>
  <c r="V177" s="1"/>
  <c r="X177" s="1"/>
  <c r="Z177" s="1"/>
  <c r="T178"/>
  <c r="V178" s="1"/>
  <c r="X178" s="1"/>
  <c r="Z178" s="1"/>
  <c r="T179"/>
  <c r="V179" s="1"/>
  <c r="X179" s="1"/>
  <c r="Z179" s="1"/>
  <c r="T180"/>
  <c r="V180" s="1"/>
  <c r="X180" s="1"/>
  <c r="Z180" s="1"/>
  <c r="T181"/>
  <c r="V181" s="1"/>
  <c r="X181" s="1"/>
  <c r="Z181" s="1"/>
  <c r="T182"/>
  <c r="V182" s="1"/>
  <c r="X182" s="1"/>
  <c r="Z182" s="1"/>
  <c r="T183"/>
  <c r="V183" s="1"/>
  <c r="X183" s="1"/>
  <c r="Z183" s="1"/>
  <c r="T184"/>
  <c r="V184" s="1"/>
  <c r="X184" s="1"/>
  <c r="Z184" s="1"/>
  <c r="T185"/>
  <c r="V185" s="1"/>
  <c r="X185" s="1"/>
  <c r="Z185" s="1"/>
  <c r="T186"/>
  <c r="V186" s="1"/>
  <c r="X186" s="1"/>
  <c r="Z186" s="1"/>
  <c r="T187"/>
  <c r="V187" s="1"/>
  <c r="X187" s="1"/>
  <c r="Z187" s="1"/>
  <c r="T188"/>
  <c r="V188" s="1"/>
  <c r="X188" s="1"/>
  <c r="Z188" s="1"/>
  <c r="T189"/>
  <c r="V189" s="1"/>
  <c r="X189" s="1"/>
  <c r="Z189" s="1"/>
  <c r="T190"/>
  <c r="V190" s="1"/>
  <c r="X190" s="1"/>
  <c r="Z190" s="1"/>
  <c r="T191"/>
  <c r="V191" s="1"/>
  <c r="X191" s="1"/>
  <c r="Z191" s="1"/>
  <c r="T192"/>
  <c r="V192" s="1"/>
  <c r="X192" s="1"/>
  <c r="Z192" s="1"/>
  <c r="T193"/>
  <c r="V193" s="1"/>
  <c r="X193" s="1"/>
  <c r="Z193" s="1"/>
  <c r="T194"/>
  <c r="V194" s="1"/>
  <c r="X194" s="1"/>
  <c r="Z194" s="1"/>
  <c r="T195"/>
  <c r="V195" s="1"/>
  <c r="X195" s="1"/>
  <c r="Z195" s="1"/>
  <c r="T196"/>
  <c r="V196" s="1"/>
  <c r="X196" s="1"/>
  <c r="Z196" s="1"/>
  <c r="T197"/>
  <c r="V197" s="1"/>
  <c r="X197" s="1"/>
  <c r="Z197" s="1"/>
  <c r="T198"/>
  <c r="V198" s="1"/>
  <c r="X198" s="1"/>
  <c r="Z198" s="1"/>
  <c r="T199"/>
  <c r="V199" s="1"/>
  <c r="X199" s="1"/>
  <c r="Z199" s="1"/>
  <c r="T200"/>
  <c r="V200" s="1"/>
  <c r="X200" s="1"/>
  <c r="Z200" s="1"/>
  <c r="T201"/>
  <c r="V201" s="1"/>
  <c r="X201" s="1"/>
  <c r="Z201" s="1"/>
  <c r="T202"/>
  <c r="V202" s="1"/>
  <c r="X202" s="1"/>
  <c r="Z202" s="1"/>
  <c r="T203"/>
  <c r="V203" s="1"/>
  <c r="X203" s="1"/>
  <c r="Z203" s="1"/>
  <c r="T204"/>
  <c r="V204" s="1"/>
  <c r="X204" s="1"/>
  <c r="Z204" s="1"/>
  <c r="T205"/>
  <c r="V205" s="1"/>
  <c r="X205" s="1"/>
  <c r="Z205" s="1"/>
  <c r="T206"/>
  <c r="V206" s="1"/>
  <c r="X206" s="1"/>
  <c r="Z206" s="1"/>
  <c r="T207"/>
  <c r="V207" s="1"/>
  <c r="X207" s="1"/>
  <c r="Z207" s="1"/>
  <c r="T208"/>
  <c r="V208" s="1"/>
  <c r="X208" s="1"/>
  <c r="Z208" s="1"/>
  <c r="T209"/>
  <c r="V209" s="1"/>
  <c r="X209" s="1"/>
  <c r="Z209" s="1"/>
  <c r="T210"/>
  <c r="V210" s="1"/>
  <c r="X210" s="1"/>
  <c r="Z210" s="1"/>
  <c r="T211"/>
  <c r="V211" s="1"/>
  <c r="X211" s="1"/>
  <c r="Z211" s="1"/>
  <c r="T212"/>
  <c r="V212" s="1"/>
  <c r="X212" s="1"/>
  <c r="Z212" s="1"/>
  <c r="T213"/>
  <c r="V213" s="1"/>
  <c r="X213" s="1"/>
  <c r="Z213" s="1"/>
  <c r="X214"/>
  <c r="Z214" s="1"/>
  <c r="T215"/>
  <c r="V215" s="1"/>
  <c r="X215"/>
  <c r="Z215" s="1"/>
  <c r="T216"/>
  <c r="V216" s="1"/>
  <c r="X216"/>
  <c r="Z216" s="1"/>
  <c r="T217"/>
  <c r="V217" s="1"/>
  <c r="X217"/>
  <c r="Z217" s="1"/>
  <c r="T218"/>
  <c r="V218" s="1"/>
  <c r="X218"/>
  <c r="Z218" s="1"/>
  <c r="X219"/>
  <c r="Z219" s="1"/>
  <c r="W7" i="8"/>
  <c r="Y7" s="1"/>
  <c r="S8"/>
  <c r="U8" s="1"/>
  <c r="S9"/>
  <c r="U9" s="1"/>
  <c r="W9" s="1"/>
  <c r="Y9" s="1"/>
  <c r="Y10"/>
  <c r="S11"/>
  <c r="U11"/>
  <c r="W11" s="1"/>
  <c r="Y11" s="1"/>
  <c r="S12"/>
  <c r="U12"/>
  <c r="W12" s="1"/>
  <c r="Y12"/>
  <c r="S13"/>
  <c r="U13"/>
  <c r="W13" s="1"/>
  <c r="Y13" s="1"/>
  <c r="S14"/>
  <c r="U14"/>
  <c r="W14" s="1"/>
  <c r="Y14"/>
  <c r="S15"/>
  <c r="U15"/>
  <c r="W15" s="1"/>
  <c r="Y15" s="1"/>
  <c r="W16"/>
  <c r="Y16"/>
  <c r="S17"/>
  <c r="U17"/>
  <c r="W17" s="1"/>
  <c r="Y17"/>
  <c r="S18"/>
  <c r="U18"/>
  <c r="W18" s="1"/>
  <c r="Y18" s="1"/>
  <c r="W19"/>
  <c r="Y19"/>
  <c r="V272" i="15"/>
  <c r="N6" i="18"/>
  <c r="S10" i="8"/>
  <c r="U10"/>
  <c r="W272" i="15"/>
  <c r="X272"/>
  <c r="T214" i="7"/>
  <c r="E6" i="18"/>
  <c r="K6" i="1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O272"/>
  <c r="G6" i="18"/>
  <c r="P272" i="15"/>
  <c r="H6" i="18"/>
  <c r="Q272" i="15"/>
  <c r="I6" i="18"/>
  <c r="R6" i="15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J6" i="18" s="1"/>
  <c r="S25" i="15"/>
  <c r="S26"/>
  <c r="S40"/>
  <c r="S43"/>
  <c r="S50"/>
  <c r="S61"/>
  <c r="S62"/>
  <c r="S73"/>
  <c r="S185"/>
  <c r="S186"/>
  <c r="S188"/>
  <c r="S232"/>
  <c r="S235"/>
  <c r="S248"/>
  <c r="S251"/>
  <c r="S252"/>
  <c r="S253"/>
  <c r="S254"/>
  <c r="S268"/>
  <c r="S271"/>
  <c r="S272"/>
  <c r="K6" i="18" s="1"/>
  <c r="T26" i="15"/>
  <c r="T272" s="1"/>
  <c r="L6" i="18" s="1"/>
  <c r="T43" i="15"/>
  <c r="T61"/>
  <c r="T62"/>
  <c r="T82"/>
  <c r="T133"/>
  <c r="T135"/>
  <c r="T151"/>
  <c r="T186"/>
  <c r="T188"/>
  <c r="T236"/>
  <c r="T248"/>
  <c r="T254"/>
  <c r="O6" i="18"/>
  <c r="P6"/>
  <c r="E7"/>
  <c r="K7" i="5"/>
  <c r="K8"/>
  <c r="K179" s="1"/>
  <c r="F7" i="18" s="1"/>
  <c r="K9" i="5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O179"/>
  <c r="G7" i="18"/>
  <c r="P179" i="5"/>
  <c r="H7" i="18"/>
  <c r="Q179" i="5"/>
  <c r="I7" i="18"/>
  <c r="R7" i="5"/>
  <c r="R8"/>
  <c r="R179" s="1"/>
  <c r="J7" i="18" s="1"/>
  <c r="R9" i="5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S19"/>
  <c r="S36"/>
  <c r="S43"/>
  <c r="S46"/>
  <c r="S51"/>
  <c r="S54"/>
  <c r="S129"/>
  <c r="S136"/>
  <c r="S137"/>
  <c r="S141"/>
  <c r="S157"/>
  <c r="S168"/>
  <c r="S172"/>
  <c r="S179"/>
  <c r="K7" i="18" s="1"/>
  <c r="T24" i="5"/>
  <c r="T179" s="1"/>
  <c r="L7" i="18" s="1"/>
  <c r="T51" i="5"/>
  <c r="T82"/>
  <c r="T137"/>
  <c r="T167"/>
  <c r="W179"/>
  <c r="O7" i="18"/>
  <c r="E8"/>
  <c r="K7" i="1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F8" i="18" s="1"/>
  <c r="O210" i="16"/>
  <c r="G8" i="18" s="1"/>
  <c r="P210" i="16"/>
  <c r="H8" i="18" s="1"/>
  <c r="Q210" i="16"/>
  <c r="I8" i="18" s="1"/>
  <c r="R7" i="16"/>
  <c r="R210" s="1"/>
  <c r="J8" i="18" s="1"/>
  <c r="R8" i="16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S13"/>
  <c r="S17"/>
  <c r="S21"/>
  <c r="S52"/>
  <c r="S58"/>
  <c r="S69"/>
  <c r="S70"/>
  <c r="S71"/>
  <c r="S75"/>
  <c r="S78"/>
  <c r="S93"/>
  <c r="S94"/>
  <c r="S95"/>
  <c r="S100"/>
  <c r="S105"/>
  <c r="S107"/>
  <c r="S109"/>
  <c r="S119"/>
  <c r="S122"/>
  <c r="S138"/>
  <c r="S144"/>
  <c r="S161"/>
  <c r="S171"/>
  <c r="S172"/>
  <c r="S175"/>
  <c r="S205"/>
  <c r="S206"/>
  <c r="S210"/>
  <c r="K8" i="18" s="1"/>
  <c r="T17" i="16"/>
  <c r="T29"/>
  <c r="T68"/>
  <c r="T78"/>
  <c r="T93"/>
  <c r="T94"/>
  <c r="T95"/>
  <c r="T107"/>
  <c r="T109"/>
  <c r="T138"/>
  <c r="T139"/>
  <c r="T144"/>
  <c r="T158"/>
  <c r="T171"/>
  <c r="T205"/>
  <c r="T206"/>
  <c r="T210"/>
  <c r="L8" i="18" s="1"/>
  <c r="W210" i="16"/>
  <c r="O8" i="18" s="1"/>
  <c r="S73" i="7"/>
  <c r="S58"/>
  <c r="S219"/>
  <c r="S151"/>
  <c r="S11"/>
  <c r="S101"/>
  <c r="S162"/>
  <c r="S21"/>
  <c r="S126"/>
  <c r="S65"/>
  <c r="S153"/>
  <c r="S52"/>
  <c r="S54"/>
  <c r="S82"/>
  <c r="S127"/>
  <c r="S22"/>
  <c r="S125"/>
  <c r="S16"/>
  <c r="S9"/>
  <c r="S14"/>
  <c r="T219"/>
  <c r="T11"/>
  <c r="T162"/>
  <c r="T52"/>
  <c r="T53"/>
  <c r="T47"/>
  <c r="E9" i="18"/>
  <c r="K111" i="1"/>
  <c r="K112"/>
  <c r="K25"/>
  <c r="K15"/>
  <c r="K59"/>
  <c r="K92"/>
  <c r="K77"/>
  <c r="K113"/>
  <c r="K17"/>
  <c r="K81"/>
  <c r="K133"/>
  <c r="K53"/>
  <c r="K48"/>
  <c r="K8"/>
  <c r="K49"/>
  <c r="K105"/>
  <c r="K16"/>
  <c r="K72"/>
  <c r="K55"/>
  <c r="K10"/>
  <c r="K74"/>
  <c r="K82"/>
  <c r="K52"/>
  <c r="K96"/>
  <c r="K60"/>
  <c r="K85"/>
  <c r="K104"/>
  <c r="K127"/>
  <c r="K115"/>
  <c r="K39"/>
  <c r="K30"/>
  <c r="K84"/>
  <c r="K83"/>
  <c r="K18"/>
  <c r="K22"/>
  <c r="K94"/>
  <c r="K117"/>
  <c r="K40"/>
  <c r="K11"/>
  <c r="K29"/>
  <c r="K23"/>
  <c r="K28"/>
  <c r="K91"/>
  <c r="K100"/>
  <c r="K90"/>
  <c r="K20"/>
  <c r="K34"/>
  <c r="K103"/>
  <c r="K86"/>
  <c r="K21"/>
  <c r="K98"/>
  <c r="K36"/>
  <c r="K71"/>
  <c r="K37"/>
  <c r="K50"/>
  <c r="K27"/>
  <c r="K88"/>
  <c r="K44"/>
  <c r="K75"/>
  <c r="K33"/>
  <c r="K14"/>
  <c r="K79"/>
  <c r="K121"/>
  <c r="K47"/>
  <c r="K9"/>
  <c r="K122"/>
  <c r="K43"/>
  <c r="K87"/>
  <c r="K89"/>
  <c r="K31"/>
  <c r="K41"/>
  <c r="K61"/>
  <c r="K95"/>
  <c r="K106"/>
  <c r="K132"/>
  <c r="K7"/>
  <c r="K118"/>
  <c r="K24"/>
  <c r="K54"/>
  <c r="K63"/>
  <c r="K73"/>
  <c r="K124"/>
  <c r="K134"/>
  <c r="K101"/>
  <c r="K64"/>
  <c r="K125"/>
  <c r="K93"/>
  <c r="K107"/>
  <c r="K12"/>
  <c r="K19"/>
  <c r="K45"/>
  <c r="K130"/>
  <c r="K35"/>
  <c r="K97"/>
  <c r="K46"/>
  <c r="K76"/>
  <c r="K13"/>
  <c r="K68"/>
  <c r="K58"/>
  <c r="K102"/>
  <c r="K110"/>
  <c r="K116"/>
  <c r="K128"/>
  <c r="K67"/>
  <c r="K62"/>
  <c r="K126"/>
  <c r="K78"/>
  <c r="K42"/>
  <c r="K108"/>
  <c r="K32"/>
  <c r="K66"/>
  <c r="K123"/>
  <c r="K109"/>
  <c r="K26"/>
  <c r="K69"/>
  <c r="K119"/>
  <c r="K38"/>
  <c r="K51"/>
  <c r="K120"/>
  <c r="K65"/>
  <c r="K129"/>
  <c r="K57"/>
  <c r="K56"/>
  <c r="K99"/>
  <c r="K70"/>
  <c r="K114"/>
  <c r="K80"/>
  <c r="K131"/>
  <c r="K135"/>
  <c r="F9" i="18" s="1"/>
  <c r="O135" i="1"/>
  <c r="G9" i="18" s="1"/>
  <c r="P135" i="1"/>
  <c r="H9" i="18" s="1"/>
  <c r="Q135" i="1"/>
  <c r="I9" i="18" s="1"/>
  <c r="R111" i="1"/>
  <c r="R112"/>
  <c r="R25"/>
  <c r="R15"/>
  <c r="R59"/>
  <c r="R92"/>
  <c r="R77"/>
  <c r="R113"/>
  <c r="R17"/>
  <c r="R81"/>
  <c r="R133"/>
  <c r="R53"/>
  <c r="R48"/>
  <c r="R8"/>
  <c r="R49"/>
  <c r="R105"/>
  <c r="R16"/>
  <c r="R72"/>
  <c r="R55"/>
  <c r="R10"/>
  <c r="R74"/>
  <c r="R82"/>
  <c r="R52"/>
  <c r="R96"/>
  <c r="R60"/>
  <c r="R85"/>
  <c r="R104"/>
  <c r="R127"/>
  <c r="R115"/>
  <c r="R39"/>
  <c r="R30"/>
  <c r="R84"/>
  <c r="R83"/>
  <c r="R18"/>
  <c r="R22"/>
  <c r="R94"/>
  <c r="R117"/>
  <c r="R40"/>
  <c r="R11"/>
  <c r="R29"/>
  <c r="R23"/>
  <c r="R28"/>
  <c r="R91"/>
  <c r="R100"/>
  <c r="R90"/>
  <c r="R20"/>
  <c r="R34"/>
  <c r="R103"/>
  <c r="R86"/>
  <c r="R21"/>
  <c r="R98"/>
  <c r="R36"/>
  <c r="R71"/>
  <c r="R37"/>
  <c r="R50"/>
  <c r="R27"/>
  <c r="R88"/>
  <c r="R44"/>
  <c r="R75"/>
  <c r="R33"/>
  <c r="R14"/>
  <c r="R79"/>
  <c r="R121"/>
  <c r="R47"/>
  <c r="R9"/>
  <c r="R122"/>
  <c r="R43"/>
  <c r="R87"/>
  <c r="R89"/>
  <c r="R31"/>
  <c r="R41"/>
  <c r="R61"/>
  <c r="R95"/>
  <c r="R106"/>
  <c r="R132"/>
  <c r="R7"/>
  <c r="R118"/>
  <c r="R24"/>
  <c r="R54"/>
  <c r="R63"/>
  <c r="R73"/>
  <c r="R124"/>
  <c r="R134"/>
  <c r="R101"/>
  <c r="R64"/>
  <c r="R125"/>
  <c r="R93"/>
  <c r="R107"/>
  <c r="R12"/>
  <c r="R19"/>
  <c r="R45"/>
  <c r="R130"/>
  <c r="R35"/>
  <c r="R97"/>
  <c r="R46"/>
  <c r="R76"/>
  <c r="R13"/>
  <c r="R68"/>
  <c r="R58"/>
  <c r="R102"/>
  <c r="R110"/>
  <c r="R116"/>
  <c r="R128"/>
  <c r="R67"/>
  <c r="R62"/>
  <c r="R126"/>
  <c r="R78"/>
  <c r="R42"/>
  <c r="R108"/>
  <c r="R32"/>
  <c r="R66"/>
  <c r="R123"/>
  <c r="R109"/>
  <c r="R26"/>
  <c r="R69"/>
  <c r="R119"/>
  <c r="R38"/>
  <c r="R51"/>
  <c r="R120"/>
  <c r="R65"/>
  <c r="R129"/>
  <c r="R57"/>
  <c r="R56"/>
  <c r="R99"/>
  <c r="R70"/>
  <c r="R114"/>
  <c r="R80"/>
  <c r="R131"/>
  <c r="R135"/>
  <c r="J9" i="18" s="1"/>
  <c r="S111" i="1"/>
  <c r="S112"/>
  <c r="S25"/>
  <c r="S15"/>
  <c r="S59"/>
  <c r="S92"/>
  <c r="S77"/>
  <c r="S113"/>
  <c r="S135"/>
  <c r="K9" i="18" s="1"/>
  <c r="T111" i="1"/>
  <c r="T112"/>
  <c r="T25"/>
  <c r="T135" s="1"/>
  <c r="L9" i="18" s="1"/>
  <c r="T15" i="1"/>
  <c r="T59"/>
  <c r="T17"/>
  <c r="T114"/>
  <c r="W135"/>
  <c r="O9" i="18"/>
  <c r="R19" i="8"/>
  <c r="R16"/>
  <c r="S19"/>
  <c r="S16"/>
  <c r="S7"/>
  <c r="E10" i="18"/>
  <c r="K73" i="7"/>
  <c r="K58"/>
  <c r="K219"/>
  <c r="K151"/>
  <c r="K11"/>
  <c r="K101"/>
  <c r="K162"/>
  <c r="K21"/>
  <c r="K126"/>
  <c r="K65"/>
  <c r="K153"/>
  <c r="K52"/>
  <c r="K54"/>
  <c r="K82"/>
  <c r="K127"/>
  <c r="K22"/>
  <c r="K125"/>
  <c r="K16"/>
  <c r="K9"/>
  <c r="K14"/>
  <c r="K23"/>
  <c r="K93"/>
  <c r="K69"/>
  <c r="K53"/>
  <c r="K8"/>
  <c r="K139"/>
  <c r="K138"/>
  <c r="K43"/>
  <c r="K130"/>
  <c r="K59"/>
  <c r="K129"/>
  <c r="K165"/>
  <c r="K12"/>
  <c r="K79"/>
  <c r="K167"/>
  <c r="K122"/>
  <c r="K182"/>
  <c r="K94"/>
  <c r="K37"/>
  <c r="K98"/>
  <c r="K99"/>
  <c r="K136"/>
  <c r="K56"/>
  <c r="K33"/>
  <c r="K142"/>
  <c r="K27"/>
  <c r="K32"/>
  <c r="K96"/>
  <c r="K39"/>
  <c r="K13"/>
  <c r="K212"/>
  <c r="K40"/>
  <c r="K10"/>
  <c r="K47"/>
  <c r="K25"/>
  <c r="K75"/>
  <c r="K105"/>
  <c r="K188"/>
  <c r="K175"/>
  <c r="K34"/>
  <c r="K208"/>
  <c r="K107"/>
  <c r="K157"/>
  <c r="K147"/>
  <c r="K181"/>
  <c r="K183"/>
  <c r="K213"/>
  <c r="K191"/>
  <c r="K31"/>
  <c r="K35"/>
  <c r="K104"/>
  <c r="K77"/>
  <c r="K119"/>
  <c r="K117"/>
  <c r="K128"/>
  <c r="K187"/>
  <c r="K207"/>
  <c r="K19"/>
  <c r="K159"/>
  <c r="K42"/>
  <c r="K20"/>
  <c r="K211"/>
  <c r="K196"/>
  <c r="K154"/>
  <c r="K41"/>
  <c r="K146"/>
  <c r="K57"/>
  <c r="K81"/>
  <c r="K29"/>
  <c r="K102"/>
  <c r="K110"/>
  <c r="K171"/>
  <c r="K145"/>
  <c r="K103"/>
  <c r="K112"/>
  <c r="K158"/>
  <c r="K209"/>
  <c r="K210"/>
  <c r="K84"/>
  <c r="K137"/>
  <c r="K80"/>
  <c r="K141"/>
  <c r="K78"/>
  <c r="K89"/>
  <c r="K189"/>
  <c r="K17"/>
  <c r="K67"/>
  <c r="K49"/>
  <c r="K100"/>
  <c r="K161"/>
  <c r="K45"/>
  <c r="K30"/>
  <c r="K140"/>
  <c r="K48"/>
  <c r="K83"/>
  <c r="K123"/>
  <c r="K7"/>
  <c r="K220" s="1"/>
  <c r="F10" i="18" s="1"/>
  <c r="K149" i="7"/>
  <c r="K176"/>
  <c r="K198"/>
  <c r="K194"/>
  <c r="K217"/>
  <c r="K143"/>
  <c r="K155"/>
  <c r="K164"/>
  <c r="K144"/>
  <c r="K90"/>
  <c r="K166"/>
  <c r="K15"/>
  <c r="K205"/>
  <c r="K132"/>
  <c r="K64"/>
  <c r="K60"/>
  <c r="K28"/>
  <c r="K74"/>
  <c r="K97"/>
  <c r="K24"/>
  <c r="K88"/>
  <c r="K156"/>
  <c r="K76"/>
  <c r="K121"/>
  <c r="K148"/>
  <c r="K36"/>
  <c r="K114"/>
  <c r="K18"/>
  <c r="K214"/>
  <c r="K116"/>
  <c r="K108"/>
  <c r="K197"/>
  <c r="K185"/>
  <c r="K51"/>
  <c r="K184"/>
  <c r="K170"/>
  <c r="K106"/>
  <c r="K168"/>
  <c r="K46"/>
  <c r="K109"/>
  <c r="K71"/>
  <c r="K202"/>
  <c r="K66"/>
  <c r="K186"/>
  <c r="K118"/>
  <c r="K201"/>
  <c r="K215"/>
  <c r="K115"/>
  <c r="K85"/>
  <c r="K95"/>
  <c r="K160"/>
  <c r="K61"/>
  <c r="K124"/>
  <c r="K216"/>
  <c r="K204"/>
  <c r="K91"/>
  <c r="K111"/>
  <c r="K133"/>
  <c r="K70"/>
  <c r="K131"/>
  <c r="K86"/>
  <c r="K200"/>
  <c r="K113"/>
  <c r="K63"/>
  <c r="K193"/>
  <c r="K44"/>
  <c r="K72"/>
  <c r="K192"/>
  <c r="K177"/>
  <c r="K173"/>
  <c r="K55"/>
  <c r="K190"/>
  <c r="K92"/>
  <c r="K218"/>
  <c r="K50"/>
  <c r="K174"/>
  <c r="K150"/>
  <c r="K62"/>
  <c r="K68"/>
  <c r="K199"/>
  <c r="K203"/>
  <c r="K120"/>
  <c r="K169"/>
  <c r="K38"/>
  <c r="K87"/>
  <c r="K163"/>
  <c r="K26"/>
  <c r="K135"/>
  <c r="K172"/>
  <c r="K152"/>
  <c r="K195"/>
  <c r="K178"/>
  <c r="K206"/>
  <c r="K179"/>
  <c r="K134"/>
  <c r="K180"/>
  <c r="O220"/>
  <c r="G10" i="18"/>
  <c r="P220" i="7"/>
  <c r="H10" i="18"/>
  <c r="Q220" i="7"/>
  <c r="I10" i="18"/>
  <c r="R73" i="7"/>
  <c r="R58"/>
  <c r="R219"/>
  <c r="R151"/>
  <c r="R11"/>
  <c r="R101"/>
  <c r="R162"/>
  <c r="R21"/>
  <c r="R126"/>
  <c r="R65"/>
  <c r="R153"/>
  <c r="R52"/>
  <c r="R54"/>
  <c r="R82"/>
  <c r="R127"/>
  <c r="R22"/>
  <c r="R125"/>
  <c r="R16"/>
  <c r="R9"/>
  <c r="R14"/>
  <c r="R23"/>
  <c r="R93"/>
  <c r="R69"/>
  <c r="R53"/>
  <c r="R8"/>
  <c r="R139"/>
  <c r="R138"/>
  <c r="R43"/>
  <c r="R130"/>
  <c r="R59"/>
  <c r="R129"/>
  <c r="R165"/>
  <c r="R12"/>
  <c r="R79"/>
  <c r="R167"/>
  <c r="R122"/>
  <c r="R182"/>
  <c r="R94"/>
  <c r="R37"/>
  <c r="R98"/>
  <c r="R99"/>
  <c r="R136"/>
  <c r="R56"/>
  <c r="R33"/>
  <c r="R142"/>
  <c r="R27"/>
  <c r="R32"/>
  <c r="R96"/>
  <c r="R39"/>
  <c r="R13"/>
  <c r="R212"/>
  <c r="R40"/>
  <c r="R10"/>
  <c r="R47"/>
  <c r="R25"/>
  <c r="R75"/>
  <c r="R105"/>
  <c r="R188"/>
  <c r="R175"/>
  <c r="R34"/>
  <c r="R208"/>
  <c r="R107"/>
  <c r="R157"/>
  <c r="R147"/>
  <c r="R181"/>
  <c r="R183"/>
  <c r="R213"/>
  <c r="R191"/>
  <c r="R31"/>
  <c r="R35"/>
  <c r="R104"/>
  <c r="R77"/>
  <c r="R119"/>
  <c r="R117"/>
  <c r="R128"/>
  <c r="R187"/>
  <c r="R207"/>
  <c r="R19"/>
  <c r="R159"/>
  <c r="R42"/>
  <c r="R20"/>
  <c r="R211"/>
  <c r="R196"/>
  <c r="R154"/>
  <c r="R41"/>
  <c r="R146"/>
  <c r="R57"/>
  <c r="R81"/>
  <c r="R29"/>
  <c r="R102"/>
  <c r="R110"/>
  <c r="R171"/>
  <c r="R145"/>
  <c r="R103"/>
  <c r="R112"/>
  <c r="R158"/>
  <c r="R209"/>
  <c r="R210"/>
  <c r="R84"/>
  <c r="R137"/>
  <c r="R80"/>
  <c r="R141"/>
  <c r="R78"/>
  <c r="R89"/>
  <c r="R189"/>
  <c r="R17"/>
  <c r="R67"/>
  <c r="R49"/>
  <c r="R100"/>
  <c r="R161"/>
  <c r="R45"/>
  <c r="R30"/>
  <c r="R140"/>
  <c r="R48"/>
  <c r="R83"/>
  <c r="R123"/>
  <c r="R7"/>
  <c r="R149"/>
  <c r="R176"/>
  <c r="R198"/>
  <c r="R194"/>
  <c r="R217"/>
  <c r="R143"/>
  <c r="R155"/>
  <c r="R164"/>
  <c r="R144"/>
  <c r="R90"/>
  <c r="R166"/>
  <c r="R15"/>
  <c r="R205"/>
  <c r="R132"/>
  <c r="R64"/>
  <c r="R60"/>
  <c r="R28"/>
  <c r="R74"/>
  <c r="R97"/>
  <c r="R24"/>
  <c r="R88"/>
  <c r="R156"/>
  <c r="R76"/>
  <c r="R121"/>
  <c r="R148"/>
  <c r="R36"/>
  <c r="R114"/>
  <c r="R18"/>
  <c r="R214"/>
  <c r="R116"/>
  <c r="R108"/>
  <c r="R197"/>
  <c r="R185"/>
  <c r="R51"/>
  <c r="R184"/>
  <c r="R170"/>
  <c r="R106"/>
  <c r="R168"/>
  <c r="R46"/>
  <c r="R109"/>
  <c r="R71"/>
  <c r="R202"/>
  <c r="R66"/>
  <c r="R186"/>
  <c r="R118"/>
  <c r="R201"/>
  <c r="R215"/>
  <c r="R115"/>
  <c r="R85"/>
  <c r="R95"/>
  <c r="R160"/>
  <c r="R61"/>
  <c r="R124"/>
  <c r="R216"/>
  <c r="R204"/>
  <c r="R91"/>
  <c r="R111"/>
  <c r="R133"/>
  <c r="R70"/>
  <c r="R131"/>
  <c r="R86"/>
  <c r="R200"/>
  <c r="R113"/>
  <c r="R63"/>
  <c r="R193"/>
  <c r="R44"/>
  <c r="R72"/>
  <c r="R192"/>
  <c r="R177"/>
  <c r="R173"/>
  <c r="R55"/>
  <c r="R190"/>
  <c r="R92"/>
  <c r="R218"/>
  <c r="R50"/>
  <c r="R174"/>
  <c r="R150"/>
  <c r="R62"/>
  <c r="R68"/>
  <c r="R199"/>
  <c r="R203"/>
  <c r="R120"/>
  <c r="R169"/>
  <c r="R38"/>
  <c r="R87"/>
  <c r="R163"/>
  <c r="R26"/>
  <c r="R135"/>
  <c r="R172"/>
  <c r="R152"/>
  <c r="R195"/>
  <c r="R178"/>
  <c r="R206"/>
  <c r="R179"/>
  <c r="R134"/>
  <c r="R180"/>
  <c r="R220"/>
  <c r="J10" i="18" s="1"/>
  <c r="S220" i="7"/>
  <c r="K10" i="18" s="1"/>
  <c r="T220" i="7"/>
  <c r="L10" i="18" s="1"/>
  <c r="W220" i="7"/>
  <c r="O10" i="18" s="1"/>
  <c r="E11"/>
  <c r="J19" i="8"/>
  <c r="J16"/>
  <c r="J9"/>
  <c r="J13"/>
  <c r="J11"/>
  <c r="J8"/>
  <c r="J10"/>
  <c r="J12"/>
  <c r="J15"/>
  <c r="J18"/>
  <c r="J14"/>
  <c r="J17"/>
  <c r="J7"/>
  <c r="J20" s="1"/>
  <c r="F11" i="18" s="1"/>
  <c r="N20" i="8"/>
  <c r="G11" i="18"/>
  <c r="O20" i="8"/>
  <c r="H11" i="18"/>
  <c r="P20" i="8"/>
  <c r="I11" i="18"/>
  <c r="Q19" i="8"/>
  <c r="Q16"/>
  <c r="Q9"/>
  <c r="Q13"/>
  <c r="Q11"/>
  <c r="Q8"/>
  <c r="Q10"/>
  <c r="Q12"/>
  <c r="Q15"/>
  <c r="Q18"/>
  <c r="Q14"/>
  <c r="Q17"/>
  <c r="Q7"/>
  <c r="Q20"/>
  <c r="J11" i="18" s="1"/>
  <c r="R20" i="8"/>
  <c r="K11" i="18" s="1"/>
  <c r="S20" i="8"/>
  <c r="L11" i="18" s="1"/>
  <c r="V20" i="8"/>
  <c r="O11" i="18" s="1"/>
  <c r="E12"/>
  <c r="I12" l="1"/>
  <c r="G12"/>
  <c r="L12"/>
  <c r="J12"/>
  <c r="O12"/>
  <c r="H12"/>
  <c r="K12"/>
  <c r="V220" i="7"/>
  <c r="N10" i="18" s="1"/>
  <c r="X7" i="7"/>
  <c r="V135" i="1"/>
  <c r="N9" i="18" s="1"/>
  <c r="X7" i="1"/>
  <c r="K272" i="15"/>
  <c r="F6" i="18" s="1"/>
  <c r="F12" s="1"/>
  <c r="U20" i="8"/>
  <c r="N11" i="18" s="1"/>
  <c r="Z272" i="15"/>
  <c r="R6" i="18" s="1"/>
  <c r="V210" i="16"/>
  <c r="N8" i="18" s="1"/>
  <c r="X7" i="16"/>
  <c r="V179" i="5"/>
  <c r="N7" i="18" s="1"/>
  <c r="X35" i="5"/>
  <c r="N12" i="18"/>
  <c r="W8" i="8"/>
  <c r="X20"/>
  <c r="Q11" i="18" s="1"/>
  <c r="W9" s="1"/>
  <c r="Y179" i="5"/>
  <c r="Q7" i="18" s="1"/>
  <c r="W5" s="1"/>
  <c r="Y220" i="7"/>
  <c r="Q10" i="18" s="1"/>
  <c r="W8" s="1"/>
  <c r="Y210" i="16"/>
  <c r="Q8" i="18" s="1"/>
  <c r="W6" s="1"/>
  <c r="Y135" i="1"/>
  <c r="Q9" i="18" s="1"/>
  <c r="W7" s="1"/>
  <c r="Y272" i="15"/>
  <c r="Q6" i="18" s="1"/>
  <c r="X11" i="22"/>
  <c r="V66"/>
  <c r="X10" i="23"/>
  <c r="V99"/>
  <c r="Y96" i="19"/>
  <c r="Y137" s="1"/>
  <c r="W137"/>
  <c r="X31"/>
  <c r="V137"/>
  <c r="X62" i="20"/>
  <c r="V85"/>
  <c r="X68" i="21"/>
  <c r="V115"/>
  <c r="Y35"/>
  <c r="Y115" s="1"/>
  <c r="W115"/>
  <c r="Y53" i="22"/>
  <c r="Y66" s="1"/>
  <c r="W66"/>
  <c r="Y51" i="23"/>
  <c r="Y99" s="1"/>
  <c r="W99"/>
  <c r="Z68" i="21" l="1"/>
  <c r="Z115" s="1"/>
  <c r="X115"/>
  <c r="Z62" i="20"/>
  <c r="Z85" s="1"/>
  <c r="X85"/>
  <c r="Z31" i="19"/>
  <c r="Z137" s="1"/>
  <c r="X137"/>
  <c r="Z10" i="23"/>
  <c r="Z99" s="1"/>
  <c r="X99"/>
  <c r="Z11" i="22"/>
  <c r="Z66" s="1"/>
  <c r="X66"/>
  <c r="Z7" i="1"/>
  <c r="Z135" s="1"/>
  <c r="R9" i="18" s="1"/>
  <c r="X7" s="1"/>
  <c r="X135" i="1"/>
  <c r="P9" i="18" s="1"/>
  <c r="Z7" i="7"/>
  <c r="Z220" s="1"/>
  <c r="R10" i="18" s="1"/>
  <c r="X8" s="1"/>
  <c r="Y8" s="1"/>
  <c r="X220" i="7"/>
  <c r="P10" i="18" s="1"/>
  <c r="Y7"/>
  <c r="Q12"/>
  <c r="O18" s="1"/>
  <c r="O20" s="1"/>
  <c r="O22" s="1"/>
  <c r="W4"/>
  <c r="Y8" i="8"/>
  <c r="Y20" s="1"/>
  <c r="R11" i="18" s="1"/>
  <c r="X9" s="1"/>
  <c r="Y9" s="1"/>
  <c r="W20" i="8"/>
  <c r="P11" i="18" s="1"/>
  <c r="Z35" i="5"/>
  <c r="Z179" s="1"/>
  <c r="R7" i="18" s="1"/>
  <c r="X5" s="1"/>
  <c r="X179" i="5"/>
  <c r="P7" i="18" s="1"/>
  <c r="Z7" i="16"/>
  <c r="Z210" s="1"/>
  <c r="R8" i="18" s="1"/>
  <c r="X6" s="1"/>
  <c r="X210" i="16"/>
  <c r="P8" i="18" s="1"/>
  <c r="R12"/>
  <c r="P18" s="1"/>
  <c r="P20" s="1"/>
  <c r="P22" s="1"/>
  <c r="X4"/>
  <c r="Y6"/>
  <c r="Y5"/>
  <c r="X10" l="1"/>
  <c r="W10"/>
  <c r="Y4"/>
  <c r="Y10" s="1"/>
  <c r="P12"/>
</calcChain>
</file>

<file path=xl/comments1.xml><?xml version="1.0" encoding="utf-8"?>
<comments xmlns="http://schemas.openxmlformats.org/spreadsheetml/2006/main">
  <authors>
    <author>Mahesh</author>
  </authors>
  <commentList>
    <comment ref="L78" authorId="0">
      <text>
        <r>
          <rPr>
            <b/>
            <sz val="8"/>
            <color indexed="81"/>
            <rFont val="Tahoma"/>
          </rPr>
          <t>Mahesh:</t>
        </r>
        <r>
          <rPr>
            <sz val="8"/>
            <color indexed="81"/>
            <rFont val="Tahoma"/>
          </rPr>
          <t xml:space="preserve">
</t>
        </r>
      </text>
    </comment>
    <comment ref="L83" authorId="0">
      <text>
        <r>
          <rPr>
            <b/>
            <sz val="8"/>
            <color indexed="81"/>
            <rFont val="Tahoma"/>
          </rPr>
          <t>Mahesh:</t>
        </r>
        <r>
          <rPr>
            <sz val="8"/>
            <color indexed="81"/>
            <rFont val="Tahoma"/>
          </rPr>
          <t xml:space="preserve">
</t>
        </r>
      </text>
    </comment>
    <comment ref="L86" authorId="0">
      <text>
        <r>
          <rPr>
            <b/>
            <sz val="8"/>
            <color indexed="81"/>
            <rFont val="Tahoma"/>
          </rPr>
          <t>Mahesh:</t>
        </r>
        <r>
          <rPr>
            <sz val="8"/>
            <color indexed="81"/>
            <rFont val="Tahoma"/>
          </rPr>
          <t xml:space="preserve">
</t>
        </r>
      </text>
    </comment>
    <comment ref="L92" authorId="0">
      <text>
        <r>
          <rPr>
            <b/>
            <sz val="8"/>
            <color indexed="81"/>
            <rFont val="Tahoma"/>
          </rPr>
          <t>Mahesh: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<sst xmlns="http://schemas.openxmlformats.org/spreadsheetml/2006/main" count="9162" uniqueCount="3174">
  <si>
    <t xml:space="preserve">izk0fo0 fljkseu dk Msjk </t>
  </si>
  <si>
    <t xml:space="preserve">izk0fo0 xus'kuiqjok </t>
  </si>
  <si>
    <t xml:space="preserve">izk0fo0 &gt;.Mkiqjok </t>
  </si>
  <si>
    <t xml:space="preserve">izk0fo0 [ksjok </t>
  </si>
  <si>
    <t xml:space="preserve">izk0fo0 flykSVk </t>
  </si>
  <si>
    <t xml:space="preserve">izk0fo0 dksylk </t>
  </si>
  <si>
    <t xml:space="preserve">izk0fo0 pe:okiqjok </t>
  </si>
  <si>
    <t xml:space="preserve">izk0fo0 efUnj iqjok </t>
  </si>
  <si>
    <t xml:space="preserve">izk0fo0 txjbZ </t>
  </si>
  <si>
    <t xml:space="preserve">izk0fo0 Mkdcaxyk </t>
  </si>
  <si>
    <t xml:space="preserve">izk0fo0 xs:ok </t>
  </si>
  <si>
    <t>izk0fo0 fHkD[kh dk Msjk</t>
  </si>
  <si>
    <t xml:space="preserve">izk0fo0 tXxh dk Msjk </t>
  </si>
  <si>
    <t xml:space="preserve">izk0fo0 fdVguk </t>
  </si>
  <si>
    <t xml:space="preserve">izk0fo0 iVijgk </t>
  </si>
  <si>
    <t xml:space="preserve">izk0fo0 cks&gt;QkeZ </t>
  </si>
  <si>
    <t xml:space="preserve">izk0fo0 HkkSaVh dk iqjok </t>
  </si>
  <si>
    <t xml:space="preserve">izk0fo0 vghj dk iqjok </t>
  </si>
  <si>
    <t xml:space="preserve">izk0fo0 dqEgkju iqjok </t>
  </si>
  <si>
    <t xml:space="preserve">izk0fo0 pdeobZ jk/kk </t>
  </si>
  <si>
    <t>izk0fo0 Nifjgk iqjok</t>
  </si>
  <si>
    <t xml:space="preserve">izk0fo0 fiijhiqjok </t>
  </si>
  <si>
    <t xml:space="preserve">izk0fo0 fd'kksj dk iqjok </t>
  </si>
  <si>
    <t xml:space="preserve">izk0fo0 [kqekuh iqjok </t>
  </si>
  <si>
    <t xml:space="preserve">izk0fo0 [kSjhiqjok </t>
  </si>
  <si>
    <t xml:space="preserve">izk0fo0 yks/kkSjk cqtqxZ </t>
  </si>
  <si>
    <t xml:space="preserve">izk0fo0 /kksfcu iqjok </t>
  </si>
  <si>
    <t xml:space="preserve">izk0fo0 tkya/kj iqjok </t>
  </si>
  <si>
    <t xml:space="preserve">izk0fo0 nsojk iqjok </t>
  </si>
  <si>
    <t>cDVk cqtqxZ</t>
  </si>
  <si>
    <t>izk0fo|k0 cdVk cqtqxZ</t>
  </si>
  <si>
    <t xml:space="preserve">izk0fo0 dksMj </t>
  </si>
  <si>
    <t xml:space="preserve">izk0fo0 eqfLyeiqjok </t>
  </si>
  <si>
    <t xml:space="preserve">izk0fo0 cM+h c[kjh </t>
  </si>
  <si>
    <t xml:space="preserve">izk0fo0 yiVuiqjok </t>
  </si>
  <si>
    <t xml:space="preserve">izk0fo0 pekjuiqjok </t>
  </si>
  <si>
    <t xml:space="preserve">izk0fo0 y{ehiqjok </t>
  </si>
  <si>
    <t xml:space="preserve">izk0fo0 MkaMh pejkSMh </t>
  </si>
  <si>
    <t>izk0fo0 &gt;hyax dkyksuh</t>
  </si>
  <si>
    <t xml:space="preserve">izk0fo0 NksVh cafHk;k </t>
  </si>
  <si>
    <t xml:space="preserve">izk0fo0 x&lt;+ok </t>
  </si>
  <si>
    <t xml:space="preserve">izk0fo0 cM+k dksyku </t>
  </si>
  <si>
    <t xml:space="preserve">izk0fo0 [knjkiqjok </t>
  </si>
  <si>
    <t xml:space="preserve">izk0fo0 Hkksyk dk iqjok </t>
  </si>
  <si>
    <t xml:space="preserve">izk0fo0 vejiqj </t>
  </si>
  <si>
    <t xml:space="preserve">izk0fo0 eqjdVk </t>
  </si>
  <si>
    <t xml:space="preserve">izk0fo0 xkscjgkbZ </t>
  </si>
  <si>
    <t xml:space="preserve">izk0fo0 ik.Ms;iqjok </t>
  </si>
  <si>
    <t xml:space="preserve">izk0fo0 csygk </t>
  </si>
  <si>
    <t xml:space="preserve">izk0fo0 i=dkjiqjok </t>
  </si>
  <si>
    <t xml:space="preserve">dyokjk iqjok </t>
  </si>
  <si>
    <t xml:space="preserve">izk0fo0 /kksfcuiqjok </t>
  </si>
  <si>
    <t xml:space="preserve">izk0fo0 ubZ cLrh </t>
  </si>
  <si>
    <t xml:space="preserve">izk0fo0 Mgyhiqjok </t>
  </si>
  <si>
    <t xml:space="preserve">izk0fo0 Nsfjgk MkaMh </t>
  </si>
  <si>
    <t xml:space="preserve">izk0fo0 xkSgkbZ iqjok </t>
  </si>
  <si>
    <t xml:space="preserve">izk0fo0 iks[kjh iqqjok </t>
  </si>
  <si>
    <t xml:space="preserve">izk0fo0 rkykiqjok </t>
  </si>
  <si>
    <t xml:space="preserve">izk0fo0 fiijkSaguh iqjok </t>
  </si>
  <si>
    <t>izk0fo0 bVok &amp;2</t>
  </si>
  <si>
    <t>izk0fo0 bVok &amp;1</t>
  </si>
  <si>
    <t>izk0fo0 cq/koy</t>
  </si>
  <si>
    <t>izk0fo0 Nhcksa 2</t>
  </si>
  <si>
    <t>izk0fo0 fdVguh</t>
  </si>
  <si>
    <t>izk0fo0 gFkjkth</t>
  </si>
  <si>
    <t xml:space="preserve">izk0fo0 Hkxnk iqjok </t>
  </si>
  <si>
    <t xml:space="preserve">izk0fo0 yxkjh dk Msjk </t>
  </si>
  <si>
    <t xml:space="preserve">izk0fo0 rrokj </t>
  </si>
  <si>
    <t>njlsMk</t>
  </si>
  <si>
    <t xml:space="preserve">cSad dk uke </t>
  </si>
  <si>
    <t>igkMh</t>
  </si>
  <si>
    <t>izk-fo- pkSdh MkW&lt;</t>
  </si>
  <si>
    <t>izk-fo- Hkjrdwi LVs'ku</t>
  </si>
  <si>
    <t>izk-fo- MQkbZ</t>
  </si>
  <si>
    <t xml:space="preserve">izk-fo- lsgjk igjk </t>
  </si>
  <si>
    <t>izk-fo- Mksdgk iqjok</t>
  </si>
  <si>
    <t>izk-fo- pdyk xq#ckck</t>
  </si>
  <si>
    <t>izk-fo- Mkseu[ksjk</t>
  </si>
  <si>
    <t>izk-fo- BjhZ</t>
  </si>
  <si>
    <t>bVjkj Hkh[keiqj</t>
  </si>
  <si>
    <t>bVjkSj Hkh[keiqj</t>
  </si>
  <si>
    <t>izk-fo- bVjkSj Hkh[keiqj</t>
  </si>
  <si>
    <t>izk-fo- chgj</t>
  </si>
  <si>
    <t>izk0fo0 /kksfcu iqjok</t>
  </si>
  <si>
    <t>izk0fo|k0 /kkaasjgjk</t>
  </si>
  <si>
    <t>izk0fo0 jkelssod dk iqjok</t>
  </si>
  <si>
    <t>izk0fo0 jktdh; ckfydk b.Vj dkyst jktkiqj</t>
  </si>
  <si>
    <t>izk-fo- lslk dk iqjok</t>
  </si>
  <si>
    <t>AUPGB PURANI BAZAR KARWI</t>
  </si>
  <si>
    <t xml:space="preserve">ALLAHABAD BANK KARWI </t>
  </si>
  <si>
    <t xml:space="preserve">SBI MAU </t>
  </si>
  <si>
    <t xml:space="preserve">BANK OF BADAUDA KARWI </t>
  </si>
  <si>
    <t>ALLAHABAD BANK KARWI</t>
  </si>
  <si>
    <t>ALLAHABAD BANK PAHADI</t>
  </si>
  <si>
    <t>ALLAHABAD BANK RAJAPUR</t>
  </si>
  <si>
    <t>SBI MAU</t>
  </si>
  <si>
    <t>ALLAHABAD BANK RAMNAGAR</t>
  </si>
  <si>
    <t>AUPGB MAJHGAVAN RAJAPUR</t>
  </si>
  <si>
    <t>ALLAHABAD BANK MANIKPUR</t>
  </si>
  <si>
    <t>AUPGB UMARI</t>
  </si>
  <si>
    <t xml:space="preserve">AUPGB KARWI </t>
  </si>
  <si>
    <t>AUPGB SITAPUR</t>
  </si>
  <si>
    <t xml:space="preserve">ladqy dk uke </t>
  </si>
  <si>
    <t>izk0fo|k0 lqjtok iqjok</t>
  </si>
  <si>
    <t>izk0fo|k cMgj dk iqjok</t>
  </si>
  <si>
    <t>uk¡nh</t>
  </si>
  <si>
    <t>dyokjk cq0</t>
  </si>
  <si>
    <t>fcgjok¡</t>
  </si>
  <si>
    <t>pdkS/k</t>
  </si>
  <si>
    <t>dyokjk</t>
  </si>
  <si>
    <t>xkSgkuh</t>
  </si>
  <si>
    <t>Nhcks</t>
  </si>
  <si>
    <t>ukafnu dqfeZ0</t>
  </si>
  <si>
    <t>gUuk</t>
  </si>
  <si>
    <t>bVoka</t>
  </si>
  <si>
    <t xml:space="preserve">GRAND TOTAL </t>
  </si>
  <si>
    <t>jkSyh dY;kuiqj</t>
  </si>
  <si>
    <t>yks&lt;okjk</t>
  </si>
  <si>
    <t>ijlkSatk</t>
  </si>
  <si>
    <t>[kskgh</t>
  </si>
  <si>
    <t>:Dek[kqnZ</t>
  </si>
  <si>
    <t>,spokjk</t>
  </si>
  <si>
    <t>mejh</t>
  </si>
  <si>
    <t>:dek[kqnZ</t>
  </si>
  <si>
    <t>fdgqfu;k</t>
  </si>
  <si>
    <t>jkeiqj dY;kx&lt;+</t>
  </si>
  <si>
    <t xml:space="preserve"> iwjcirkbZ</t>
  </si>
  <si>
    <t xml:space="preserve">dqy ;ksx </t>
  </si>
  <si>
    <t xml:space="preserve">IFSC CODE </t>
  </si>
  <si>
    <t>ALLA0210305</t>
  </si>
  <si>
    <t>ALLA0AU1163</t>
  </si>
  <si>
    <t>BARB0CHITRA</t>
  </si>
  <si>
    <t>ALLA0210084</t>
  </si>
  <si>
    <t>ALLA0210563</t>
  </si>
  <si>
    <t>ALLA0210902</t>
  </si>
  <si>
    <t>ALLA0AU1120</t>
  </si>
  <si>
    <t>ALLA0210082</t>
  </si>
  <si>
    <t>ALLA0AU1128</t>
  </si>
  <si>
    <t>ALLA0AU1112</t>
  </si>
  <si>
    <t>ALLA0AU1091</t>
  </si>
  <si>
    <t>Manohar Ganj</t>
  </si>
  <si>
    <t>Khohi 1</t>
  </si>
  <si>
    <t>Rajaula</t>
  </si>
  <si>
    <t>Balapur Mafi</t>
  </si>
  <si>
    <t>Ranipurkhaki</t>
  </si>
  <si>
    <t>Kushavaha Basti</t>
  </si>
  <si>
    <t>Semariya Jagannath Vasi</t>
  </si>
  <si>
    <t>Chitra Gokulpur</t>
  </si>
  <si>
    <t>Chaudhari Ka Puruwa</t>
  </si>
  <si>
    <t>Khohi 2</t>
  </si>
  <si>
    <t>Sangrampur</t>
  </si>
  <si>
    <t>Amanpur</t>
  </si>
  <si>
    <t>Bahadurpur</t>
  </si>
  <si>
    <t>Bhanbhayee</t>
  </si>
  <si>
    <t>Chandra Gahana 1</t>
  </si>
  <si>
    <t>Chandra Gahana 2</t>
  </si>
  <si>
    <t>Narayanpur</t>
  </si>
  <si>
    <t>Dilaura</t>
  </si>
  <si>
    <t>Malkana</t>
  </si>
  <si>
    <t>Kuli Talaiya</t>
  </si>
  <si>
    <t>Katara Gudar</t>
  </si>
  <si>
    <t>Kapsethi</t>
  </si>
  <si>
    <t>Gobariya</t>
  </si>
  <si>
    <t>Tikara</t>
  </si>
  <si>
    <t>Khajuriha Kala</t>
  </si>
  <si>
    <t>Lodhan Puruwa</t>
  </si>
  <si>
    <t>Sabhapur Tarav</t>
  </si>
  <si>
    <t>Khutaha</t>
  </si>
  <si>
    <t>Puruwa Taraunha 1</t>
  </si>
  <si>
    <t>Puruwan Taraunha 2</t>
  </si>
  <si>
    <t>Gopalpur</t>
  </si>
  <si>
    <t>Ahamad Ganj</t>
  </si>
  <si>
    <t>Rehunta</t>
  </si>
  <si>
    <t>Kher</t>
  </si>
  <si>
    <t>Dasu Ka Puruwa</t>
  </si>
  <si>
    <t>Dharmpuraha Puruwa</t>
  </si>
  <si>
    <t>Barampur</t>
  </si>
  <si>
    <t>Pahara 2</t>
  </si>
  <si>
    <t>Beehar</t>
  </si>
  <si>
    <t>Bheeshampur</t>
  </si>
  <si>
    <t>Didiya</t>
  </si>
  <si>
    <t>Sehara Pahara</t>
  </si>
  <si>
    <t>Baihar</t>
  </si>
  <si>
    <t>Dhokaha Puruwa</t>
  </si>
  <si>
    <t>Mukundpur</t>
  </si>
  <si>
    <t>Dungwa</t>
  </si>
  <si>
    <t>Khariha Puruwa</t>
  </si>
  <si>
    <t>Hariharpur</t>
  </si>
  <si>
    <t>Bharthaul</t>
  </si>
  <si>
    <t>Chaukidand</t>
  </si>
  <si>
    <t>Bihara 1</t>
  </si>
  <si>
    <t>Bihara 2</t>
  </si>
  <si>
    <t>Amrawan</t>
  </si>
  <si>
    <t>Barahai</t>
  </si>
  <si>
    <t>Baramafi</t>
  </si>
  <si>
    <t>Basiya Puruwa</t>
  </si>
  <si>
    <t>Bhanbhaur</t>
  </si>
  <si>
    <t>Usara Puruwa</t>
  </si>
  <si>
    <t>Mahuta Rupauli</t>
  </si>
  <si>
    <t>Hinautamafi</t>
  </si>
  <si>
    <t>Mandil Ka Puruwa</t>
  </si>
  <si>
    <t>Bhuisudha Puruwa</t>
  </si>
  <si>
    <t>Itkhari</t>
  </si>
  <si>
    <t>Gadhighat</t>
  </si>
  <si>
    <t>Doman Khera</t>
  </si>
  <si>
    <t>Shivmangal Ka Puruwa</t>
  </si>
  <si>
    <t>Raiya Puruwa</t>
  </si>
  <si>
    <t>Chunkai Yadav Ka Puruwa</t>
  </si>
  <si>
    <t>Kadarganj</t>
  </si>
  <si>
    <t>Alma Puruwa</t>
  </si>
  <si>
    <t>Genda Ka Puruwa</t>
  </si>
  <si>
    <t>Dahini</t>
  </si>
  <si>
    <t>Makari Pahara</t>
  </si>
  <si>
    <t>Usari Puruwa</t>
  </si>
  <si>
    <t>Pahara 1</t>
  </si>
  <si>
    <t>Chhivlaha</t>
  </si>
  <si>
    <t>Neta Ka Puruwa</t>
  </si>
  <si>
    <t>Bagaiha</t>
  </si>
  <si>
    <t>Bandari</t>
  </si>
  <si>
    <t>Ghuretanpur 1</t>
  </si>
  <si>
    <t>Mainahai</t>
  </si>
  <si>
    <t>Sabhapur</t>
  </si>
  <si>
    <t>Navghat</t>
  </si>
  <si>
    <t>Kanthipur</t>
  </si>
  <si>
    <t>Kota</t>
  </si>
  <si>
    <t>Sapaha</t>
  </si>
  <si>
    <t>Laudhiya Bujurg</t>
  </si>
  <si>
    <t>Laudhiya Khurd</t>
  </si>
  <si>
    <t>Kujan Puruwa</t>
  </si>
  <si>
    <t>Kasahai 2</t>
  </si>
  <si>
    <t>Nai Duniya</t>
  </si>
  <si>
    <t>Kasahai 1</t>
  </si>
  <si>
    <t>Gadariyan Puruwa</t>
  </si>
  <si>
    <t>Rauli Kalyanpur 1</t>
  </si>
  <si>
    <t>Rauli Kalyanpur 2</t>
  </si>
  <si>
    <t>Bharatkoop Station</t>
  </si>
  <si>
    <t>Durjan Puruwa</t>
  </si>
  <si>
    <t>Karedu Puruwa</t>
  </si>
  <si>
    <t>Kathar Puruwa</t>
  </si>
  <si>
    <t>Mau B</t>
  </si>
  <si>
    <t>Titihara</t>
  </si>
  <si>
    <t>Gadriyan Puruwa</t>
  </si>
  <si>
    <t>Chak Bhataura</t>
  </si>
  <si>
    <t>Sheetalpur Taraunha</t>
  </si>
  <si>
    <t>Kalupur</t>
  </si>
  <si>
    <t>Khoh 2</t>
  </si>
  <si>
    <t>Khoh 1</t>
  </si>
  <si>
    <t>Vinakpur</t>
  </si>
  <si>
    <t>Gadhiwa</t>
  </si>
  <si>
    <t>Banadi</t>
  </si>
  <si>
    <t>Ahiran Puruwa</t>
  </si>
  <si>
    <t>Muslim Puruwa</t>
  </si>
  <si>
    <t>Semariya Charan Dasi</t>
  </si>
  <si>
    <t>Karwi Mafi</t>
  </si>
  <si>
    <t>Sonepur</t>
  </si>
  <si>
    <t>Banakat</t>
  </si>
  <si>
    <t>Bandhuin 2</t>
  </si>
  <si>
    <t>Chhipani Bahar Kheda</t>
  </si>
  <si>
    <t>Barwara 1</t>
  </si>
  <si>
    <t>Barwara 2</t>
  </si>
  <si>
    <t>Bharkorra</t>
  </si>
  <si>
    <t>Tambani</t>
  </si>
  <si>
    <t>Sheetal Konash</t>
  </si>
  <si>
    <t>Seharapur</t>
  </si>
  <si>
    <t>Panihan Puruwa</t>
  </si>
  <si>
    <t>Barachh</t>
  </si>
  <si>
    <t>Bamanpur</t>
  </si>
  <si>
    <t>Manpur</t>
  </si>
  <si>
    <t>Khoh Ka Puruwa</t>
  </si>
  <si>
    <t>Kolhuwa Mafi</t>
  </si>
  <si>
    <t>Silkhori</t>
  </si>
  <si>
    <t>Giradhari Ka Puruwa</t>
  </si>
  <si>
    <t>Kodhan Puruwa</t>
  </si>
  <si>
    <t>Khamhariya</t>
  </si>
  <si>
    <t>Dhilbaja</t>
  </si>
  <si>
    <t>Tharri</t>
  </si>
  <si>
    <t>Bhaganpur</t>
  </si>
  <si>
    <t>Paraunja 1</t>
  </si>
  <si>
    <t>Parsauja 2</t>
  </si>
  <si>
    <t>Bhola Yadav Ka Puruwa</t>
  </si>
  <si>
    <t>Chillamafi</t>
  </si>
  <si>
    <t>Kahetamafi</t>
  </si>
  <si>
    <t>Patiya</t>
  </si>
  <si>
    <t>Buddhu Ka Puruwa</t>
  </si>
  <si>
    <t>Kaunhari</t>
  </si>
  <si>
    <t>Sakrauli</t>
  </si>
  <si>
    <t>Khairi</t>
  </si>
  <si>
    <t>Saipur</t>
  </si>
  <si>
    <t>Patauda</t>
  </si>
  <si>
    <t>Barachha Puruwa</t>
  </si>
  <si>
    <t>Look</t>
  </si>
  <si>
    <t>Pandey Puruwa</t>
  </si>
  <si>
    <t>Gobariya Bujurg</t>
  </si>
  <si>
    <t>Sudinpur</t>
  </si>
  <si>
    <t>Kajipur</t>
  </si>
  <si>
    <t>Karari</t>
  </si>
  <si>
    <t>Gonda</t>
  </si>
  <si>
    <t>Korari</t>
  </si>
  <si>
    <t>Lyonjha</t>
  </si>
  <si>
    <t>Dharauhimafi</t>
  </si>
  <si>
    <t>Tamrar</t>
  </si>
  <si>
    <t>Chhivlaha Puruwa</t>
  </si>
  <si>
    <t>Chakla Puruwa</t>
  </si>
  <si>
    <t>Falgo Ka Dera</t>
  </si>
  <si>
    <t>Bhadihai</t>
  </si>
  <si>
    <t>Semar Dand</t>
  </si>
  <si>
    <t>Gaushala</t>
  </si>
  <si>
    <t>Rasin 2</t>
  </si>
  <si>
    <t>Rasin 1</t>
  </si>
  <si>
    <t>Alkhukhod</t>
  </si>
  <si>
    <t>Mahadewan</t>
  </si>
  <si>
    <t>Fata Puruwa</t>
  </si>
  <si>
    <t>Kolanha 2</t>
  </si>
  <si>
    <t>Bhawanipur</t>
  </si>
  <si>
    <t>Kolaunha 1</t>
  </si>
  <si>
    <t>Bhagwatpur</t>
  </si>
  <si>
    <t>Nakeb Ka Puruwa</t>
  </si>
  <si>
    <t>Baishaundha 2</t>
  </si>
  <si>
    <t>Kandaili</t>
  </si>
  <si>
    <t>Sahadev Ka Puruwa</t>
  </si>
  <si>
    <t>Mahadev Ka Puruwa</t>
  </si>
  <si>
    <t>Bhagat Ka Puruwa</t>
  </si>
  <si>
    <t>Bhaisaundha 1</t>
  </si>
  <si>
    <t>Bhairaha</t>
  </si>
  <si>
    <t>Bagalai</t>
  </si>
  <si>
    <t>Beera</t>
  </si>
  <si>
    <t>Raipurwa Mafi</t>
  </si>
  <si>
    <t>Dafai</t>
  </si>
  <si>
    <t>Machhiriya</t>
  </si>
  <si>
    <t>Shivrampur 1</t>
  </si>
  <si>
    <t>Kalla</t>
  </si>
  <si>
    <t>Pandri</t>
  </si>
  <si>
    <t>Taranwa</t>
  </si>
  <si>
    <t>Shivrampur 2</t>
  </si>
  <si>
    <t>Dubari</t>
  </si>
  <si>
    <t>Eran Mafi</t>
  </si>
  <si>
    <t>Bandhuin 1</t>
  </si>
  <si>
    <t>Ragauli 2</t>
  </si>
  <si>
    <t>Ragauli 1</t>
  </si>
  <si>
    <t>Banawaripur</t>
  </si>
  <si>
    <t>Itraur Bheeshampur</t>
  </si>
  <si>
    <t>Siddhpur</t>
  </si>
  <si>
    <t>Rehuntiya</t>
  </si>
  <si>
    <t>Ramayapur</t>
  </si>
  <si>
    <t>Pahadiya Bujurg Sani</t>
  </si>
  <si>
    <t>Amiliha</t>
  </si>
  <si>
    <t>Ranipur Bhatt</t>
  </si>
  <si>
    <t>Vanshipur</t>
  </si>
  <si>
    <t>Shivrajpur</t>
  </si>
  <si>
    <t>Ghuretanpur 2</t>
  </si>
  <si>
    <t>Khumani Puruwa</t>
  </si>
  <si>
    <t>Bandarkol</t>
  </si>
  <si>
    <t>Babupur</t>
  </si>
  <si>
    <t>Akabarpur</t>
  </si>
  <si>
    <t>Gohani Puruwa</t>
  </si>
  <si>
    <t>Mawai Pahara</t>
  </si>
  <si>
    <t>Baliya Ka Purwa</t>
  </si>
  <si>
    <t>Baglan</t>
  </si>
  <si>
    <t>Badaha Puruwa</t>
  </si>
  <si>
    <t>Rahuni Puruwa</t>
  </si>
  <si>
    <t>Dhani Puruwa</t>
  </si>
  <si>
    <t>Ameen Ka Puruwa</t>
  </si>
  <si>
    <t>Rampur Paldev</t>
  </si>
  <si>
    <t>Buddh Nagar</t>
  </si>
  <si>
    <t>Kabara Puruwa</t>
  </si>
  <si>
    <t>Machhrihan Puruwa</t>
  </si>
  <si>
    <t>Miriya Puruwa</t>
  </si>
  <si>
    <t>Dhaturahan Puruwa</t>
  </si>
  <si>
    <t>Lal Bihatri Ka Puruwa</t>
  </si>
  <si>
    <t>Sadhari Puruwa</t>
  </si>
  <si>
    <t>Ramsajeevan Ka Puruwa</t>
  </si>
  <si>
    <t>Bhodu Ka Puruwa</t>
  </si>
  <si>
    <t>Rampuruwa</t>
  </si>
  <si>
    <t>Arkhan Puruwa</t>
  </si>
  <si>
    <t>Theeka Puruwa</t>
  </si>
  <si>
    <t>Gadariya Puruwa</t>
  </si>
  <si>
    <t>Amarpur</t>
  </si>
  <si>
    <t>Chhatan</t>
  </si>
  <si>
    <t>Sultan Puruwa</t>
  </si>
  <si>
    <t>Mukwan Puruwa</t>
  </si>
  <si>
    <t>Korin Puruwa</t>
  </si>
  <si>
    <t>Harijan Puruwa</t>
  </si>
  <si>
    <t>Kumharan Puruwa</t>
  </si>
  <si>
    <t>Shiv Charan Puruwa</t>
  </si>
  <si>
    <t>Bheeta Kheda</t>
  </si>
  <si>
    <t>Pathraundi</t>
  </si>
  <si>
    <t>Bharatkoop</t>
  </si>
  <si>
    <t>Bharatpur</t>
  </si>
  <si>
    <t>Bharatpur Taravan</t>
  </si>
  <si>
    <t>Campojit Pv Lodhawara</t>
  </si>
  <si>
    <t>Chhapramafi</t>
  </si>
  <si>
    <t>Dhobin Puruwa</t>
  </si>
  <si>
    <t>Gadhiya</t>
  </si>
  <si>
    <t>Kachar Puruwa</t>
  </si>
  <si>
    <t>Kadi Kheda</t>
  </si>
  <si>
    <t>Khaptiha</t>
  </si>
  <si>
    <t>Kolgadahiya</t>
  </si>
  <si>
    <t>Lodhwara</t>
  </si>
  <si>
    <t>Ludha</t>
  </si>
  <si>
    <t>Marjadpur</t>
  </si>
  <si>
    <t>Rampurmafi</t>
  </si>
  <si>
    <t>Bajni purwa</t>
  </si>
  <si>
    <t>Chheriha Dadi</t>
  </si>
  <si>
    <t>Lalapur</t>
  </si>
  <si>
    <t>Bagrehi 2</t>
  </si>
  <si>
    <t>Bagrehi 1</t>
  </si>
  <si>
    <t>Rampur</t>
  </si>
  <si>
    <t>Barahmafi</t>
  </si>
  <si>
    <t>Dadi Kolan</t>
  </si>
  <si>
    <t>Chulhi</t>
  </si>
  <si>
    <t>Mau Gurdari</t>
  </si>
  <si>
    <t>Ahiri</t>
  </si>
  <si>
    <t>Khichari</t>
  </si>
  <si>
    <t>Sekhapur</t>
  </si>
  <si>
    <t>Nagar</t>
  </si>
  <si>
    <t>Guraula</t>
  </si>
  <si>
    <t>Kihuniya</t>
  </si>
  <si>
    <t>Hanuwan 1</t>
  </si>
  <si>
    <t>Kekaramar</t>
  </si>
  <si>
    <t>Sakraunha</t>
  </si>
  <si>
    <t>Jhhalmal</t>
  </si>
  <si>
    <t>Harbhusan</t>
  </si>
  <si>
    <t>Katara</t>
  </si>
  <si>
    <t>Unchadeeh</t>
  </si>
  <si>
    <t>Ranipur</t>
  </si>
  <si>
    <t>Giduraha</t>
  </si>
  <si>
    <t>Kandaila</t>
  </si>
  <si>
    <t>Chheriha Khurd</t>
  </si>
  <si>
    <t>Chheriha Bujurg</t>
  </si>
  <si>
    <t>Bandhwa</t>
  </si>
  <si>
    <t>Lakshmanpur</t>
  </si>
  <si>
    <t>Kalyanpur</t>
  </si>
  <si>
    <t>Mandir Tola</t>
  </si>
  <si>
    <t>Kalyanpur Khas</t>
  </si>
  <si>
    <t>Karaunha</t>
  </si>
  <si>
    <t>Jaro Mafi</t>
  </si>
  <si>
    <t>Gopipur</t>
  </si>
  <si>
    <t>Bagdari</t>
  </si>
  <si>
    <t>Manikpur Rural</t>
  </si>
  <si>
    <t>Sarahat</t>
  </si>
  <si>
    <t>Jagnnath Puruam</t>
  </si>
  <si>
    <t>Markundi 2</t>
  </si>
  <si>
    <t>Amchur Neruva</t>
  </si>
  <si>
    <t>Itwan Dudala</t>
  </si>
  <si>
    <t>Mangavan</t>
  </si>
  <si>
    <t>Bheda</t>
  </si>
  <si>
    <t>Neruva Sosayati</t>
  </si>
  <si>
    <t>Bagraha</t>
  </si>
  <si>
    <t>Dudauli</t>
  </si>
  <si>
    <t>Sukhrampur</t>
  </si>
  <si>
    <t>Darai</t>
  </si>
  <si>
    <t>Gadhchapa</t>
  </si>
  <si>
    <t>Pateriya</t>
  </si>
  <si>
    <t>Chheriyahai</t>
  </si>
  <si>
    <t>Jarka Puruwa</t>
  </si>
  <si>
    <t>Kakarhuli</t>
  </si>
  <si>
    <t>Chhoti Patin</t>
  </si>
  <si>
    <t>Badi Patin</t>
  </si>
  <si>
    <t>Dhudhavaniya</t>
  </si>
  <si>
    <t>Gada Khan</t>
  </si>
  <si>
    <t>Dhoubara</t>
  </si>
  <si>
    <t>Mara Chandra 2</t>
  </si>
  <si>
    <t>Mara Chandra 1</t>
  </si>
  <si>
    <t>Chraiya</t>
  </si>
  <si>
    <t>Hanuwan 2</t>
  </si>
  <si>
    <t>Nihi</t>
  </si>
  <si>
    <t>Chureh Kesaruwa</t>
  </si>
  <si>
    <t>Kusami</t>
  </si>
  <si>
    <t>Badhaiya</t>
  </si>
  <si>
    <t>Ailaha Badhaiya</t>
  </si>
  <si>
    <t>Hardiha</t>
  </si>
  <si>
    <t>Chamraunha</t>
  </si>
  <si>
    <t>Harijanpur</t>
  </si>
  <si>
    <t>Bambhiya</t>
  </si>
  <si>
    <t>Suargada</t>
  </si>
  <si>
    <t>Kubari</t>
  </si>
  <si>
    <t>Dhouha Puruwa</t>
  </si>
  <si>
    <t>Umari</t>
  </si>
  <si>
    <t>Saraiyan 2</t>
  </si>
  <si>
    <t>Bai Ka Puruwa</t>
  </si>
  <si>
    <t>Saraiyan 1</t>
  </si>
  <si>
    <t>Rampuriya</t>
  </si>
  <si>
    <t>Hela</t>
  </si>
  <si>
    <t>Pata</t>
  </si>
  <si>
    <t>Kota Kandaila</t>
  </si>
  <si>
    <t>Markundi 1</t>
  </si>
  <si>
    <t>Jamunihai</t>
  </si>
  <si>
    <t>Bajaha Puruwa</t>
  </si>
  <si>
    <t>Tedhawa</t>
  </si>
  <si>
    <t>Tikariya</t>
  </si>
  <si>
    <t>Bhagat Singh Nagar</t>
  </si>
  <si>
    <t>Mutawan</t>
  </si>
  <si>
    <t>Kol Nadvaniya</t>
  </si>
  <si>
    <t>Shahari Puruwa</t>
  </si>
  <si>
    <t>Laughata</t>
  </si>
  <si>
    <t>Ramdas Ka Puruwa</t>
  </si>
  <si>
    <t>Gajata</t>
  </si>
  <si>
    <t>Enchawara 2</t>
  </si>
  <si>
    <t>Enchawara 1</t>
  </si>
  <si>
    <t>Bauna Puruwa</t>
  </si>
  <si>
    <t>Pokhari Purwa</t>
  </si>
  <si>
    <t>Dandi Chamraudi</t>
  </si>
  <si>
    <t>Gadhwa</t>
  </si>
  <si>
    <t>Murkata</t>
  </si>
  <si>
    <t>Belha</t>
  </si>
  <si>
    <t>Patrakar Puruwa</t>
  </si>
  <si>
    <t>Gobrahai</t>
  </si>
  <si>
    <t>Pipraunhi Puruwa</t>
  </si>
  <si>
    <t>Nai Basti</t>
  </si>
  <si>
    <t>Chhoti Bambhiya</t>
  </si>
  <si>
    <t>Khadra Puruwa</t>
  </si>
  <si>
    <t>Compojit Ps Umari</t>
  </si>
  <si>
    <t>Agarhunda 1</t>
  </si>
  <si>
    <t>Agarhunda 2</t>
  </si>
  <si>
    <t>Girdhara Puruwa</t>
  </si>
  <si>
    <t>Gadi Kala</t>
  </si>
  <si>
    <t>Nya Chandra</t>
  </si>
  <si>
    <t>Pavari Kala</t>
  </si>
  <si>
    <t>Magarhai</t>
  </si>
  <si>
    <t>Lahari Puruwa</t>
  </si>
  <si>
    <t>Chardaha</t>
  </si>
  <si>
    <t>Badha</t>
  </si>
  <si>
    <t>Chhoti Belahari</t>
  </si>
  <si>
    <t>Gahora Pahi</t>
  </si>
  <si>
    <t>Dadri Mafi</t>
  </si>
  <si>
    <t>Chhitupur</t>
  </si>
  <si>
    <t>Gahora Khas</t>
  </si>
  <si>
    <t>Pach Puruwa</t>
  </si>
  <si>
    <t>Dhan</t>
  </si>
  <si>
    <t>Raipura</t>
  </si>
  <si>
    <t>Ahira 1</t>
  </si>
  <si>
    <t>Rukma Bujurg</t>
  </si>
  <si>
    <t>Naubasta</t>
  </si>
  <si>
    <t>Sapha</t>
  </si>
  <si>
    <t>Lakhanpur</t>
  </si>
  <si>
    <t>Barau</t>
  </si>
  <si>
    <t>Khanch</t>
  </si>
  <si>
    <t>Ramjupur</t>
  </si>
  <si>
    <t>Semardaha</t>
  </si>
  <si>
    <t>Rampur Taraunha 2</t>
  </si>
  <si>
    <t>Beur 1</t>
  </si>
  <si>
    <t>Chifula</t>
  </si>
  <si>
    <t>Pokhari Puruwa</t>
  </si>
  <si>
    <t>Kuin</t>
  </si>
  <si>
    <t>Beur 2</t>
  </si>
  <si>
    <t>Kaubara</t>
  </si>
  <si>
    <t>Udaki</t>
  </si>
  <si>
    <t>Barkot</t>
  </si>
  <si>
    <t>Bhaunri 2</t>
  </si>
  <si>
    <t>Bhaunri 1</t>
  </si>
  <si>
    <t>Mudhaunha</t>
  </si>
  <si>
    <t>Barthala Puruwa</t>
  </si>
  <si>
    <t>Karka Pandirya</t>
  </si>
  <si>
    <t>Kol Karka Padariya</t>
  </si>
  <si>
    <t>Akbariya</t>
  </si>
  <si>
    <t>Bhagaudha</t>
  </si>
  <si>
    <t>Gauriya</t>
  </si>
  <si>
    <t>Genta Ka Puruwa</t>
  </si>
  <si>
    <t>Veeru Ram Ka Puruwa</t>
  </si>
  <si>
    <t>Atrauli</t>
  </si>
  <si>
    <t>Deshah</t>
  </si>
  <si>
    <t>Guddupur</t>
  </si>
  <si>
    <t>Dariyavpur</t>
  </si>
  <si>
    <t>Basila</t>
  </si>
  <si>
    <t>Batkhara</t>
  </si>
  <si>
    <t>Char 2</t>
  </si>
  <si>
    <t>Char 1</t>
  </si>
  <si>
    <t>Barachhi</t>
  </si>
  <si>
    <t>Kothilhai</t>
  </si>
  <si>
    <t>Badi Madaiyan</t>
  </si>
  <si>
    <t>Tedi Puruwa</t>
  </si>
  <si>
    <t>Chhoti Madaiyan</t>
  </si>
  <si>
    <t>Bandhin</t>
  </si>
  <si>
    <t>Rampur Taraunha 1</t>
  </si>
  <si>
    <t>Tkhtupur</t>
  </si>
  <si>
    <t>Tikari</t>
  </si>
  <si>
    <t>Kukurhai</t>
  </si>
  <si>
    <t>Arvara</t>
  </si>
  <si>
    <t>Bahil Puruwa</t>
  </si>
  <si>
    <t>Laudiha Mafi</t>
  </si>
  <si>
    <t>Paikaura Mafi</t>
  </si>
  <si>
    <t>Kailaha</t>
  </si>
  <si>
    <t>Devakali</t>
  </si>
  <si>
    <t>Kharaundh</t>
  </si>
  <si>
    <t>Ahira 2</t>
  </si>
  <si>
    <t>Seharin</t>
  </si>
  <si>
    <t>Jamahil</t>
  </si>
  <si>
    <t>Nya Puruwa</t>
  </si>
  <si>
    <t>Baghawara</t>
  </si>
  <si>
    <t>Doda Mafi</t>
  </si>
  <si>
    <t>Bambuni Puruwa</t>
  </si>
  <si>
    <t>Fuli Puruwa</t>
  </si>
  <si>
    <t>Pachpeda</t>
  </si>
  <si>
    <t>Rikhma Khurd</t>
  </si>
  <si>
    <t>Belanha Puruwa</t>
  </si>
  <si>
    <t>Bhola Ka Purwa</t>
  </si>
  <si>
    <t>Gauhai Purwa</t>
  </si>
  <si>
    <t>Jheelang Kaloni</t>
  </si>
  <si>
    <t>Dhobin Purwa</t>
  </si>
  <si>
    <t>Dahali Purwa</t>
  </si>
  <si>
    <t>Kalwara Purwa</t>
  </si>
  <si>
    <t>Tala Purwa</t>
  </si>
  <si>
    <t>Pandey Purwa</t>
  </si>
  <si>
    <t>Bada Kolan</t>
  </si>
  <si>
    <t>Rameshwar Ka Puruwa</t>
  </si>
  <si>
    <t>Kithani</t>
  </si>
  <si>
    <t>Manikpur 2</t>
  </si>
  <si>
    <t>Purana Manikpur</t>
  </si>
  <si>
    <t>Manikpur 1</t>
  </si>
  <si>
    <t>Ahiree</t>
  </si>
  <si>
    <t>Chhivali</t>
  </si>
  <si>
    <t>Balapur</t>
  </si>
  <si>
    <t>Mau 1</t>
  </si>
  <si>
    <t>Mau 2</t>
  </si>
  <si>
    <t>Mau 3</t>
  </si>
  <si>
    <t>Maidana</t>
  </si>
  <si>
    <t>Harijan Basti Mau</t>
  </si>
  <si>
    <t>Bausanda</t>
  </si>
  <si>
    <t>Chhipiha</t>
  </si>
  <si>
    <t>Sesha</t>
  </si>
  <si>
    <t>Sesa Ka Puruwa</t>
  </si>
  <si>
    <t>Paturi</t>
  </si>
  <si>
    <t>Kaluram Ka Puruwa</t>
  </si>
  <si>
    <t>Katiya</t>
  </si>
  <si>
    <t>Suraundha</t>
  </si>
  <si>
    <t>Suraju Ka Puruwa</t>
  </si>
  <si>
    <t>Mandaur 2</t>
  </si>
  <si>
    <t>Mandaur 1</t>
  </si>
  <si>
    <t>Bambura</t>
  </si>
  <si>
    <t>Mawaikala 1</t>
  </si>
  <si>
    <t>Mawaikala 2</t>
  </si>
  <si>
    <t>Barambaba Ka Puruwa</t>
  </si>
  <si>
    <t>Barwar</t>
  </si>
  <si>
    <t xml:space="preserve">e/;kUg Hkkstu ;kstukUrxZr vizSy 2015 ls twu 2015 gsrq [kk|kUu vkoaVu lwph </t>
  </si>
  <si>
    <t xml:space="preserve">Cykd &amp;% fp=dwV  </t>
  </si>
  <si>
    <t xml:space="preserve">flrEcj 2014 ls uoEcj 2014 rd ds ykHkkFkhZ la[;k </t>
  </si>
  <si>
    <t>Mainahai 1</t>
  </si>
  <si>
    <t>iw0ek0fo0 eSugkbZ&amp;1</t>
  </si>
  <si>
    <t>Mainahai 2</t>
  </si>
  <si>
    <t>iw0ek0fo0 eSugkbZ&amp;2</t>
  </si>
  <si>
    <t>iw0ek0fo0 fly[kksjh</t>
  </si>
  <si>
    <t>iw0ek0fo0 [kksg dk iqjok</t>
  </si>
  <si>
    <t>Ghurethanpur</t>
  </si>
  <si>
    <t>iw0ek0fo0 ?kqjsVuiqj</t>
  </si>
  <si>
    <t>iw0ek0fo0- cUnjh</t>
  </si>
  <si>
    <t>iw0ek0fo0 cjkN</t>
  </si>
  <si>
    <t>iw0ek0fo0 [kefjgk</t>
  </si>
  <si>
    <t>Gic Ghuretanpur</t>
  </si>
  <si>
    <t xml:space="preserve">jktdh; ba0dk0?kqjsVuiqj </t>
  </si>
  <si>
    <t>AUPGB BHARATKOOP</t>
  </si>
  <si>
    <t>ALLA0AU1104</t>
  </si>
  <si>
    <t>Kachhar Puruwa</t>
  </si>
  <si>
    <t>iw0ek0fo0 dNkjiqjok</t>
  </si>
  <si>
    <t xml:space="preserve">AUPGB PURANI BAZAR KARWI </t>
  </si>
  <si>
    <t>iw0ek0fo0- lse0pj.knklh</t>
  </si>
  <si>
    <t>Sheetal Taraunha</t>
  </si>
  <si>
    <t>iw0ek0fo0- 'khryiqj rjkSagk</t>
  </si>
  <si>
    <t>iw0ek0fo0 fl)iqj</t>
  </si>
  <si>
    <t xml:space="preserve">iw0ek0fo0 cukM+h </t>
  </si>
  <si>
    <t>iw0ek0fo0 jsgqafV;k</t>
  </si>
  <si>
    <t>iw0ek0fo0- x&lt;+hok</t>
  </si>
  <si>
    <t>dkywiqj</t>
  </si>
  <si>
    <t>iw0ek0fo0 dkywiqj</t>
  </si>
  <si>
    <t>Khoh</t>
  </si>
  <si>
    <t>iw0ek0fo0 [kksg</t>
  </si>
  <si>
    <t>Kolgadhiya</t>
  </si>
  <si>
    <t>iw0ek0fo0 dksyxnfg;k</t>
  </si>
  <si>
    <t>iw0ek0fo0 yq&lt;+gk</t>
  </si>
  <si>
    <t>Ranipur Khaki</t>
  </si>
  <si>
    <t>iw0ek0fo0 jkuhiqj [kkdh</t>
  </si>
  <si>
    <t>Khohi</t>
  </si>
  <si>
    <t>iw0ek0fo0 [kksgh</t>
  </si>
  <si>
    <t xml:space="preserve">Hkxuiqj </t>
  </si>
  <si>
    <t>Tharry</t>
  </si>
  <si>
    <t xml:space="preserve">iw0ek0fo0 BjhZ </t>
  </si>
  <si>
    <t>Balapurmafi</t>
  </si>
  <si>
    <t>iw0ek0fo0 ckykiqjekQh</t>
  </si>
  <si>
    <t>iw0ek0fo0 fprjk xksdqyiqj</t>
  </si>
  <si>
    <t>iw0ek0fo0 laxzkeiqj</t>
  </si>
  <si>
    <t>iw0ek0fo0 euksgj xat</t>
  </si>
  <si>
    <t>Kushvaha Basti</t>
  </si>
  <si>
    <t>iw0ek0fo0 dq'kokgk cLrh</t>
  </si>
  <si>
    <t>Semariya Jagnnath Vasi</t>
  </si>
  <si>
    <t>iw0ek0fo0 lse0txUukFkoklh</t>
  </si>
  <si>
    <t>iw0ek0fo0 x&lt;+h?kkV</t>
  </si>
  <si>
    <t>iw0ek0fo0 HkHkkSj</t>
  </si>
  <si>
    <t xml:space="preserve">dknjxat </t>
  </si>
  <si>
    <t xml:space="preserve">iw0ek0fo0 vYekiqjok </t>
  </si>
  <si>
    <t>iw0ek0fo0 f'koeaxy dk iqjok</t>
  </si>
  <si>
    <t>iw0ek0fo0 bV[kjh</t>
  </si>
  <si>
    <t>Baramfi</t>
  </si>
  <si>
    <t>iw0ek0fo0 ckjkekQh</t>
  </si>
  <si>
    <t>iw0ek0fo0 [kqekuh iqjok</t>
  </si>
  <si>
    <t>iw0ek0fo0 nfguh</t>
  </si>
  <si>
    <t>iw0ek0fo0 igfM+;k cqtqxZ</t>
  </si>
  <si>
    <t>iw0ek0fo0 Mkseu[ksjk</t>
  </si>
  <si>
    <t>iw0ek0fo0 fgukSrk ekQh</t>
  </si>
  <si>
    <t>iw0ek0fo0 je;kiqj</t>
  </si>
  <si>
    <t>iw0ek0fo0- jsgqaVk</t>
  </si>
  <si>
    <t>Lodhan Purawa</t>
  </si>
  <si>
    <t>iw0ek0fo0 yks/kuiqjok</t>
  </si>
  <si>
    <t>iw0ek0fo0- [ksj</t>
  </si>
  <si>
    <t>Khajuriha Kalan</t>
  </si>
  <si>
    <t>iw0ek0fo0 [ktqfjgk dyk</t>
  </si>
  <si>
    <t>iw0ek0fo0 fMykSjk</t>
  </si>
  <si>
    <t xml:space="preserve">iw0ek0fo0 xksikyiqj </t>
  </si>
  <si>
    <t>iw0ek0fo0 HkaHkbZ</t>
  </si>
  <si>
    <t>Ranipurbhatt</t>
  </si>
  <si>
    <t>iw0ek0fo0 jkuhiqjHkV~V</t>
  </si>
  <si>
    <t>iw0ek0fo0- [kqVgk</t>
  </si>
  <si>
    <t>Chandragahana</t>
  </si>
  <si>
    <t>iw0ek0fo0 pUnzxguk</t>
  </si>
  <si>
    <t>iw0ek0fo0 vekuiqj</t>
  </si>
  <si>
    <t>Puruwa Taraunha</t>
  </si>
  <si>
    <t>iw0ek0fo0 iqjok rjkSgk</t>
  </si>
  <si>
    <t>iw0ek0fo0- ubZ nqfu;k</t>
  </si>
  <si>
    <t>iw0ek0fo0 ligk</t>
  </si>
  <si>
    <t>bVjkSy Hkh[keiqj</t>
  </si>
  <si>
    <t>Banwaripur</t>
  </si>
  <si>
    <t>iw0ek0fo0 cuokjhiqj</t>
  </si>
  <si>
    <t>Itraur</t>
  </si>
  <si>
    <t>iw0ek0fo0 bVjkSy Hkh[keiqj</t>
  </si>
  <si>
    <t>iw0ek0fo0- dqatu iqjok</t>
  </si>
  <si>
    <t>iw0ek0fo0 dlgkbZ&amp;2</t>
  </si>
  <si>
    <t>Ragauli</t>
  </si>
  <si>
    <t xml:space="preserve">iw0ek0fo0jxkSyh </t>
  </si>
  <si>
    <t>iw0ek0fo0 daBhiqj</t>
  </si>
  <si>
    <t>iw0ek0fo0 dlgkbZ&amp;1</t>
  </si>
  <si>
    <t>iw0ek0fo0 ykSf&lt;+;k[kqnZ</t>
  </si>
  <si>
    <t>Bharaiha</t>
  </si>
  <si>
    <t>iw0ek0fo0 HkjSgk</t>
  </si>
  <si>
    <t>iw0ek0fo0 dYyk</t>
  </si>
  <si>
    <t>Saha Dev Ka Puruwa</t>
  </si>
  <si>
    <t>iw0ek0fo0 lgknso dk iqjok</t>
  </si>
  <si>
    <t>Pandari</t>
  </si>
  <si>
    <t>iw0ek0fo0 iM+jh</t>
  </si>
  <si>
    <t>Raipuruwa</t>
  </si>
  <si>
    <t>iw0ek0fo0 jSiqjokekQh</t>
  </si>
  <si>
    <t>iw0ek0fo0 f'kojkeiqj&amp;1</t>
  </si>
  <si>
    <t>iw0ek0fo0 rjkao</t>
  </si>
  <si>
    <t>iw0ek0fo0 eNfjgk</t>
  </si>
  <si>
    <t>Bhaishaundha 1</t>
  </si>
  <si>
    <t>iw0ek0fo0 HkSalkSa/kk&amp;1</t>
  </si>
  <si>
    <t>Bhaishaundha 2</t>
  </si>
  <si>
    <t>iw0ek0fo0 HkSalkSa/kk&amp;2</t>
  </si>
  <si>
    <t>iw0ek0fo0 cxybZ</t>
  </si>
  <si>
    <t>iw0ek0fo0 f'kojkeiqj&amp;2</t>
  </si>
  <si>
    <t>HkSlkSa/kk</t>
  </si>
  <si>
    <t>Shyama Pmv Bhaishaundha</t>
  </si>
  <si>
    <t>a';kek tw0 gkbZ0 HkSlkSa/kk</t>
  </si>
  <si>
    <t>AUPGB BEDIPULIYA</t>
  </si>
  <si>
    <t>ALLA0AU1154</t>
  </si>
  <si>
    <t>iw0ek0fo0 nqxoka</t>
  </si>
  <si>
    <t>iw0ek0fo0 Hkkjriqj</t>
  </si>
  <si>
    <t>iw0ek0fo0 cSgkj</t>
  </si>
  <si>
    <t>iw0ek0fo0 Hkh"keiqj</t>
  </si>
  <si>
    <t>iw0ek-fo0 f'kojktiqj</t>
  </si>
  <si>
    <t>Pahara</t>
  </si>
  <si>
    <t>iw0ek0fo0 igjk</t>
  </si>
  <si>
    <t>iw0ek0fo0 gfjgjiqj</t>
  </si>
  <si>
    <t>iw0ek0fo0 HkjFkkSy</t>
  </si>
  <si>
    <t>iw0ek0fo0 &lt;ksdgk iqjok</t>
  </si>
  <si>
    <t>iw0ek0fo0 chgj</t>
  </si>
  <si>
    <t>Bihara</t>
  </si>
  <si>
    <t>iw0ek0fo0- fcgkjk</t>
  </si>
  <si>
    <t>`</t>
  </si>
  <si>
    <t>iw0ek0fo0- eqdqUniqj</t>
  </si>
  <si>
    <t>iw0ek0fo0 [kSjh</t>
  </si>
  <si>
    <t>iw0ek0fo0 dkSgkjh</t>
  </si>
  <si>
    <t>Parsaunja 1</t>
  </si>
  <si>
    <t>iw0ek0fo0 ijlkSatk&amp;1</t>
  </si>
  <si>
    <t>iw0ek0fo0 fpYykekQh</t>
  </si>
  <si>
    <t>iw0ek0fo0 dgsVk ekQh</t>
  </si>
  <si>
    <t>iw0ek0fo0 ldjkSyh</t>
  </si>
  <si>
    <t>iw0ek0fo0 lkabZiqj</t>
  </si>
  <si>
    <t>Kanya Parsaunja 2</t>
  </si>
  <si>
    <t>iw0ek0fo0 ijlkSatk&amp;2</t>
  </si>
  <si>
    <t>Semardand</t>
  </si>
  <si>
    <t>iw0ek0fo0 lsejMkaM</t>
  </si>
  <si>
    <t>iw0ek0fo0 Hkokuhiqj</t>
  </si>
  <si>
    <t>iw0ek0fo0 xkS'kkyk</t>
  </si>
  <si>
    <t>Ratan Nath Inter Collages Rasin</t>
  </si>
  <si>
    <t>jruukFk ba0dk0jflu</t>
  </si>
  <si>
    <t>iw0ek0fo0 egknsou</t>
  </si>
  <si>
    <t>Kanya Rasin</t>
  </si>
  <si>
    <t>iw0ek0fo0 jflu</t>
  </si>
  <si>
    <t>Kolaunha</t>
  </si>
  <si>
    <t>iw0ek0fo0 dksykSagk</t>
  </si>
  <si>
    <t>eÅ c</t>
  </si>
  <si>
    <t>iw0ek0fo0 nqtZuiqjok</t>
  </si>
  <si>
    <t>Rauli Kalyanpur</t>
  </si>
  <si>
    <t>iw0ek0fo0 jkSyh dY;k.kiqj</t>
  </si>
  <si>
    <t>KAREDI PURAWA</t>
  </si>
  <si>
    <t xml:space="preserve">iw0ek0fo0 djsM+hiqjok </t>
  </si>
  <si>
    <t>Dhaurahi Mafi</t>
  </si>
  <si>
    <t>iw0ek0fo0 /kkSjghekQh</t>
  </si>
  <si>
    <t>iw0ek0fo0 vfefygk</t>
  </si>
  <si>
    <t>Mau Titihara</t>
  </si>
  <si>
    <t>iw0ek0fo0- eÅ fVfVgjk c</t>
  </si>
  <si>
    <t>Beedar Puruwa</t>
  </si>
  <si>
    <t xml:space="preserve">iw0ek0fo0 chnjiqjok </t>
  </si>
  <si>
    <t>iw0ek0fo0 dksjkjh</t>
  </si>
  <si>
    <t>iw0ek0fo0 xkscfj;k cqtqxZ</t>
  </si>
  <si>
    <t>iw0ek0fo0 fVfVgjk uohu</t>
  </si>
  <si>
    <t>iw0ek0fo0 lqfnuiqj</t>
  </si>
  <si>
    <t>iw0ek0fo0 ik.Ms; iqjok</t>
  </si>
  <si>
    <t>iw0ek0fo0- djkjh</t>
  </si>
  <si>
    <t>iw0ek0fo0 xksM+k</t>
  </si>
  <si>
    <t>iw0ek0fo0 irkSM+k</t>
  </si>
  <si>
    <t>Bharatkoot</t>
  </si>
  <si>
    <t>iw0ek0fo0 Hkjrdwi</t>
  </si>
  <si>
    <t>iw0ek0fo0 yks&lt;+okjk</t>
  </si>
  <si>
    <t>iw0ek0fo0- dkM+h[ksjk</t>
  </si>
  <si>
    <t>Bankat</t>
  </si>
  <si>
    <t>iw0ek0fo0 cudV</t>
  </si>
  <si>
    <t>iw0ek0fo0 fNiuh ckgj[ksMk</t>
  </si>
  <si>
    <t>Campojit Pmv Lodhawara</t>
  </si>
  <si>
    <t xml:space="preserve">dEiksftV iw0ek0fo0 yks&lt;okjk </t>
  </si>
  <si>
    <t>iw0ek0fo0 lksusiqj</t>
  </si>
  <si>
    <t>Bandhuin</t>
  </si>
  <si>
    <t>iw0ek0fo0 cU/kqbu</t>
  </si>
  <si>
    <t>Chunaha Puruwa</t>
  </si>
  <si>
    <t>iw0ek0fo0 pqugkiqjok</t>
  </si>
  <si>
    <t>Barawara</t>
  </si>
  <si>
    <t xml:space="preserve">iw0ek0fo0 cjokjk </t>
  </si>
  <si>
    <t>iw0ek0fo0 nqckjh</t>
  </si>
  <si>
    <t>iw0ek0fo0 HkjdqjkZ</t>
  </si>
  <si>
    <t xml:space="preserve">Cykd &amp;% eÅ </t>
  </si>
  <si>
    <t>Gic Baragrah</t>
  </si>
  <si>
    <t>jktdh;  b.Vj dkyst] cjx&lt;+</t>
  </si>
  <si>
    <t>AUPGB BARAGRAH</t>
  </si>
  <si>
    <t>ALLA0AU1097</t>
  </si>
  <si>
    <t>Kaushambi Inter Collger Mau</t>
  </si>
  <si>
    <t>dkSa'kkach b.Vj dkyst] eÅ</t>
  </si>
  <si>
    <t xml:space="preserve">AUPGB MAU </t>
  </si>
  <si>
    <t>ALLA0AU1157</t>
  </si>
  <si>
    <t>iw0ek0fo0 tksjokjk</t>
  </si>
  <si>
    <t>Khandehva</t>
  </si>
  <si>
    <t>iw0ek0fo0 [k.Msgok</t>
  </si>
  <si>
    <t xml:space="preserve">iw0ek0fo0 yosn </t>
  </si>
  <si>
    <t>iw0ek0fo0 djgh</t>
  </si>
  <si>
    <t>iw0ek0fo0 fp=okj</t>
  </si>
  <si>
    <t>iw0ek0fo0 vtqZuiqj</t>
  </si>
  <si>
    <t>Lalata Road</t>
  </si>
  <si>
    <t>iw0ek0fo0 ykyrkjksM</t>
  </si>
  <si>
    <t>iw0ek0fo0 bVgk nsohiqj</t>
  </si>
  <si>
    <t>Kanya Khandeha</t>
  </si>
  <si>
    <t>d0 iw0ek0fo0 [k.Msgk</t>
  </si>
  <si>
    <t>Tenduwamafi</t>
  </si>
  <si>
    <t>iw0ek0fo0 rsUnqvkekQh</t>
  </si>
  <si>
    <t>Dewara</t>
  </si>
  <si>
    <t>iw0ek0fo0 nsojk</t>
  </si>
  <si>
    <t>iw0ek0fo0 gVok</t>
  </si>
  <si>
    <t>Maharshi Balmiki Inter Collage Khandeha</t>
  </si>
  <si>
    <t>egf"kZ ckYehfd b.Vj dkyst] [k.Msgk</t>
  </si>
  <si>
    <t>iw0ek0fo0 cEcqjh</t>
  </si>
  <si>
    <t>Neebi</t>
  </si>
  <si>
    <t xml:space="preserve">iw0ek0fo0 uhoh </t>
  </si>
  <si>
    <t>iw0ek0fo0 feJ dk Msjk</t>
  </si>
  <si>
    <t>iw0ek0fo0- fHkVkjh</t>
  </si>
  <si>
    <t xml:space="preserve">fNoygk </t>
  </si>
  <si>
    <t xml:space="preserve">iw0ek0fo0 fNoygk </t>
  </si>
  <si>
    <t>Kanya Chhivlaha</t>
  </si>
  <si>
    <t xml:space="preserve">d0iw0ek0fo0 fNoygk </t>
  </si>
  <si>
    <t>iw0ek0fo0 panbZ</t>
  </si>
  <si>
    <t xml:space="preserve">iw0ek0fo0 [kfIVgk </t>
  </si>
  <si>
    <t>Turganva</t>
  </si>
  <si>
    <t>iw0ek0fo0 rqjxoka</t>
  </si>
  <si>
    <t>Suaraha</t>
  </si>
  <si>
    <t>iw0ek0fo0 lqvjgk</t>
  </si>
  <si>
    <t>iw0ek0fo0 dyfpgk</t>
  </si>
  <si>
    <t>iw0ek0fo0 fdVgkbZ</t>
  </si>
  <si>
    <t>Kanya  Bargadh 1</t>
  </si>
  <si>
    <t>d0iw0ek0fo0 cjx&lt;+ &amp;1</t>
  </si>
  <si>
    <t>Madaha</t>
  </si>
  <si>
    <t>iw0ek0fo0- eM+gk</t>
  </si>
  <si>
    <t>iw0ek0fo0 /kkSusgk</t>
  </si>
  <si>
    <t>Ovari</t>
  </si>
  <si>
    <t>iw0ek0fo0 vkscjh</t>
  </si>
  <si>
    <t>Semra</t>
  </si>
  <si>
    <t>iw0ek0fo0 lsejk</t>
  </si>
  <si>
    <t>iw0ek0fo0 [kksgj</t>
  </si>
  <si>
    <t>iw0ek0fo0 cks&gt;</t>
  </si>
  <si>
    <t>iw0ek0fo0 gjnhdyk</t>
  </si>
  <si>
    <t>iw0ek0fo0 eqjdk</t>
  </si>
  <si>
    <t>Goian Khurd</t>
  </si>
  <si>
    <t>iw0ek0fo0 xksb;k[kqnZ</t>
  </si>
  <si>
    <t>Chhipaha</t>
  </si>
  <si>
    <t>iw0ek0fo0 fNfigk</t>
  </si>
  <si>
    <t>iw0ek0fo0 vfgjh</t>
  </si>
  <si>
    <t>iw0ek0fo0- 'ks"kk</t>
  </si>
  <si>
    <t>iw0ek0fo0 eSnkuk</t>
  </si>
  <si>
    <t xml:space="preserve">lslk </t>
  </si>
  <si>
    <t>Kaloram Ka Puruwa</t>
  </si>
  <si>
    <t>iw0ek0fo0 dkywjke dk iqjok</t>
  </si>
  <si>
    <t>Mandaur</t>
  </si>
  <si>
    <t xml:space="preserve">iw0ek0fo0 eMkSj </t>
  </si>
  <si>
    <t>Surandha</t>
  </si>
  <si>
    <t>iw0ek0fo0 lqqjkSa/kk</t>
  </si>
  <si>
    <t>iw0ek0fo0- cjokj</t>
  </si>
  <si>
    <t>Mawaikala</t>
  </si>
  <si>
    <t>iw0ek0fo0  eobZ dyk</t>
  </si>
  <si>
    <t>Kanya Mau</t>
  </si>
  <si>
    <t>d0iw0ek0fo0 eÅ</t>
  </si>
  <si>
    <t>Reni Bhusauli</t>
  </si>
  <si>
    <t>iw0ek0fo0 jsMh HkqlkSyh</t>
  </si>
  <si>
    <t>dksaik</t>
  </si>
  <si>
    <t>iw0ek0fo0 dksik</t>
  </si>
  <si>
    <t>iw0ek0fo0 pdkSj</t>
  </si>
  <si>
    <t>Chak Alaiya</t>
  </si>
  <si>
    <t>iw0ek0fo0 pdvyS;k</t>
  </si>
  <si>
    <t>Kashi Nath Ka Puruwa</t>
  </si>
  <si>
    <t>iw0ek0fo0 dk'khukFk iqjok</t>
  </si>
  <si>
    <t>l[kkSgk</t>
  </si>
  <si>
    <t>Sakhaunha</t>
  </si>
  <si>
    <t>iw0ek0fo0 l[kkSagk</t>
  </si>
  <si>
    <t>Matiyara Ka Puruwa</t>
  </si>
  <si>
    <t>iw0ek0fo0 efV;kjk iqjok</t>
  </si>
  <si>
    <t>iw0ek0fo0 cljsgh</t>
  </si>
  <si>
    <t>iw0ek0fo0 fldjksa</t>
  </si>
  <si>
    <t>iw0ek0fo0 fc;koy</t>
  </si>
  <si>
    <t>Tadi</t>
  </si>
  <si>
    <t xml:space="preserve">iw0ek0fo0 rkM+h </t>
  </si>
  <si>
    <t>Pardawan</t>
  </si>
  <si>
    <t xml:space="preserve">iw0ek0fo0 ijnoka </t>
  </si>
  <si>
    <t>iw0ek0fo0 xatjh</t>
  </si>
  <si>
    <t>cjgk dksVjk</t>
  </si>
  <si>
    <t>Ghurehata</t>
  </si>
  <si>
    <t>iw0ek0fo0 ?kqjsgVk</t>
  </si>
  <si>
    <t>Kotara Khambha</t>
  </si>
  <si>
    <t>iw0ek0fo0 dksVjk [kkEHkk</t>
  </si>
  <si>
    <t>Purab Patai</t>
  </si>
  <si>
    <t xml:space="preserve">iw0ek0fo0 iwjcirkbZ </t>
  </si>
  <si>
    <t>Bariyarikala</t>
  </si>
  <si>
    <t>iw0ek0fo0- cfj;kjh dyk</t>
  </si>
  <si>
    <t>x&lt;ok</t>
  </si>
  <si>
    <t>iw0ek0fo0 x&lt;ok</t>
  </si>
  <si>
    <t>iw0ek0fo0 eudqaokj</t>
  </si>
  <si>
    <t>iw0ek0fo0 cjgkdksVjk</t>
  </si>
  <si>
    <t>Beleaha</t>
  </si>
  <si>
    <t>iw0ek0fo0 csygk</t>
  </si>
  <si>
    <t>iw0ek0fo0 fVdjk</t>
  </si>
  <si>
    <t>iw0ek0fo0 ppks[kj</t>
  </si>
  <si>
    <t>Kataiya Dhandi</t>
  </si>
  <si>
    <t>iw0ek0fo0 dVS;kMk+Mh&amp;1</t>
  </si>
  <si>
    <t>iw0ek0fo0 MksfM;kekQh</t>
  </si>
  <si>
    <t>fNrSuhekQh</t>
  </si>
  <si>
    <t>iw0ek0fo0 fNrSuhekQh</t>
  </si>
  <si>
    <t>Lapav</t>
  </si>
  <si>
    <t>iw0ek0fo0- yiko</t>
  </si>
  <si>
    <t>iw0ek0fo0 dksfu;k</t>
  </si>
  <si>
    <t>`jSiqjk</t>
  </si>
  <si>
    <t>iw0ek0fo0 jsSiqjk</t>
  </si>
  <si>
    <t>iw0ek0fo0 xkgqj</t>
  </si>
  <si>
    <t>Manka</t>
  </si>
  <si>
    <t>iw0ek0fo0 eudk</t>
  </si>
  <si>
    <t>iw0ek0fo|k0fpYyhey</t>
  </si>
  <si>
    <t>BANK OF BADAUDA KARWI</t>
  </si>
  <si>
    <t>Bardwara</t>
  </si>
  <si>
    <t>iw0ek0fo|k0 cj}kjk</t>
  </si>
  <si>
    <t>Teersdhumai</t>
  </si>
  <si>
    <t>iw0ek0fo|k0 rhj/kqekbZ</t>
  </si>
  <si>
    <t>iw0ek0fo|k0 pkWnh</t>
  </si>
  <si>
    <t>Kevantan Puruwa</t>
  </si>
  <si>
    <t>iw0ek0fo0 dsoVu iqjok</t>
  </si>
  <si>
    <t>ohj/kqekbZlqdhZ</t>
  </si>
  <si>
    <t>Veerdhumai Surki</t>
  </si>
  <si>
    <t>iw0ek0fo0 ohj/kqekbZlqdhZ</t>
  </si>
  <si>
    <t>iw0ek0fo0 dysDVj iqjok</t>
  </si>
  <si>
    <t>Sadguru Bardwara</t>
  </si>
  <si>
    <t>Jh lnxq: iw0ek0fo0 cj}kjk</t>
  </si>
  <si>
    <t>AUPGB MAHUVA GAVAN</t>
  </si>
  <si>
    <t>ALLA0AU1153</t>
  </si>
  <si>
    <t>iw0ek0fo|k0 foykl</t>
  </si>
  <si>
    <t>iw0ek0fo0 izfl)iqj</t>
  </si>
  <si>
    <t>iw0ek0fo|k0 cNju</t>
  </si>
  <si>
    <t>Nathuram Chandel Inter Collage Bachharan</t>
  </si>
  <si>
    <t xml:space="preserve">Lo0 ukFkwwjke pansy ladVekspu b.Vj dkyst] cNju </t>
  </si>
  <si>
    <t>AUPGB BACHHARAN</t>
  </si>
  <si>
    <t>ALLA0AU1115</t>
  </si>
  <si>
    <t>iw0ek0fo|k iFkjkekuh ¼fiijksnj½</t>
  </si>
  <si>
    <t>iw0ek0fo|k0 uksukj</t>
  </si>
  <si>
    <t>dyokjka cq0</t>
  </si>
  <si>
    <t>iw0ek0fo0 fo|k0 y{ehiqj</t>
  </si>
  <si>
    <t>Kalwara Khurd</t>
  </si>
  <si>
    <t>iw0ek0fo0 dyokjk [kqnZ</t>
  </si>
  <si>
    <t>Kalwara Bujurg</t>
  </si>
  <si>
    <t xml:space="preserve">iw0ek0fo0 dyokjk cqtqqxZ </t>
  </si>
  <si>
    <t>iw0ek0fo|k0 dqpkje</t>
  </si>
  <si>
    <t>iw0ek0fo0 Hkkuiqj</t>
  </si>
  <si>
    <t>iw0ek0fo|k0 ugjk</t>
  </si>
  <si>
    <t>iw0ek0fo|k0 O;ksgjk</t>
  </si>
  <si>
    <t>iw0ek0fo0 cMgj dk iqjok</t>
  </si>
  <si>
    <t>fcgjoka</t>
  </si>
  <si>
    <t>Bihrawan</t>
  </si>
  <si>
    <t>iw0ek0fo|k0 fcgjokW</t>
  </si>
  <si>
    <t>iw0ek0fo0 nsokjh</t>
  </si>
  <si>
    <t>iw0ek0fo|k veok</t>
  </si>
  <si>
    <t>iw0ek0fo|k lqjoy</t>
  </si>
  <si>
    <t>Atraulimafi</t>
  </si>
  <si>
    <t>iw0ek0fo0 vrjkSyh</t>
  </si>
  <si>
    <t xml:space="preserve">iw0ek0fo0 xqjxkSyk </t>
  </si>
  <si>
    <t>iw0ek0fo0 cDVk[kqnZ</t>
  </si>
  <si>
    <t>iw0ek0fo|k uSuh</t>
  </si>
  <si>
    <t>iw0ek0fo|k gLrk</t>
  </si>
  <si>
    <t>iw0ek0fo|k0 pugV</t>
  </si>
  <si>
    <t>Moharwan</t>
  </si>
  <si>
    <t>iw0ek0fo|k0 eksgjoka</t>
  </si>
  <si>
    <t>iw0ek0fo0 jEiqfj;k vCcy</t>
  </si>
  <si>
    <t>iw0ek0fo0 rsjk[kqnZ</t>
  </si>
  <si>
    <t>gjnkSSyh</t>
  </si>
  <si>
    <t>iw0ek0fo0 jEiqfj;k irsjs</t>
  </si>
  <si>
    <t>iw0ek0fo|k0 vtqZuiqj</t>
  </si>
  <si>
    <t>iw0ek0fo|k0 gjnkSyh</t>
  </si>
  <si>
    <t>Hknsnw</t>
  </si>
  <si>
    <t>iw0ek0fo|k0 Hknsgnw</t>
  </si>
  <si>
    <t>iw0ek0fo|k0 [kksik</t>
  </si>
  <si>
    <t>Raipur</t>
  </si>
  <si>
    <t>iw0ek0fo|k0 jk;iqj</t>
  </si>
  <si>
    <t>Chilli Rakas</t>
  </si>
  <si>
    <t>iw0ek0fo0 fpYyh jkdl</t>
  </si>
  <si>
    <t>iw0ek0fo|k0 csjkmj</t>
  </si>
  <si>
    <t>iw0ek0fo|k0 dudksVk</t>
  </si>
  <si>
    <t>iw0ek0fo|k0 igkM+h&amp;2</t>
  </si>
  <si>
    <t>iw0ek0fo|k0 odVk cqtqxZ</t>
  </si>
  <si>
    <t>Mahrajpur</t>
  </si>
  <si>
    <t>iw0ek0fo0 egjktiqj</t>
  </si>
  <si>
    <t>iw0ek0fo|k0 igkM+h&amp;1</t>
  </si>
  <si>
    <t>iw0ek0fo|k0 ckcwiqj</t>
  </si>
  <si>
    <t>iw0ek0fo|k0 fldjh lkuh</t>
  </si>
  <si>
    <t>Paleshwar Nath Inter Collage</t>
  </si>
  <si>
    <t>ikys'ojukFk b.Vj dkyst] igkMh</t>
  </si>
  <si>
    <t xml:space="preserve"> lqjlsu</t>
  </si>
  <si>
    <t>iw0ek0fo|k0 lqjlsu</t>
  </si>
  <si>
    <t>iw0ek0fo0 [kfj;kjh</t>
  </si>
  <si>
    <t>Harishanpur</t>
  </si>
  <si>
    <t>iw0ek0fo0 gjh'kuiqj</t>
  </si>
  <si>
    <t>iw0ek0fo|k0 egwvk xkWo</t>
  </si>
  <si>
    <t>iw0ek0fo|k0 fetkZiqj</t>
  </si>
  <si>
    <t>iw0ek0fo|k0 lj/kqok 2</t>
  </si>
  <si>
    <t>iw0ek0fo0 dkyksuh iqjok</t>
  </si>
  <si>
    <t>iw0ek0fo|k0 lj/kqok 1</t>
  </si>
  <si>
    <t>iw0ek0fo0 mRreiqj</t>
  </si>
  <si>
    <t>iw0ek0fo|k vdhZ</t>
  </si>
  <si>
    <t>iw0ek0fo|k0 dqlsyh</t>
  </si>
  <si>
    <t>Sardhuwa Pmv Sardhuwa</t>
  </si>
  <si>
    <t>lj/kqok iw0ek0fo0 lj/kqok</t>
  </si>
  <si>
    <t>Ashoh</t>
  </si>
  <si>
    <t>iw0ek0fo|k0 v'kksg</t>
  </si>
  <si>
    <t>iw0ek0fo|k HkqbZgjh ekQh</t>
  </si>
  <si>
    <t>spdkS/k</t>
  </si>
  <si>
    <t>Chakaundh</t>
  </si>
  <si>
    <t>iw0ek0fo|k0 pdkS/k&amp;1</t>
  </si>
  <si>
    <t>iw0ek0fo|k0 ipks[kj</t>
  </si>
  <si>
    <t>iw0ek0fo|k ckykiqj [kkylk</t>
  </si>
  <si>
    <t>iw0ek0fo|k0 da/kbZiqj</t>
  </si>
  <si>
    <t>Chakaundh -2</t>
  </si>
  <si>
    <t>iw0ek0fo|k0 pdkS/k&amp;2</t>
  </si>
  <si>
    <t>ukanh</t>
  </si>
  <si>
    <t>Burha Semarwar</t>
  </si>
  <si>
    <t>iw0ek0fo|k0 lsejokj</t>
  </si>
  <si>
    <t>Chhechhariha Bujurg</t>
  </si>
  <si>
    <t>iw0ek0fo|k0 NNsfjgk cqtqxZ</t>
  </si>
  <si>
    <t>Adarsh Haldhar Inter Collage Kapna</t>
  </si>
  <si>
    <t xml:space="preserve">vkn'kZ gy/kj b.Vj dkyst diuk] bVkSjk </t>
  </si>
  <si>
    <t>AUPGB NANADI</t>
  </si>
  <si>
    <t>ALLA0AU1136</t>
  </si>
  <si>
    <t>iw0ek0fo|k0 NNsfjgk [kqnZ</t>
  </si>
  <si>
    <t>Kharseda</t>
  </si>
  <si>
    <t>iw0ek0fo|k [kjlsM+k</t>
  </si>
  <si>
    <t>iw0ek0fo|k0 bVkSjk</t>
  </si>
  <si>
    <t>iw0ek0fo|k0 ukWnh</t>
  </si>
  <si>
    <t>iw0ek0fo|k0 rkSjk</t>
  </si>
  <si>
    <t>Hanumat Inter Collage Nandi Taura</t>
  </si>
  <si>
    <t xml:space="preserve">guqer b.Vj dkyst] ukanh rkSjk </t>
  </si>
  <si>
    <t>iw0ek0fo|k nsoy</t>
  </si>
  <si>
    <t>Dahariya</t>
  </si>
  <si>
    <t>iw0ek0fo0 Mgfj;k</t>
  </si>
  <si>
    <t>iw0ek0fo|k pkSjk</t>
  </si>
  <si>
    <t>iw0ek0fo|k njlsMk&amp;2</t>
  </si>
  <si>
    <t>iw0ek0fo|k fiyf[kfu</t>
  </si>
  <si>
    <t>Darseda 1</t>
  </si>
  <si>
    <t>iw0ek0fo|k njlsMk&amp;1</t>
  </si>
  <si>
    <t>iw0ek0fo|k vksjk</t>
  </si>
  <si>
    <t>Gadouli</t>
  </si>
  <si>
    <t>iw0ek0fo|k xMkSyh</t>
  </si>
  <si>
    <t>eelhcqtqxZ</t>
  </si>
  <si>
    <t>iw0ek0fo|k0 eelhcqtqxZ</t>
  </si>
  <si>
    <t>iw0ek0fo|k cjsBh</t>
  </si>
  <si>
    <t xml:space="preserve">iw0ek0fo0 vjNk </t>
  </si>
  <si>
    <t>iw0ek0fo|k yfe;kjh</t>
  </si>
  <si>
    <t>iw0ek0fo0 jSiqjok</t>
  </si>
  <si>
    <t>iw0ek0fo|k vkSngk</t>
  </si>
  <si>
    <t>iw0ek0fo0 clariqj</t>
  </si>
  <si>
    <t>Ganeeva</t>
  </si>
  <si>
    <t xml:space="preserve">iw0ek0fo0 xuhok </t>
  </si>
  <si>
    <t>Kadhvaniya</t>
  </si>
  <si>
    <t>iw0ek0fo|k0 d/kofu;k</t>
  </si>
  <si>
    <t xml:space="preserve"> mU;k;oUuk </t>
  </si>
  <si>
    <t xml:space="preserve">iw0ek0fo0  mU;k;oUuk </t>
  </si>
  <si>
    <t>Gouhani Kala</t>
  </si>
  <si>
    <t>iw0ek0fo|k0xkSgkuh dyk</t>
  </si>
  <si>
    <t>iw0ek0fo|k0 nsg:pekQh</t>
  </si>
  <si>
    <t>iw0ek0fo|k0 iukSVh</t>
  </si>
  <si>
    <t>iw0ek0fo|k0 yksgnk</t>
  </si>
  <si>
    <t>iw0ek0fo0 lkfydiqj</t>
  </si>
  <si>
    <t>iw0ek0fo|k0 dyofy;k</t>
  </si>
  <si>
    <t>iw0ek0fo|k0 lxokjk</t>
  </si>
  <si>
    <t>Patna Khalsa</t>
  </si>
  <si>
    <t>iw0ek0fo|k0 iVuk[kkylk</t>
  </si>
  <si>
    <t>iw0ek0fo0 xMfj;u iqjok</t>
  </si>
  <si>
    <t>iw0ek0fo|k0 iVofj;klkuh</t>
  </si>
  <si>
    <t>iw0ek0fo|k0 HkVjh</t>
  </si>
  <si>
    <t>Cykd &amp;% jkeuxj</t>
  </si>
  <si>
    <t>c:ok</t>
  </si>
  <si>
    <t>iw0ek0fo0 xkscjkSy</t>
  </si>
  <si>
    <t>iw0ek0fo0 vrjlqbZ</t>
  </si>
  <si>
    <t>iw0ek0fo0 nsÅ/kk</t>
  </si>
  <si>
    <t>?kquqok</t>
  </si>
  <si>
    <t>d0iw0ek0fo0 /kquqok</t>
  </si>
  <si>
    <t>iw0ek0fo0 diqjh</t>
  </si>
  <si>
    <t>Belri</t>
  </si>
  <si>
    <t xml:space="preserve">iw0ek0fo0 csyjh </t>
  </si>
  <si>
    <t>iw0ek0fo0 guqekuxat</t>
  </si>
  <si>
    <t>Subhash Inter Collage Itavan</t>
  </si>
  <si>
    <t>lqHkk"k b.Vj dkyst] bVoka</t>
  </si>
  <si>
    <t>AUPGB RAMNAGAR</t>
  </si>
  <si>
    <t>ALLA0AU1114</t>
  </si>
  <si>
    <t>Mahuliha</t>
  </si>
  <si>
    <t>iw0ek0fo0 egqfy;k</t>
  </si>
  <si>
    <t>iw0ek0fo0 jkeiqj</t>
  </si>
  <si>
    <t xml:space="preserve">iw0ek0fo0 ckW/kh </t>
  </si>
  <si>
    <t xml:space="preserve">iw0ek0fo0 mQjkSyh </t>
  </si>
  <si>
    <t>[ktqfjgk dykW</t>
  </si>
  <si>
    <t>iw0ek0fo0 [ktqfjgk dykW</t>
  </si>
  <si>
    <t>iw0ek0fo0 Hk[kjokj</t>
  </si>
  <si>
    <t>cfj;k</t>
  </si>
  <si>
    <t>iw0ek0fo0 cfj;k</t>
  </si>
  <si>
    <t>Ramnagar 1</t>
  </si>
  <si>
    <t>iw0ek0fo0 jkeuxj</t>
  </si>
  <si>
    <t>iw0ek0fo0 vejiqj</t>
  </si>
  <si>
    <t>iw0ek0fo0 oaflgk</t>
  </si>
  <si>
    <t>Ramnagar 2</t>
  </si>
  <si>
    <t>d0iw0ek0fo0 jkeuxj</t>
  </si>
  <si>
    <t>iw0ek0fo0 js:ok</t>
  </si>
  <si>
    <t>Ludhaura</t>
  </si>
  <si>
    <t>iw0ek0fo0 yks/kkSjk</t>
  </si>
  <si>
    <t>iw0ek0fo0 veokW</t>
  </si>
  <si>
    <t>Kanya Rupauli</t>
  </si>
  <si>
    <t>iw0ek0fo0 :ikSyh</t>
  </si>
  <si>
    <t>Bhadevara</t>
  </si>
  <si>
    <t>iw0ek0fo0 Hknsojk</t>
  </si>
  <si>
    <t>iw0ek0fo0 jhBh</t>
  </si>
  <si>
    <t>Teermau</t>
  </si>
  <si>
    <t>iw0ek0fo0 rhj eÅ</t>
  </si>
  <si>
    <t>iw0ek0fo0 fldjh</t>
  </si>
  <si>
    <t>[ktqfjgk[kqnZ</t>
  </si>
  <si>
    <t>iw0ek0fo0 [ktqfjgk[kqnZ</t>
  </si>
  <si>
    <t>fi;fj;ka ekQh</t>
  </si>
  <si>
    <t>iw0ek0fo0 fi;fj;k ekQh</t>
  </si>
  <si>
    <t xml:space="preserve">iw0ek0fo0 uksuebZ </t>
  </si>
  <si>
    <t>Kanya Chibon</t>
  </si>
  <si>
    <t>d0iw0ek0fo0 Nhcksa</t>
  </si>
  <si>
    <t>Cmd Rupauli</t>
  </si>
  <si>
    <t xml:space="preserve">ia0 fNrkuh ferkuh :ikSyh </t>
  </si>
  <si>
    <t>AUPGB NADIN KURMIYAN</t>
  </si>
  <si>
    <t>ALLA0AU1140</t>
  </si>
  <si>
    <t>Goswami Inter Collage Cheebon</t>
  </si>
  <si>
    <t>xksLokeh b.Vj dkyst] Nhckssa</t>
  </si>
  <si>
    <t>iw0ek0fo0 jktdh; ckfydk b.Vj dkyst] jktkiqj</t>
  </si>
  <si>
    <t>Chorha Binaura</t>
  </si>
  <si>
    <t>Khatwara</t>
  </si>
  <si>
    <t>iw0ek0fo0 [kVokjk</t>
  </si>
  <si>
    <t>iw0ek0fo0 ijkdksa</t>
  </si>
  <si>
    <t>iw0ek0fo0 ukWfnu dqfeZ;ku</t>
  </si>
  <si>
    <t>iw0ek0fo0 jxkSyh</t>
  </si>
  <si>
    <t>Babhet</t>
  </si>
  <si>
    <t>iw0ek0fo0 HkHksaV</t>
  </si>
  <si>
    <t>d0iw0ek0fo0 ukWfnu dqfeZ;ku</t>
  </si>
  <si>
    <t>Swamideen Pmv Khatwara</t>
  </si>
  <si>
    <t>Lokehnhuiw0ek0fo0 [kVokjk</t>
  </si>
  <si>
    <t>djkSanh dykW</t>
  </si>
  <si>
    <t>Karaundi Kala</t>
  </si>
  <si>
    <t>iw0ek0fo0 djkSanh dykW</t>
  </si>
  <si>
    <t>Rajapur</t>
  </si>
  <si>
    <t>iw0ek0fo0 jktkiqj</t>
  </si>
  <si>
    <t>AUPGB MAJHGAVAN</t>
  </si>
  <si>
    <t>Tulsi Inter Collage Rajapur</t>
  </si>
  <si>
    <t>rqylh b.Vj dkyst] jktkiqj</t>
  </si>
  <si>
    <t>Shri Mahdev Singh Chandraul Pmv Nadin Kurmiyan</t>
  </si>
  <si>
    <t>pUnzkSy iw0ek0fo0 ukWfnu dqfeZ;ku</t>
  </si>
  <si>
    <t xml:space="preserve">iw0ek0fo0 &lt;&lt;okj </t>
  </si>
  <si>
    <t>Kulhuwa</t>
  </si>
  <si>
    <t>iw0ek0fo0 dksYgqok</t>
  </si>
  <si>
    <t>iw0ek0fo0 cYgkSjk</t>
  </si>
  <si>
    <t>Piyariya Kala</t>
  </si>
  <si>
    <t>iw0ek0fo0 fi;fj;k dyk</t>
  </si>
  <si>
    <t>Hanna</t>
  </si>
  <si>
    <t>iw0ek0fo0 gUuk</t>
  </si>
  <si>
    <t>iw0ek0fo0 dVS;k [kknj</t>
  </si>
  <si>
    <t>Sirawal</t>
  </si>
  <si>
    <t>iw0ek0fo0 fljkoy 1</t>
  </si>
  <si>
    <t>iw0ek0fo0 lqgsy</t>
  </si>
  <si>
    <r>
      <t>iw0ek0fo0</t>
    </r>
    <r>
      <rPr>
        <sz val="14"/>
        <rFont val="Shusha"/>
      </rPr>
      <t xml:space="preserve"> </t>
    </r>
    <r>
      <rPr>
        <sz val="14"/>
        <rFont val="Kruti Dev 010"/>
      </rPr>
      <t>c:ok</t>
    </r>
  </si>
  <si>
    <r>
      <t>iw0ek0fo0</t>
    </r>
    <r>
      <rPr>
        <sz val="14"/>
        <rFont val="Shusha"/>
      </rPr>
      <t xml:space="preserve"> </t>
    </r>
    <r>
      <rPr>
        <sz val="14"/>
        <rFont val="Kruti Dev 010"/>
      </rPr>
      <t>[kksj</t>
    </r>
  </si>
  <si>
    <r>
      <t>iw0ek0fo0</t>
    </r>
    <r>
      <rPr>
        <sz val="14"/>
        <rFont val="Shusha"/>
      </rPr>
      <t xml:space="preserve"> </t>
    </r>
    <r>
      <rPr>
        <sz val="14"/>
        <rFont val="Kruti Dev 010"/>
      </rPr>
      <t>fclkSaSa/kk</t>
    </r>
  </si>
  <si>
    <r>
      <t>iw0ek0fo0</t>
    </r>
    <r>
      <rPr>
        <sz val="14"/>
        <rFont val="Shusha"/>
      </rPr>
      <t xml:space="preserve"> </t>
    </r>
    <r>
      <rPr>
        <sz val="14"/>
        <rFont val="Kruti Dev 010"/>
      </rPr>
      <t>igkMh</t>
    </r>
  </si>
  <si>
    <r>
      <t>iw0ek0fo0</t>
    </r>
    <r>
      <rPr>
        <sz val="14"/>
        <rFont val="Shusha"/>
      </rPr>
      <t xml:space="preserve"> </t>
    </r>
    <r>
      <rPr>
        <sz val="14"/>
        <rFont val="Kruti Dev 010"/>
      </rPr>
      <t>pksjgkfcukSjk</t>
    </r>
  </si>
  <si>
    <r>
      <t>iw0ek0fo0</t>
    </r>
    <r>
      <rPr>
        <sz val="14"/>
        <rFont val="Shusha"/>
      </rPr>
      <t xml:space="preserve"> </t>
    </r>
    <r>
      <rPr>
        <sz val="14"/>
        <rFont val="Kruti Dev 010"/>
      </rPr>
      <t>fiijkSan</t>
    </r>
  </si>
  <si>
    <t>#[kek [kqnZ</t>
  </si>
  <si>
    <t>Babhani Puruwa</t>
  </si>
  <si>
    <t>iw0ek0fo0- caHkuhiqjok</t>
  </si>
  <si>
    <t>iw0ek0fo0 cMheSM;u</t>
  </si>
  <si>
    <t>iw0ek0fo0 cfgyiqjok</t>
  </si>
  <si>
    <t>Banjrag Pmv Sapaha</t>
  </si>
  <si>
    <t>ctjax iw0ek0fo0 ligk</t>
  </si>
  <si>
    <t>iw0ek0fo0 nnjhekQh</t>
  </si>
  <si>
    <t>iw0ek0fo0 dSygk</t>
  </si>
  <si>
    <t>Karka Padriya</t>
  </si>
  <si>
    <t>iw0ek0fo0 ddkZ iM+fj;k</t>
  </si>
  <si>
    <t>iw0ek0fo0 y[kuiqj</t>
  </si>
  <si>
    <t>iw0ek0fo0-ubZ nqfu;k</t>
  </si>
  <si>
    <t>Rukma Khurd</t>
  </si>
  <si>
    <t>iw0ek0fo0 #Dek [kqnZ</t>
  </si>
  <si>
    <t>iw0ek0fo0 lsgfju</t>
  </si>
  <si>
    <t>Aichawara</t>
  </si>
  <si>
    <t>iw0ek0fo0 ,sapokjk</t>
  </si>
  <si>
    <t>iw0ek0fo0 Hkxrflag uxj</t>
  </si>
  <si>
    <t>Char</t>
  </si>
  <si>
    <t>iw0ek0fo0 pj</t>
  </si>
  <si>
    <t xml:space="preserve">iw0ek0fo0 [kkap </t>
  </si>
  <si>
    <t xml:space="preserve">iw0ek0fo0 ykS?kVk </t>
  </si>
  <si>
    <t>Rampur Taraunha</t>
  </si>
  <si>
    <t xml:space="preserve">iw0ek0fo0 jkeiqj rjkSagk </t>
  </si>
  <si>
    <t>iw0ek0fo0 lsejngk</t>
  </si>
  <si>
    <t>Takhtupur</t>
  </si>
  <si>
    <t>iw0ek0fo0 r[rwiqj</t>
  </si>
  <si>
    <t>Tyagi Inter Collage</t>
  </si>
  <si>
    <t xml:space="preserve">R;kxh b.Vj dkyst] ,sapokjk </t>
  </si>
  <si>
    <t>AUPGB ENCHWARA</t>
  </si>
  <si>
    <t>ALLA0AU1103</t>
  </si>
  <si>
    <t>Chamrauha</t>
  </si>
  <si>
    <t xml:space="preserve">iw0ek0fo0 pejkSagk </t>
  </si>
  <si>
    <t xml:space="preserve">fxnqjgk </t>
  </si>
  <si>
    <t>Katra Giduraha</t>
  </si>
  <si>
    <t xml:space="preserve">iw0ek0fo0 dVjk fxnqjgk </t>
  </si>
  <si>
    <t>Kota Kandeela</t>
  </si>
  <si>
    <t>iw0ek0fo0 dksVkd.Mhyk</t>
  </si>
  <si>
    <t>iw0ek0fo0 eÅxqjnjh</t>
  </si>
  <si>
    <t>iw0ek0fo0 jkuhiqj</t>
  </si>
  <si>
    <t>iw0ek0fo0 ldjkSagk</t>
  </si>
  <si>
    <t>iw0ek0fo0 Å¡pkM+hg</t>
  </si>
  <si>
    <t>vepqjus:ok</t>
  </si>
  <si>
    <t>iw0ek0fo0 vepqjus:ok</t>
  </si>
  <si>
    <t>iw0ek0fo0  cM+h ikfVu</t>
  </si>
  <si>
    <t>Banbhiya</t>
  </si>
  <si>
    <t>iw0ek0fo0 HkfHk;k</t>
  </si>
  <si>
    <t>iw0ek0fo0 MksM+kekQh</t>
  </si>
  <si>
    <t>Itwa Dudaila</t>
  </si>
  <si>
    <t>iw0ek0fo0 bVok&amp;MqMSyk</t>
  </si>
  <si>
    <t>Markandey Pmv Markandey</t>
  </si>
  <si>
    <t>ekjd.Ms; iw0ek0fo0 ek0 ekjdq.Mh</t>
  </si>
  <si>
    <t>AUPGB MARKUNDI</t>
  </si>
  <si>
    <t>ALLA0AU1111</t>
  </si>
  <si>
    <t>Markundi</t>
  </si>
  <si>
    <t>iw0ek0fo0 ekjdq.Mh</t>
  </si>
  <si>
    <t>iw0ek0fo0 fVdfj;k</t>
  </si>
  <si>
    <t>mU;k; oUuk</t>
  </si>
  <si>
    <t>iw0ek0fo0 c?kokjk</t>
  </si>
  <si>
    <t>iw0ek0fo0 oflyk</t>
  </si>
  <si>
    <t>Beur</t>
  </si>
  <si>
    <t>iw0ek0fo0 C;wj</t>
  </si>
  <si>
    <t>Bhaunri</t>
  </si>
  <si>
    <t>iw0ek0fo0 HkkSjh&amp;1</t>
  </si>
  <si>
    <t>Kanya Bhaunri</t>
  </si>
  <si>
    <t>d0iw0ek0fo0 HkkSjh&amp;2</t>
  </si>
  <si>
    <t>Kothilihai</t>
  </si>
  <si>
    <t>iw0ek0fo0 dksfBfygkbZ</t>
  </si>
  <si>
    <t>Krashak Inter Collage Bhaunri</t>
  </si>
  <si>
    <t>d`"kd b.Vj dkyst] HkkSajh</t>
  </si>
  <si>
    <t>AUPGB BHAURI</t>
  </si>
  <si>
    <t>ALLA0AU1094</t>
  </si>
  <si>
    <t>iw0ek0fo0 dqbZ</t>
  </si>
  <si>
    <t>Shankar Pmv Devkali</t>
  </si>
  <si>
    <t>a'kadj iw0ek0fo0 nsodyh</t>
  </si>
  <si>
    <t>Barah Mafi</t>
  </si>
  <si>
    <t>iw0ek0fo0 cjkgekQh</t>
  </si>
  <si>
    <t>iw0ek0fo0 Nsfjgk[kqnZ</t>
  </si>
  <si>
    <t>iw0ek0fo0 pwYgh</t>
  </si>
  <si>
    <t>iw0ek0fo0 tkjksekQh</t>
  </si>
  <si>
    <t>iw0ek0fo0 dY;k.kiqj</t>
  </si>
  <si>
    <t>iw0ek0fo0 djkSagk</t>
  </si>
  <si>
    <t>iw0ek0fo0 y{e.kiqj</t>
  </si>
  <si>
    <t xml:space="preserve">iw0ek0fo0 efUnj Vksyk </t>
  </si>
  <si>
    <t>Rampur Kalyangarh</t>
  </si>
  <si>
    <t>iw0ek0fo0 jkeiqj dY;k.kx&lt;</t>
  </si>
  <si>
    <t>Seth Tirath Parasad Pmv Barahmafi</t>
  </si>
  <si>
    <t>lsB rhjFk izlkn iw0ek0fo0 cjkgekQh</t>
  </si>
  <si>
    <t>iw0ek0fo0 cjkNh</t>
  </si>
  <si>
    <t>Barahat</t>
  </si>
  <si>
    <t>iw0ek0fo0 cjgV</t>
  </si>
  <si>
    <t>iw0ek0fo0 cV[kjk</t>
  </si>
  <si>
    <t>iw0ek0fo0 fpQqyk</t>
  </si>
  <si>
    <t>iw0ek0fo0 /kku</t>
  </si>
  <si>
    <t>iw0ek0fo0 xkSfj;k</t>
  </si>
  <si>
    <t>iw0ek0fo0 dkScjk</t>
  </si>
  <si>
    <t>Pachpuruwa</t>
  </si>
  <si>
    <t>iw0ek0fo0 ipiqjok</t>
  </si>
  <si>
    <t>d0iw0ek0fo0- jSiqjk</t>
  </si>
  <si>
    <t>Sardar Ballabhbhai Patel Raipura</t>
  </si>
  <si>
    <t>lj0cYyHk HkkbZ iVsy iw0ek0fo0 jSiqjk</t>
  </si>
  <si>
    <t>AUPGB RAIPURA</t>
  </si>
  <si>
    <t>ALLA0AU1093</t>
  </si>
  <si>
    <t>Bagicha Puruwa</t>
  </si>
  <si>
    <t>iw0ek0fo0 cxhpkiqjok</t>
  </si>
  <si>
    <t>Gadariyan Purwa</t>
  </si>
  <si>
    <t xml:space="preserve">iw0ek0fo0 xMfj;uiqjok </t>
  </si>
  <si>
    <t>Hanuwan</t>
  </si>
  <si>
    <t>iw0ek0fo0 guqoka</t>
  </si>
  <si>
    <t>Kanya Gadhchapa</t>
  </si>
  <si>
    <t>d0iw0ek0fo0 x&lt;+pik</t>
  </si>
  <si>
    <t>Kanya Sariyan</t>
  </si>
  <si>
    <t>d0iw0ek0fo0 ljS;k&amp;2</t>
  </si>
  <si>
    <t>Madana</t>
  </si>
  <si>
    <t>iw0ek0fo0 enuk</t>
  </si>
  <si>
    <t>Mara Chandra</t>
  </si>
  <si>
    <t>iw0ek0fo0 ekjkpUnzk</t>
  </si>
  <si>
    <t>iw0ek0fo0 irsfj;k</t>
  </si>
  <si>
    <t>Saraiyan</t>
  </si>
  <si>
    <t>iw0ek0fo0 ljS;k&amp;1</t>
  </si>
  <si>
    <t>Adarsh Inter Collage Manikpur</t>
  </si>
  <si>
    <t>vkn'kZ b.Vj dkyst] ekfudiqj</t>
  </si>
  <si>
    <t>Ailaha</t>
  </si>
  <si>
    <t xml:space="preserve">iw0ek0fo0 ,sygk </t>
  </si>
  <si>
    <t>iw0ek0fo0 cxnjh</t>
  </si>
  <si>
    <t>Campojit Pmv Umari</t>
  </si>
  <si>
    <t>iw0ek0fo0 dEiksftV mejh</t>
  </si>
  <si>
    <t>Ggic Mainpur</t>
  </si>
  <si>
    <t>jktdh; ckfydk b.Vj dkyst] ekfudiqj</t>
  </si>
  <si>
    <t>iw0ek0fo0 xqjkSyk</t>
  </si>
  <si>
    <t>iw0ek0fo0 gfjtuiqj</t>
  </si>
  <si>
    <t>iw0ek0fo0 dsdjkekj</t>
  </si>
  <si>
    <t xml:space="preserve">uxj{ks= </t>
  </si>
  <si>
    <t>Manikpur</t>
  </si>
  <si>
    <t>d0iw0ek0fo0 ekfudiqj</t>
  </si>
  <si>
    <t xml:space="preserve">AUPGB  UMARI </t>
  </si>
  <si>
    <t>iw0ek0fo0 fugh</t>
  </si>
  <si>
    <t>iw0ek0fo0 ljgV</t>
  </si>
  <si>
    <t>iw0ek0fo0 mejh</t>
  </si>
  <si>
    <t>Agrahunda</t>
  </si>
  <si>
    <t>iw0ek0fo0 vxjgq.Mk &amp;1</t>
  </si>
  <si>
    <t>iw0ek0fo0 vjokjk</t>
  </si>
  <si>
    <t>iw0ek0fo0  cxjsgh</t>
  </si>
  <si>
    <t>iw0ek0fo0 pjngk</t>
  </si>
  <si>
    <t>Kanya Agarhunda</t>
  </si>
  <si>
    <t>d0iw0ek0fo0 vxjgq.Mk&amp;2</t>
  </si>
  <si>
    <t>iw0ek0fo0 ykykiqj</t>
  </si>
  <si>
    <t>iw0ek0fo0 mMdh</t>
  </si>
  <si>
    <t xml:space="preserve">Cykd &amp;% uxj{ks= </t>
  </si>
  <si>
    <t>Kanya Sitapur</t>
  </si>
  <si>
    <t>d0iw0ek0fo0 lhrkiqj&amp;2</t>
  </si>
  <si>
    <t>uxj{sks= dohZ</t>
  </si>
  <si>
    <t>Gp Jan Seva Inter Collage Karvi</t>
  </si>
  <si>
    <t>xaxk izlkn tulsok b.Vj dkyst] dohZ</t>
  </si>
  <si>
    <t>Poddar Inter Collage</t>
  </si>
  <si>
    <t>lsB jk/kkd`".k ikn~nkj b.Vj dkyst] lhrkiqj</t>
  </si>
  <si>
    <t>Kanya Nya Bajar Karvi</t>
  </si>
  <si>
    <t>d0iw0ek0fo0 u;kcktkj dohZ</t>
  </si>
  <si>
    <t>AUPGB KARWI</t>
  </si>
  <si>
    <t>Bramha Pmv Karvi</t>
  </si>
  <si>
    <t>czEgp;Z iw0ek0fo0 dohZ</t>
  </si>
  <si>
    <t>Sitapur</t>
  </si>
  <si>
    <t>iw0ek0fo0 lhrkiqj&amp;1</t>
  </si>
  <si>
    <t>R.P.D.T. Karvi</t>
  </si>
  <si>
    <t>jk0iq0nk0V0 iw0ek0fo0 dohZ</t>
  </si>
  <si>
    <t>Senior Balika Karvi</t>
  </si>
  <si>
    <t>lhfu;j ckfydk fo0 dohZ</t>
  </si>
  <si>
    <t>iw0ek0fo0 dohZ</t>
  </si>
  <si>
    <t>Taraunha</t>
  </si>
  <si>
    <t>iw0ek0fo0 rjkSagk</t>
  </si>
  <si>
    <t>iw0ek0fo0 jktdh; ckfydk b.Vj dkyst] dohZ</t>
  </si>
  <si>
    <t>Gyan Bharti Siksha Sadan Karvi</t>
  </si>
  <si>
    <t>Kku Hkkjrh f'k{kk lnu iw0ek0fo0 dohZ</t>
  </si>
  <si>
    <t>AUPGB VISTAR PATAL KARWI</t>
  </si>
  <si>
    <t>ALLA0AU1209</t>
  </si>
  <si>
    <t>C.I.C. Inter Collage</t>
  </si>
  <si>
    <t>fp=dwV b.Vj dkysst] dohZ</t>
  </si>
  <si>
    <t xml:space="preserve">dz0la0 </t>
  </si>
  <si>
    <t>fodkl [k.M</t>
  </si>
  <si>
    <t xml:space="preserve">fo|ky; dk uke </t>
  </si>
  <si>
    <t xml:space="preserve">uxj {ks= dohZ </t>
  </si>
  <si>
    <t xml:space="preserve">xaxk izlkn tulsok b.Vj dkyst dohZ </t>
  </si>
  <si>
    <t xml:space="preserve">lsB jk/kkd`".k iksn~nkj b0dk0 fp=dwV/kke </t>
  </si>
  <si>
    <t xml:space="preserve">fp=dwV ba0dk0 dohZ </t>
  </si>
  <si>
    <t xml:space="preserve">jktdh; ck0ba0dk0 dohZ </t>
  </si>
  <si>
    <t xml:space="preserve">vkn'kZ gy/kj ba0dk0 diuk bVkSjk </t>
  </si>
  <si>
    <t xml:space="preserve">Lo0 ukFkwjke pUnsy ladVekspu ba0 dk0 cNju </t>
  </si>
  <si>
    <t xml:space="preserve">ikys'ojukFk ba0 dk0 igkM+h </t>
  </si>
  <si>
    <t xml:space="preserve">guqer~ ba0 dk0 ukanhrkSjk </t>
  </si>
  <si>
    <t xml:space="preserve">fp=dwV </t>
  </si>
  <si>
    <t xml:space="preserve">jruukFk ba0dk0 jflu </t>
  </si>
  <si>
    <t xml:space="preserve">jktdh; ba0dk0 ?kqjsVuiqj </t>
  </si>
  <si>
    <t xml:space="preserve">ekfudiqj </t>
  </si>
  <si>
    <t xml:space="preserve">vkn'kZ ba0 dk0 ekfudiqj </t>
  </si>
  <si>
    <t xml:space="preserve">R;kxh ba0dk0 ,sapokjk </t>
  </si>
  <si>
    <t xml:space="preserve">d`"kd ba0dk0 HkkSajh </t>
  </si>
  <si>
    <t xml:space="preserve">jktdh; ck0ba0dk0 ekfudiqj </t>
  </si>
  <si>
    <t xml:space="preserve">egf"kZ ckYehd ba0dk0 [k.Msgk </t>
  </si>
  <si>
    <t>dkS'kkEch ba0 dk0 eÅ</t>
  </si>
  <si>
    <t xml:space="preserve">jktdh; ck0 dk0 cjx&lt;+ </t>
  </si>
  <si>
    <t xml:space="preserve">jkeuxj </t>
  </si>
  <si>
    <t xml:space="preserve">rqylh ba0dk0 jktkiqj </t>
  </si>
  <si>
    <t xml:space="preserve">xksLokeh ba0dk0 Nhcksa </t>
  </si>
  <si>
    <t xml:space="preserve">lqHkk"k ba0dk0 bVoka </t>
  </si>
  <si>
    <t>jktdh; ck0ba0dk0 jktkiqj</t>
  </si>
  <si>
    <t xml:space="preserve">izkFkfed Lrj </t>
  </si>
  <si>
    <t xml:space="preserve">egk;ksx </t>
  </si>
  <si>
    <t>Chhivlaha 1</t>
  </si>
  <si>
    <t>Chhivlaha 2</t>
  </si>
  <si>
    <t>Chandai</t>
  </si>
  <si>
    <t>Tilauli</t>
  </si>
  <si>
    <t>Bhitari</t>
  </si>
  <si>
    <t>Bamburi</t>
  </si>
  <si>
    <t>Khaptiha 2</t>
  </si>
  <si>
    <t>Khaptiha 1</t>
  </si>
  <si>
    <t>Nibi 1</t>
  </si>
  <si>
    <t>Nibi 2</t>
  </si>
  <si>
    <t>Pateniya</t>
  </si>
  <si>
    <t>Aunjhar</t>
  </si>
  <si>
    <t>Mishra Ka Dera</t>
  </si>
  <si>
    <t>Jhagrahat</t>
  </si>
  <si>
    <t>Baruwa</t>
  </si>
  <si>
    <t>Arjun[pur</t>
  </si>
  <si>
    <t>Khandeha</t>
  </si>
  <si>
    <t>Chakwa</t>
  </si>
  <si>
    <t>Khandehawa</t>
  </si>
  <si>
    <t>Bhairampur</t>
  </si>
  <si>
    <t>Laved</t>
  </si>
  <si>
    <t>Mohanpur</t>
  </si>
  <si>
    <t>Lakshmipur</t>
  </si>
  <si>
    <t>Ahiranpur</t>
  </si>
  <si>
    <t>Piyara</t>
  </si>
  <si>
    <t>Gahur</t>
  </si>
  <si>
    <t>Manka 1</t>
  </si>
  <si>
    <t>Manka 2</t>
  </si>
  <si>
    <t>Kataiyan Dandi 1</t>
  </si>
  <si>
    <t>Kataiyan Dandi 2</t>
  </si>
  <si>
    <t>Chhitaini Mafi</t>
  </si>
  <si>
    <t>Kol Majara 1</t>
  </si>
  <si>
    <t>Kol Majra Ganv</t>
  </si>
  <si>
    <t>Koniya</t>
  </si>
  <si>
    <t>Kaniyad</t>
  </si>
  <si>
    <t>Jamira</t>
  </si>
  <si>
    <t>Matiyar</t>
  </si>
  <si>
    <t>Doobi</t>
  </si>
  <si>
    <t>Chachokhar</t>
  </si>
  <si>
    <t>Chharehara</t>
  </si>
  <si>
    <t>Bargrah 1</t>
  </si>
  <si>
    <t>Bargrah 2</t>
  </si>
  <si>
    <t>Madha</t>
  </si>
  <si>
    <t>Goinya Khurd</t>
  </si>
  <si>
    <t>Kitahai</t>
  </si>
  <si>
    <t>Semara</t>
  </si>
  <si>
    <t>Kalchiha</t>
  </si>
  <si>
    <t>Bojh</t>
  </si>
  <si>
    <t>Murka</t>
  </si>
  <si>
    <t>Lalai</t>
  </si>
  <si>
    <t>Mojra</t>
  </si>
  <si>
    <t>Obari</t>
  </si>
  <si>
    <t>Khohar</t>
  </si>
  <si>
    <t>Hardi Kala</t>
  </si>
  <si>
    <t>Gurdwan Ka Puruwa</t>
  </si>
  <si>
    <t>Ramu Ka Puruwa</t>
  </si>
  <si>
    <t>Karahi</t>
  </si>
  <si>
    <t>Jorwara</t>
  </si>
  <si>
    <t>Etaha Devipur</t>
  </si>
  <si>
    <t>Khandevara</t>
  </si>
  <si>
    <t>Devara</t>
  </si>
  <si>
    <t>Newara</t>
  </si>
  <si>
    <t>Mohani</t>
  </si>
  <si>
    <t>Bihata</t>
  </si>
  <si>
    <t>Dadari</t>
  </si>
  <si>
    <t>Pura</t>
  </si>
  <si>
    <t>Mawai Khurd</t>
  </si>
  <si>
    <t>Jafarpur</t>
  </si>
  <si>
    <t>Mankunwar</t>
  </si>
  <si>
    <t>Purab Patai 1</t>
  </si>
  <si>
    <t>Purab Patai 2</t>
  </si>
  <si>
    <t>Kotara Khamba</t>
  </si>
  <si>
    <t>Gadhawa</t>
  </si>
  <si>
    <t>Ganjari</t>
  </si>
  <si>
    <t>Bariyari Kala</t>
  </si>
  <si>
    <t>Baraha Kotara</t>
  </si>
  <si>
    <t>Pardawan 1</t>
  </si>
  <si>
    <t>Pardawan 2</t>
  </si>
  <si>
    <t>Benipur Pali</t>
  </si>
  <si>
    <t>Musai Ka Dera</t>
  </si>
  <si>
    <t>Daulatpur</t>
  </si>
  <si>
    <t>Pathak Puruwa</t>
  </si>
  <si>
    <t>Ghurehta</t>
  </si>
  <si>
    <t>Braha</t>
  </si>
  <si>
    <t>Bariyari Khurd</t>
  </si>
  <si>
    <t>Kanbhay</t>
  </si>
  <si>
    <t>Chaugaliya</t>
  </si>
  <si>
    <t>Chakaur</t>
  </si>
  <si>
    <t>Tadi 1</t>
  </si>
  <si>
    <t>Tadi 2</t>
  </si>
  <si>
    <t>Reni Bhusaili</t>
  </si>
  <si>
    <t>Sakhauhan</t>
  </si>
  <si>
    <t>Sikaron</t>
  </si>
  <si>
    <t>Kopa</t>
  </si>
  <si>
    <t>Matiyara Puruwa</t>
  </si>
  <si>
    <t>Biyawal</t>
  </si>
  <si>
    <t>Kashinath Ka Puruwa</t>
  </si>
  <si>
    <t>Chakalaiya</t>
  </si>
  <si>
    <t>Mediya Ka Dera</t>
  </si>
  <si>
    <t>Basrehi</t>
  </si>
  <si>
    <t>Chadelpur</t>
  </si>
  <si>
    <t>Soniya Nagar</t>
  </si>
  <si>
    <t>Gunjha Ka Dera</t>
  </si>
  <si>
    <t>Kalaran Puruwa</t>
  </si>
  <si>
    <t>Turgavan</t>
  </si>
  <si>
    <t>Atari Majara</t>
  </si>
  <si>
    <t>Lodhauta Kala</t>
  </si>
  <si>
    <t>Dhauneha</t>
  </si>
  <si>
    <t>Arwari Mod</t>
  </si>
  <si>
    <t>Hadaha</t>
  </si>
  <si>
    <t>Karaudi Khurd</t>
  </si>
  <si>
    <t>Usari</t>
  </si>
  <si>
    <t>Channad</t>
  </si>
  <si>
    <t>Nevada</t>
  </si>
  <si>
    <t>Lasahi</t>
  </si>
  <si>
    <t>Suvraha</t>
  </si>
  <si>
    <t>Pateri</t>
  </si>
  <si>
    <t>Kechuhat</t>
  </si>
  <si>
    <t>Dodiya Mafi</t>
  </si>
  <si>
    <t>Kotawa Mafi</t>
  </si>
  <si>
    <t>Lapanv</t>
  </si>
  <si>
    <t>Hatwa</t>
  </si>
  <si>
    <t>Chitrawar</t>
  </si>
  <si>
    <t>Turri</t>
  </si>
  <si>
    <t>Anuchit Bhitari</t>
  </si>
  <si>
    <t>Tenduwa Mafi</t>
  </si>
  <si>
    <t>Belaha</t>
  </si>
  <si>
    <t>Bhauti Ka Puruwa</t>
  </si>
  <si>
    <t>Boch Form</t>
  </si>
  <si>
    <t>Aheer Ka Puruwa</t>
  </si>
  <si>
    <t>Tatwar</t>
  </si>
  <si>
    <t>Kithana</t>
  </si>
  <si>
    <t>Pipri Puruwa</t>
  </si>
  <si>
    <t>Bhikhi Ka Dera</t>
  </si>
  <si>
    <t>Pat Pahara</t>
  </si>
  <si>
    <t>Lagari Ka Dera</t>
  </si>
  <si>
    <t>Geruha</t>
  </si>
  <si>
    <t>Dak Banglow</t>
  </si>
  <si>
    <t>Chhapriha Puruwa</t>
  </si>
  <si>
    <t>Chak Mawai Radha</t>
  </si>
  <si>
    <t>Jhagrai</t>
  </si>
  <si>
    <t>Jaggi Ka Dera</t>
  </si>
  <si>
    <t>Sati Seeta Karvi</t>
  </si>
  <si>
    <t>Sati Anusuiya Karvi</t>
  </si>
  <si>
    <t>Karvi</t>
  </si>
  <si>
    <t>Islamiya Taraunha</t>
  </si>
  <si>
    <t>Sati Savitri Taraunha</t>
  </si>
  <si>
    <t>Nya Bajar Karvi 1</t>
  </si>
  <si>
    <t>Nya Bajar Karvi 2</t>
  </si>
  <si>
    <t>Sant Tulsi Bal Vidalay</t>
  </si>
  <si>
    <t>Sankar Bajar Karvi</t>
  </si>
  <si>
    <t>Ggic Karwi</t>
  </si>
  <si>
    <t>Sitapur 2</t>
  </si>
  <si>
    <t>Sitapur 1</t>
  </si>
  <si>
    <t>Taraunha Karvi</t>
  </si>
  <si>
    <t>Maharajpur</t>
  </si>
  <si>
    <t>Raypur</t>
  </si>
  <si>
    <t>Beraur</t>
  </si>
  <si>
    <t>Beraur Gavan</t>
  </si>
  <si>
    <t>Sukhaura</t>
  </si>
  <si>
    <t>Bhadedu 2</t>
  </si>
  <si>
    <t>Jamhil</t>
  </si>
  <si>
    <t>Udaghata</t>
  </si>
  <si>
    <t>Kankota</t>
  </si>
  <si>
    <t>Chili Rakas</t>
  </si>
  <si>
    <t>Pandey Puruwa (Ashoh)</t>
  </si>
  <si>
    <t>Bhadedu</t>
  </si>
  <si>
    <t>Pahadi 2</t>
  </si>
  <si>
    <t>Bakta Bujurg</t>
  </si>
  <si>
    <t>Kharsenda</t>
  </si>
  <si>
    <t>Uttampur</t>
  </si>
  <si>
    <t>Kuseli</t>
  </si>
  <si>
    <t>Surwal Gavan</t>
  </si>
  <si>
    <t>Surwal</t>
  </si>
  <si>
    <t>Badahar Ka Puruwa</t>
  </si>
  <si>
    <t>Mahuwa Gavan</t>
  </si>
  <si>
    <t>Ladehata</t>
  </si>
  <si>
    <t>Arjunpur</t>
  </si>
  <si>
    <t>Rampur Patare Anusuchit Jati</t>
  </si>
  <si>
    <t>Moharawan</t>
  </si>
  <si>
    <t>Karuhi</t>
  </si>
  <si>
    <t>Surkiha</t>
  </si>
  <si>
    <t>Kalwaliya</t>
  </si>
  <si>
    <t>Dehurach Mafi</t>
  </si>
  <si>
    <t>Gadhawara</t>
  </si>
  <si>
    <t>Bhojauli</t>
  </si>
  <si>
    <t>Gauhani Kala</t>
  </si>
  <si>
    <t>Nakehali</t>
  </si>
  <si>
    <t>Unnay Banna</t>
  </si>
  <si>
    <t>Vyas Banna</t>
  </si>
  <si>
    <t>Chanhat</t>
  </si>
  <si>
    <t>Rampuriya Abbal</t>
  </si>
  <si>
    <t>Pahadi 1</t>
  </si>
  <si>
    <t>Ganga Puruwa</t>
  </si>
  <si>
    <t>Tera Bujurg</t>
  </si>
  <si>
    <t>Tera Khurd</t>
  </si>
  <si>
    <t>Guthaupur</t>
  </si>
  <si>
    <t>Dadiha</t>
  </si>
  <si>
    <t>Kuti</t>
  </si>
  <si>
    <t>Karaundhai</t>
  </si>
  <si>
    <t>Arki</t>
  </si>
  <si>
    <t>Ganeeva Prasidhpur</t>
  </si>
  <si>
    <t>Sursen</t>
  </si>
  <si>
    <t>Kodar</t>
  </si>
  <si>
    <t>Khairi Puruwa</t>
  </si>
  <si>
    <t>Kishor Ka Purwa</t>
  </si>
  <si>
    <t>Jalandhar Puruwa</t>
  </si>
  <si>
    <t>Sahab Tara</t>
  </si>
  <si>
    <t>Dewari</t>
  </si>
  <si>
    <t>Bakta Khurd</t>
  </si>
  <si>
    <t>Amvan</t>
  </si>
  <si>
    <t>Biharwan</t>
  </si>
  <si>
    <t>Biharwan 2</t>
  </si>
  <si>
    <t>Hasta</t>
  </si>
  <si>
    <t>Jhhallu Ka Dera</t>
  </si>
  <si>
    <t>Anipur</t>
  </si>
  <si>
    <t>Hardauli</t>
  </si>
  <si>
    <t>Harra</t>
  </si>
  <si>
    <t>Kanti</t>
  </si>
  <si>
    <t>Nonar</t>
  </si>
  <si>
    <t>Prasidhpur</t>
  </si>
  <si>
    <t>Rampuriya Patere</t>
  </si>
  <si>
    <t>Sikari Sani</t>
  </si>
  <si>
    <t>Sikariya</t>
  </si>
  <si>
    <t>Sundar Puruwa</t>
  </si>
  <si>
    <t>Taura</t>
  </si>
  <si>
    <t>Khalwara Khurd</t>
  </si>
  <si>
    <t>Khareya</t>
  </si>
  <si>
    <t>Tarkiha</t>
  </si>
  <si>
    <t>Raghuvansipur</t>
  </si>
  <si>
    <t>Nahara</t>
  </si>
  <si>
    <t>Agarhunda</t>
  </si>
  <si>
    <t>Atrauli Mafi</t>
  </si>
  <si>
    <t>Naini</t>
  </si>
  <si>
    <t>Gurgaula</t>
  </si>
  <si>
    <t>Tiwarin Puruwa</t>
  </si>
  <si>
    <t>Kalawara Bujurg</t>
  </si>
  <si>
    <t>Sidhauli</t>
  </si>
  <si>
    <t>Ahara Ka Puruwa</t>
  </si>
  <si>
    <t>Bhanpur</t>
  </si>
  <si>
    <t>Dahariya Puruwa</t>
  </si>
  <si>
    <t>Chaura</t>
  </si>
  <si>
    <t>Chaura 2</t>
  </si>
  <si>
    <t>Dewal</t>
  </si>
  <si>
    <t>Ahiran Puruwa (Bhuihari)</t>
  </si>
  <si>
    <t>Kucharam</t>
  </si>
  <si>
    <t>Byohara</t>
  </si>
  <si>
    <t>Surjawa Purwa</t>
  </si>
  <si>
    <t>Nandu Ka Dera</t>
  </si>
  <si>
    <t>Lohada 2</t>
  </si>
  <si>
    <t>Lohada</t>
  </si>
  <si>
    <t>Godan Baba</t>
  </si>
  <si>
    <t>Panauti</t>
  </si>
  <si>
    <t>Salikpur</t>
  </si>
  <si>
    <t>Patana Kalasa</t>
  </si>
  <si>
    <t>Kadhwaniya</t>
  </si>
  <si>
    <t>Ashoh 1</t>
  </si>
  <si>
    <t>Ashoh 2</t>
  </si>
  <si>
    <t>Gya Ka Puruwa</t>
  </si>
  <si>
    <t>Chakanudh</t>
  </si>
  <si>
    <t>Kalopur (Sardhuwa)</t>
  </si>
  <si>
    <t>Balapur Khalsa</t>
  </si>
  <si>
    <t>Kandhaipur</t>
  </si>
  <si>
    <t>Bhuihari Mafi</t>
  </si>
  <si>
    <t>Pachokhar</t>
  </si>
  <si>
    <t>Majhiyar</t>
  </si>
  <si>
    <t>Chakjafar</t>
  </si>
  <si>
    <t>Pancha Ka Dera</t>
  </si>
  <si>
    <t>Sikari Salis</t>
  </si>
  <si>
    <t>Khopa</t>
  </si>
  <si>
    <t>Audaha 2</t>
  </si>
  <si>
    <t>Piprodar</t>
  </si>
  <si>
    <t>Patharamani</t>
  </si>
  <si>
    <t>Vilas</t>
  </si>
  <si>
    <t>Veerdhumai</t>
  </si>
  <si>
    <t>Jamauli</t>
  </si>
  <si>
    <t>Ahiran Puruwa (Chaura)</t>
  </si>
  <si>
    <t>Archha</t>
  </si>
  <si>
    <t>Barethi</t>
  </si>
  <si>
    <t>Pilkhani</t>
  </si>
  <si>
    <t>Basahar</t>
  </si>
  <si>
    <t>Darseda 2</t>
  </si>
  <si>
    <t>Daraseda</t>
  </si>
  <si>
    <t>Ora 2</t>
  </si>
  <si>
    <t>Ora</t>
  </si>
  <si>
    <t>Sagwara</t>
  </si>
  <si>
    <t>Pandey Puruwa (Sagwara)</t>
  </si>
  <si>
    <t>Dudauli Anu. Jati</t>
  </si>
  <si>
    <t>Bhatari</t>
  </si>
  <si>
    <t>Patwariya Sani</t>
  </si>
  <si>
    <t>Kevtan Pupruwa</t>
  </si>
  <si>
    <t>Bodhan Ka Puruwa</t>
  </si>
  <si>
    <t>Chandi</t>
  </si>
  <si>
    <t>Dhaurahara</t>
  </si>
  <si>
    <t>Teerdhumai</t>
  </si>
  <si>
    <t>Payasi Puruwa</t>
  </si>
  <si>
    <t>Chillimal</t>
  </si>
  <si>
    <t>Kalektar Puruwa</t>
  </si>
  <si>
    <t>Dube Ka Puruwa</t>
  </si>
  <si>
    <t>Lamiyari</t>
  </si>
  <si>
    <t>Gorakoni</t>
  </si>
  <si>
    <t>Gosaipur</t>
  </si>
  <si>
    <t>Bachharan 2</t>
  </si>
  <si>
    <t>Bachharan</t>
  </si>
  <si>
    <t>Lalanpur</t>
  </si>
  <si>
    <t>Jariha</t>
  </si>
  <si>
    <t>Dighari Puruwa</t>
  </si>
  <si>
    <t>Kalopur (Balapur)</t>
  </si>
  <si>
    <t>Garib Ka Puruwa</t>
  </si>
  <si>
    <t>Basantpur</t>
  </si>
  <si>
    <t>Pandey Puruwa (chillirakas)</t>
  </si>
  <si>
    <t>Augani Puruwa</t>
  </si>
  <si>
    <t>Audaha</t>
  </si>
  <si>
    <t>Gadauli</t>
  </si>
  <si>
    <t>Mirjapur</t>
  </si>
  <si>
    <t>Khariyari</t>
  </si>
  <si>
    <t>Harisanpupr</t>
  </si>
  <si>
    <t>Sardhuwa 2</t>
  </si>
  <si>
    <t>Sardhuwa 1</t>
  </si>
  <si>
    <t>Kaloni Puruwa</t>
  </si>
  <si>
    <t>Mamsi Bujurg</t>
  </si>
  <si>
    <t>Kapna</t>
  </si>
  <si>
    <t>Itaura</t>
  </si>
  <si>
    <t>Nandi 2</t>
  </si>
  <si>
    <t>Nandi</t>
  </si>
  <si>
    <t>Kapna 2</t>
  </si>
  <si>
    <t>Gokulpur</t>
  </si>
  <si>
    <t>Shivpur</t>
  </si>
  <si>
    <t>Anandpur</t>
  </si>
  <si>
    <t>Semarwar</t>
  </si>
  <si>
    <t>Chhechhareha Bujurg</t>
  </si>
  <si>
    <t>Chhechhariha Khurd</t>
  </si>
  <si>
    <t>Bhanbha</t>
  </si>
  <si>
    <t>Muslim Purwa</t>
  </si>
  <si>
    <t>Lodhwara Bujurg</t>
  </si>
  <si>
    <t>Chamran Puruwa</t>
  </si>
  <si>
    <t>Badi Bhakhari</t>
  </si>
  <si>
    <t>Laptan Puruwa</t>
  </si>
  <si>
    <t>Devra Puruwa</t>
  </si>
  <si>
    <t>LAXMIPURWA</t>
  </si>
  <si>
    <t>Hanna 1</t>
  </si>
  <si>
    <t>Hanna 2</t>
  </si>
  <si>
    <t>Sirawal 1</t>
  </si>
  <si>
    <t>Sirawal 2</t>
  </si>
  <si>
    <t>Balhaura</t>
  </si>
  <si>
    <t>Ganj</t>
  </si>
  <si>
    <t>Pipraund</t>
  </si>
  <si>
    <t>Chakbhadesar</t>
  </si>
  <si>
    <t>Suhel</t>
  </si>
  <si>
    <t>Chandha</t>
  </si>
  <si>
    <t>Katiya Khadar</t>
  </si>
  <si>
    <t>Piyriya Kala</t>
  </si>
  <si>
    <t>Chilla Puruwa</t>
  </si>
  <si>
    <t>Matiyara</t>
  </si>
  <si>
    <t>Dhawada</t>
  </si>
  <si>
    <t>Dhadhwar</t>
  </si>
  <si>
    <t>Silauta</t>
  </si>
  <si>
    <t>Kherva</t>
  </si>
  <si>
    <t>Ganeshan Puruwa</t>
  </si>
  <si>
    <t>Dadhiya</t>
  </si>
  <si>
    <t>Bariya</t>
  </si>
  <si>
    <t>Kapuri</t>
  </si>
  <si>
    <t>Dewani</t>
  </si>
  <si>
    <t>Shambhupur</t>
  </si>
  <si>
    <t>Hanuman Ganj</t>
  </si>
  <si>
    <t>Sujan Ganj</t>
  </si>
  <si>
    <t>Jayanti Bandh</t>
  </si>
  <si>
    <t>Deundha</t>
  </si>
  <si>
    <t>Piyari Kagar</t>
  </si>
  <si>
    <t>Basingha</t>
  </si>
  <si>
    <t>Kakrhuli</t>
  </si>
  <si>
    <t>Khajuriha Khurd</t>
  </si>
  <si>
    <t>Nonmai</t>
  </si>
  <si>
    <t>Edva Puruwa</t>
  </si>
  <si>
    <t>Patiyan Puruwa</t>
  </si>
  <si>
    <t>Lauri 1</t>
  </si>
  <si>
    <t>Lauri 2</t>
  </si>
  <si>
    <t>Ram Nagar</t>
  </si>
  <si>
    <t>Devhata</t>
  </si>
  <si>
    <t>Uprauli</t>
  </si>
  <si>
    <t>Chibon 2</t>
  </si>
  <si>
    <t>Atarsui</t>
  </si>
  <si>
    <t>Ghunvan</t>
  </si>
  <si>
    <t>Lohgadhi</t>
  </si>
  <si>
    <t>Bisaundha</t>
  </si>
  <si>
    <t>Dev Sthan Purwa</t>
  </si>
  <si>
    <t>Pahadi</t>
  </si>
  <si>
    <t>Bhakharwar</t>
  </si>
  <si>
    <t>Khor</t>
  </si>
  <si>
    <t>Piyariya Mafi</t>
  </si>
  <si>
    <t>Chibon 1</t>
  </si>
  <si>
    <t>Reruwa</t>
  </si>
  <si>
    <t>Gobraul</t>
  </si>
  <si>
    <t>Lodhaura</t>
  </si>
  <si>
    <t>Rewadi</t>
  </si>
  <si>
    <t>Kurmi Puruwa</t>
  </si>
  <si>
    <t>Sithi Ka Puruwa</t>
  </si>
  <si>
    <t>Ragouli</t>
  </si>
  <si>
    <t>Amavan</t>
  </si>
  <si>
    <t>Chamarauva Puruwa</t>
  </si>
  <si>
    <t>Bhagada Puruwa</t>
  </si>
  <si>
    <t>Kolsa</t>
  </si>
  <si>
    <t>Jhanda Puruwa</t>
  </si>
  <si>
    <t>Budhwal</t>
  </si>
  <si>
    <t>Mandir Puruwa</t>
  </si>
  <si>
    <t>Chahta</t>
  </si>
  <si>
    <t>Shiroman Ka Dera</t>
  </si>
  <si>
    <t>Hathraji</t>
  </si>
  <si>
    <t>Bhawani Puruwa</t>
  </si>
  <si>
    <t>Soti Puruwa</t>
  </si>
  <si>
    <t>Parakon</t>
  </si>
  <si>
    <t>Binoura</t>
  </si>
  <si>
    <t>Khatwara 1</t>
  </si>
  <si>
    <t>Khatwara 2</t>
  </si>
  <si>
    <t>Aajad Puruwa</t>
  </si>
  <si>
    <t>Babhet 2</t>
  </si>
  <si>
    <t>Majhgawan</t>
  </si>
  <si>
    <t>Kuni</t>
  </si>
  <si>
    <t>Anuchitjati Basti</t>
  </si>
  <si>
    <t>Nadin 1</t>
  </si>
  <si>
    <t>Nadin 2</t>
  </si>
  <si>
    <t>Karoundi Kala</t>
  </si>
  <si>
    <t>Shivmohan Ka Dera</t>
  </si>
  <si>
    <t>Sikari</t>
  </si>
  <si>
    <t>Shilaha Puruwa</t>
  </si>
  <si>
    <t>Paikoura</t>
  </si>
  <si>
    <t>Ram Singh Ka Puruwa</t>
  </si>
  <si>
    <t>Baruva</t>
  </si>
  <si>
    <t>Babhet 1</t>
  </si>
  <si>
    <t>Malwara</t>
  </si>
  <si>
    <t>Teermau 2</t>
  </si>
  <si>
    <t>Kurmi Puruwa (Lauri)</t>
  </si>
  <si>
    <t>Teermau 1</t>
  </si>
  <si>
    <t>Aman</t>
  </si>
  <si>
    <t>Rupauli</t>
  </si>
  <si>
    <t>Bhadewara</t>
  </si>
  <si>
    <t>Rithi</t>
  </si>
  <si>
    <t>Rampur 2</t>
  </si>
  <si>
    <t>Rampur 1</t>
  </si>
  <si>
    <t>Belari</t>
  </si>
  <si>
    <t>Singhpur</t>
  </si>
  <si>
    <t>Mahuliya</t>
  </si>
  <si>
    <t>Itvan 2</t>
  </si>
  <si>
    <t>Amarti Puruwa</t>
  </si>
  <si>
    <t>Raukhari</t>
  </si>
  <si>
    <t>Dhauhai</t>
  </si>
  <si>
    <t>Itvan 1</t>
  </si>
  <si>
    <t>Nakati Puruwa</t>
  </si>
  <si>
    <t>Chuchuraha Puruwa</t>
  </si>
  <si>
    <t>Bandhi</t>
  </si>
  <si>
    <t>Nato Ka Puruwa</t>
  </si>
  <si>
    <t>Ramakol</t>
  </si>
  <si>
    <t>Ggic Rajapur</t>
  </si>
  <si>
    <t>Rajapur 3</t>
  </si>
  <si>
    <t>Rajapur 1</t>
  </si>
  <si>
    <t>Rajapur 2</t>
  </si>
  <si>
    <t>/kkSjgh ekQh</t>
  </si>
  <si>
    <t>izk-fo- /kkSjghekQh</t>
  </si>
  <si>
    <t>djkjh</t>
  </si>
  <si>
    <t>izk-fo- djkjh</t>
  </si>
  <si>
    <t>vfefygk</t>
  </si>
  <si>
    <t>izk-fo- vfefygk</t>
  </si>
  <si>
    <t>izk-fo- pdHkVksjk</t>
  </si>
  <si>
    <t>izk-fo- cfl;k iqjok</t>
  </si>
  <si>
    <t>izk-fo- Y;ksa&gt;k</t>
  </si>
  <si>
    <t>izk-fo- HkfMgkbZ</t>
  </si>
  <si>
    <t>fxnqjgk</t>
  </si>
  <si>
    <t>izk-fo- fxnqjgk</t>
  </si>
  <si>
    <t>djkSagk</t>
  </si>
  <si>
    <t>izk-fo- djkSagk</t>
  </si>
  <si>
    <t>izk-fo- xksihiqj</t>
  </si>
  <si>
    <t>jkuhiqj</t>
  </si>
  <si>
    <t>izk-fo- dqcjh</t>
  </si>
  <si>
    <t>eÅ xqjnjh</t>
  </si>
  <si>
    <t>izk-fo- eÅxqjnjh</t>
  </si>
  <si>
    <t>dksVkd.Mhyk</t>
  </si>
  <si>
    <t>izk-fo- dksVkd.Mhyk</t>
  </si>
  <si>
    <t>izk-fo- danSyk</t>
  </si>
  <si>
    <t>Å¡pkM+hg</t>
  </si>
  <si>
    <t>izk-fo- Å¡pkM+hg</t>
  </si>
  <si>
    <t>izk-fo- Vs&lt;+ok</t>
  </si>
  <si>
    <t>izk-fo- pejkSagk</t>
  </si>
  <si>
    <t>dY;k.kiqj</t>
  </si>
  <si>
    <t>izk-fo- dY;k.kiqj</t>
  </si>
  <si>
    <t>izk-fo- y{e.kiqj</t>
  </si>
  <si>
    <t>ukxj</t>
  </si>
  <si>
    <t>izk0fo0 gjfngk</t>
  </si>
  <si>
    <t>izk-fo-ukxj</t>
  </si>
  <si>
    <t>izk-fo- 'ks"kiqj</t>
  </si>
  <si>
    <t>ldjkSagk</t>
  </si>
  <si>
    <t>izk-fo- ldjkSagk</t>
  </si>
  <si>
    <t>Nsfjgk[kqnZ</t>
  </si>
  <si>
    <t>izk-fo- Nsfjgk [kqnZ</t>
  </si>
  <si>
    <t>izk-fo- Nsfjgk cqtqxZ</t>
  </si>
  <si>
    <t>ljgV</t>
  </si>
  <si>
    <t>izk-fo- ljgV</t>
  </si>
  <si>
    <t>izk-fo- iVk</t>
  </si>
  <si>
    <t>f[kpjh</t>
  </si>
  <si>
    <t>izk0fo0 &gt;yey</t>
  </si>
  <si>
    <t>izk0fo0 us:ok lkslkbVh</t>
  </si>
  <si>
    <t>izk-fo- f[kpjh</t>
  </si>
  <si>
    <t>izk-fo- mejh</t>
  </si>
  <si>
    <t>pqjsg ds'k#ok</t>
  </si>
  <si>
    <t>izk-fo- pqjsg ds'k#ok</t>
  </si>
  <si>
    <t>izk-fo- gfjtuiqj</t>
  </si>
  <si>
    <t>izk-fo- lq[kjkeiqj</t>
  </si>
  <si>
    <t>izk-fo- dsdjkekj</t>
  </si>
  <si>
    <t>izk-fo- xqjkSyk</t>
  </si>
  <si>
    <t>fugh</t>
  </si>
  <si>
    <t>izk-fo- fugh</t>
  </si>
  <si>
    <t>izk-fo- pjS¸;k</t>
  </si>
  <si>
    <t>izk-fo- ekfudiqj&amp;1</t>
  </si>
  <si>
    <t>izk-fo- ekfudiqj&amp;2</t>
  </si>
  <si>
    <t>izk-fo- iqjkuk ekfudiqj</t>
  </si>
  <si>
    <t>,sapokjk</t>
  </si>
  <si>
    <t>izk-fo- ,sapokjk&amp;1</t>
  </si>
  <si>
    <t>izk-fo- HkSjeiqj</t>
  </si>
  <si>
    <t>izk-fo- eM+gk</t>
  </si>
  <si>
    <t>izk-fo- [ksj</t>
  </si>
  <si>
    <t>izk-fo- HkjSgk dk iqjok</t>
  </si>
  <si>
    <t>izk-fo- Mf&lt;;k</t>
  </si>
  <si>
    <t>izk-fo- ,sapokjk&amp;2</t>
  </si>
  <si>
    <t>izk-fo- yks?kV</t>
  </si>
  <si>
    <t>izk-fo- xtVk</t>
  </si>
  <si>
    <t>izk-fo- ckSukiqqjok</t>
  </si>
  <si>
    <t>[kjkSa/k</t>
  </si>
  <si>
    <t>izk-fo- [kjkSa/k</t>
  </si>
  <si>
    <t>izk-fo- Hkxrflag uxj</t>
  </si>
  <si>
    <t>lsejngk</t>
  </si>
  <si>
    <t>izk-fo- lsejngk</t>
  </si>
  <si>
    <t>izk-fo- Vsdkjh</t>
  </si>
  <si>
    <t>jkeiqj rjkSagk</t>
  </si>
  <si>
    <t>izk-fo- jkeiqj rjkSagk &amp;1</t>
  </si>
  <si>
    <t>izk-fo- jkeiqj rjkSagk &amp;2</t>
  </si>
  <si>
    <t>izk-fo- r[rwiqj</t>
  </si>
  <si>
    <t>pjngk</t>
  </si>
  <si>
    <t>izk-fo- pjngk</t>
  </si>
  <si>
    <t>pj</t>
  </si>
  <si>
    <t>izk-fo- pj&amp;1</t>
  </si>
  <si>
    <t>izk-fo- pj&amp;2</t>
  </si>
  <si>
    <t>vxjgq.Mk</t>
  </si>
  <si>
    <t>izk-fo- vxjgq.Mk &amp;1</t>
  </si>
  <si>
    <t>izk-fo- vxjgq.Mk &amp;2</t>
  </si>
  <si>
    <t>izk-fo- fxj/kkjk iqjok</t>
  </si>
  <si>
    <t>vjokjk</t>
  </si>
  <si>
    <t>izk-fo- vjokjk</t>
  </si>
  <si>
    <t>mM+dh ekQh</t>
  </si>
  <si>
    <t>izk-fo- mMdh</t>
  </si>
  <si>
    <t>jSiqjk</t>
  </si>
  <si>
    <t>izk-fo- jSiqjk</t>
  </si>
  <si>
    <t>izk-fo- xgksjk[kkl</t>
  </si>
  <si>
    <t>vfgjk</t>
  </si>
  <si>
    <t>izk-fo- vfgjk &amp;1</t>
  </si>
  <si>
    <t>izk-fo- vfgjk &amp;2</t>
  </si>
  <si>
    <t>/kku</t>
  </si>
  <si>
    <t>izk-fo- /kku</t>
  </si>
  <si>
    <t>izk-fo- ipiqjok</t>
  </si>
  <si>
    <t>xkSfj;k</t>
  </si>
  <si>
    <t>izk-fo- xkSfj;k</t>
  </si>
  <si>
    <t>dkScjk</t>
  </si>
  <si>
    <t>izk-fo- dkScjk</t>
  </si>
  <si>
    <t>izk-fo- iks[kjh iqjok</t>
  </si>
  <si>
    <t>izk-fo- fpQqyk</t>
  </si>
  <si>
    <t>ykSf&lt;+;k ekQh</t>
  </si>
  <si>
    <t>izk-fo- ykSf&lt;+;k ekQh</t>
  </si>
  <si>
    <t>izk-fo- cjkNh</t>
  </si>
  <si>
    <t>exjgkbZ</t>
  </si>
  <si>
    <t>izk-fo- exjgkbZ</t>
  </si>
  <si>
    <t>izk-fo- ck/kk</t>
  </si>
  <si>
    <t>,sygk c&lt;S;k</t>
  </si>
  <si>
    <t>izk-fo- ,sygk c&lt;+S;k</t>
  </si>
  <si>
    <t>izk-fo- c&lt;S;k</t>
  </si>
  <si>
    <t>x&lt;+pik</t>
  </si>
  <si>
    <t>izk-fo- x&lt;+pik</t>
  </si>
  <si>
    <t>izk-fo- ddjgqyh</t>
  </si>
  <si>
    <t>izk-fo- tjdk iqjok</t>
  </si>
  <si>
    <t>izk-fo- irsfj;k</t>
  </si>
  <si>
    <t>pUnzkekjk</t>
  </si>
  <si>
    <t>izk-fo- ekjkpUnzk&amp;1</t>
  </si>
  <si>
    <t>izk-fo- ekjkpUnzk&amp;2</t>
  </si>
  <si>
    <t>cjkgekQh</t>
  </si>
  <si>
    <t>izk-fo- cjkgekQh</t>
  </si>
  <si>
    <t>izk-fo- MkM+h dksyku</t>
  </si>
  <si>
    <t>izk-fo- pwYgh</t>
  </si>
  <si>
    <t>ljS;k</t>
  </si>
  <si>
    <t>izk-fo- ljS;k &amp;1</t>
  </si>
  <si>
    <t>izk-fo- ljS;k &amp;2</t>
  </si>
  <si>
    <t>izk-fo- ckbZ dk iqjok</t>
  </si>
  <si>
    <t>izk-fo- /kkSgkiqjok</t>
  </si>
  <si>
    <t>izk-fo- jEiqfj;k</t>
  </si>
  <si>
    <t>guqoka</t>
  </si>
  <si>
    <t>izk-fo- guqoka&amp;1</t>
  </si>
  <si>
    <t>izk-fo- guqoka&amp;2</t>
  </si>
  <si>
    <t>izk-fo- x&lt;hdyk</t>
  </si>
  <si>
    <t>enuk</t>
  </si>
  <si>
    <t>izk-fo- iokjhdyk</t>
  </si>
  <si>
    <t>eSM;u</t>
  </si>
  <si>
    <t>izk-fo- cM+h eSM;u</t>
  </si>
  <si>
    <t>izk-fo- NksVh eSM;u</t>
  </si>
  <si>
    <t>izk-fo- lsgfju</t>
  </si>
  <si>
    <t>izk-fo- VsMh iqjok</t>
  </si>
  <si>
    <t>izk-fo- ddkZ iMfj;k</t>
  </si>
  <si>
    <t>izk-fo- cfgyiqjok</t>
  </si>
  <si>
    <t>dSygk</t>
  </si>
  <si>
    <t>izk-fo- dSygk</t>
  </si>
  <si>
    <t>nnjh ekQh</t>
  </si>
  <si>
    <t>izk-fo- nnjh ekQh</t>
  </si>
  <si>
    <t>izk-fo- Nhrwiqj</t>
  </si>
  <si>
    <t>fdgqfu;ka</t>
  </si>
  <si>
    <t>izk-fo- fdgqfu;ka</t>
  </si>
  <si>
    <t>izk-fo- ekjdq.Mh &amp;1</t>
  </si>
  <si>
    <t>izk-fo- ekjdq.Mh &amp;2</t>
  </si>
  <si>
    <t>vepqj us#ok</t>
  </si>
  <si>
    <t>izk-fo- vepqj us#ok</t>
  </si>
  <si>
    <t>izk-fo- HksM+k</t>
  </si>
  <si>
    <t>izk0fo0 jkenkl iqqjok</t>
  </si>
  <si>
    <t>izk0fo0 xasVk dk iqjok</t>
  </si>
  <si>
    <t>izk0fo0 c/koka</t>
  </si>
  <si>
    <t>izk0fo0 c:bZ</t>
  </si>
  <si>
    <t>izk0fo0 u;k iqjok</t>
  </si>
  <si>
    <t>izk0fo0 rqjhZ</t>
  </si>
  <si>
    <t>izk0fo0 lqjtww dk iqjok</t>
  </si>
  <si>
    <t>izk0fo0 Hkxr dk iqjok</t>
  </si>
  <si>
    <t>izk0fo0 vejkoka</t>
  </si>
  <si>
    <t>izk-fo- yosn</t>
  </si>
  <si>
    <t>rqjxoka</t>
  </si>
  <si>
    <t>HkafHk;k</t>
  </si>
  <si>
    <t>izk-fo- HkfHk;k</t>
  </si>
  <si>
    <t>izk-fo- dqleh</t>
  </si>
  <si>
    <t>bVok&amp;MqMSyk</t>
  </si>
  <si>
    <t>izk-fo- bVok&amp;MqMSyk</t>
  </si>
  <si>
    <t>izk-fo- cxjgk</t>
  </si>
  <si>
    <t>izk-fo- MqMkSyh</t>
  </si>
  <si>
    <t>izk-fo- NksVh ikfVu</t>
  </si>
  <si>
    <t>izk-fo- cM+h ikfVu</t>
  </si>
  <si>
    <t>izk-fo- txUukFk iqje</t>
  </si>
  <si>
    <t>euxoka</t>
  </si>
  <si>
    <t>izk-fo- euxoka</t>
  </si>
  <si>
    <t>fVdfj;k</t>
  </si>
  <si>
    <t>izk-fo- fVdfj;k</t>
  </si>
  <si>
    <t>izk-fo- teqfugkbZ</t>
  </si>
  <si>
    <t>MksM+kekQh</t>
  </si>
  <si>
    <t>ukekafdr Nk= la[;k flrEcj 2014</t>
  </si>
  <si>
    <t>izk-fo- MksM+kekQh</t>
  </si>
  <si>
    <t>cxjsgh</t>
  </si>
  <si>
    <t>izk-fo- cxjsgh&amp;1</t>
  </si>
  <si>
    <t>izk-fo- cxjsgh&amp;2</t>
  </si>
  <si>
    <t>izk-fo- ykykiqj</t>
  </si>
  <si>
    <t>HkkSjh</t>
  </si>
  <si>
    <t>izk-fo- HkkSjh&amp;1</t>
  </si>
  <si>
    <t>izk-fo- HkkSjh&amp;2</t>
  </si>
  <si>
    <t>izk-fo- cjdksV</t>
  </si>
  <si>
    <t>izk-fo- jetwiqj</t>
  </si>
  <si>
    <t>dz0la0</t>
  </si>
  <si>
    <t>izk-fo- ch:jke dk iqjok</t>
  </si>
  <si>
    <t>oflyk</t>
  </si>
  <si>
    <t>izk-fo- oflyk</t>
  </si>
  <si>
    <t>izk-fo- nfj;koiqj</t>
  </si>
  <si>
    <t>izk-fo- vrjkSyh</t>
  </si>
  <si>
    <t>nsodyh</t>
  </si>
  <si>
    <t>izk-fo- nsodyh</t>
  </si>
  <si>
    <t>izk-fo- tfefgyh</t>
  </si>
  <si>
    <t>iSdksjk ekQh</t>
  </si>
  <si>
    <t>izk-fo- iSdksjk ekQh</t>
  </si>
  <si>
    <t>C;wj</t>
  </si>
  <si>
    <t>izk-fo- C;wj&amp;1</t>
  </si>
  <si>
    <t>izk-fo- C;wj&amp;2</t>
  </si>
  <si>
    <t>dksfBfygkbZ</t>
  </si>
  <si>
    <t>izk-fo- dksfBfygkbZ</t>
  </si>
  <si>
    <t>c?kkSM+k</t>
  </si>
  <si>
    <t>izk-fo- c?kkSM+k</t>
  </si>
  <si>
    <t>izk-fo- dqbZ</t>
  </si>
  <si>
    <t>izk-fo- vdcfj;k</t>
  </si>
  <si>
    <t>izk-fo- c?kokjk</t>
  </si>
  <si>
    <t>#dek cqtqxZ</t>
  </si>
  <si>
    <t>izk-fo- #dek cqtqxZ</t>
  </si>
  <si>
    <t>izk-fo- ukScLrk</t>
  </si>
  <si>
    <t>izk-fo- y[kuiqj</t>
  </si>
  <si>
    <t>izk-fo- [kkap</t>
  </si>
  <si>
    <t>cxnjh</t>
  </si>
  <si>
    <t>izk-fo- cxnjh</t>
  </si>
  <si>
    <t>izk-fo- gsyk</t>
  </si>
  <si>
    <t>eÅ</t>
  </si>
  <si>
    <t>izk-fo- eÅ&amp;1</t>
  </si>
  <si>
    <t>izk-fo- eÅ&amp;2</t>
  </si>
  <si>
    <t>izk-fo- eÅ&amp;3</t>
  </si>
  <si>
    <t>izk-fo- gfjtucLrh eÅ</t>
  </si>
  <si>
    <t>izk-fo- fNfigk</t>
  </si>
  <si>
    <t>izk-fo- ckSlM+k</t>
  </si>
  <si>
    <t>izk-fo- cjeckck dk iqjok</t>
  </si>
  <si>
    <t>eaMkSj</t>
  </si>
  <si>
    <t>izk-fo- eMkSj &amp;1</t>
  </si>
  <si>
    <t>izk-fo- eMkSj &amp;2</t>
  </si>
  <si>
    <t>izk-fo- cEcqjk</t>
  </si>
  <si>
    <t>cjokj</t>
  </si>
  <si>
    <t>izk-fo- dVjk</t>
  </si>
  <si>
    <t>izk-fo- +xM+fj;u iqjok</t>
  </si>
  <si>
    <t>izk-fo- cjokj</t>
  </si>
  <si>
    <t>vfgjh</t>
  </si>
  <si>
    <t>izk-fo- vfgjh</t>
  </si>
  <si>
    <t>izk-fo- fNoyh</t>
  </si>
  <si>
    <t>izk-fo- ckykiqj</t>
  </si>
  <si>
    <t>lqjkSa/kk</t>
  </si>
  <si>
    <t>izk-fo-  lqjkSa/kk</t>
  </si>
  <si>
    <t>'ks"kk</t>
  </si>
  <si>
    <t>izk-fo- 'ks"kk</t>
  </si>
  <si>
    <t>izk-fo- dfV;k</t>
  </si>
  <si>
    <t>izk-fo- dkywjke dk iqjok</t>
  </si>
  <si>
    <t>cfj;kjh dyk</t>
  </si>
  <si>
    <t>izk-fo- cfj;kjh dyk</t>
  </si>
  <si>
    <t>izk-fo- csygk</t>
  </si>
  <si>
    <t>dksVjk [kkEHkk</t>
  </si>
  <si>
    <t>izk-fo- dksVjk [kkEHkk</t>
  </si>
  <si>
    <t>izk-fo- eqlbZ dk Msjk</t>
  </si>
  <si>
    <t>eudqaokj</t>
  </si>
  <si>
    <t>izk-fo- eudqaokj</t>
  </si>
  <si>
    <t>izk-fo- nkSyriqj</t>
  </si>
  <si>
    <t>[kfIVgk</t>
  </si>
  <si>
    <t>izk-fo- [kfIVgk &amp;1</t>
  </si>
  <si>
    <t>izk-fo- dqyh ryS;k</t>
  </si>
  <si>
    <t>izk-fo- [kfIVgk &amp;2</t>
  </si>
  <si>
    <t>vkS&gt;j</t>
  </si>
  <si>
    <t>izk-fo- vkS&gt;j</t>
  </si>
  <si>
    <t>izk-fo- feJ dk Msjk</t>
  </si>
  <si>
    <t>izk-fo- c#ok</t>
  </si>
  <si>
    <t>uhoh</t>
  </si>
  <si>
    <t>izk-fo- uhoh &amp;1</t>
  </si>
  <si>
    <t>izk-fo- uhoh &amp;2</t>
  </si>
  <si>
    <t>izk-fo- irsfu;k</t>
  </si>
  <si>
    <t>izk-fo- &gt;xjgV</t>
  </si>
  <si>
    <t>cEcqjh</t>
  </si>
  <si>
    <t>izk-fo- cEcqjh</t>
  </si>
  <si>
    <t>fHkVkjh</t>
  </si>
  <si>
    <t>izk-fo- fHkVkjh</t>
  </si>
  <si>
    <t>lkbZiqj</t>
  </si>
  <si>
    <t>izk-fo- lkbZiqj</t>
  </si>
  <si>
    <t>ckjkekQh</t>
  </si>
  <si>
    <t>fNoygk</t>
  </si>
  <si>
    <t>izk-fo- fNoygk &amp;1</t>
  </si>
  <si>
    <t>izk-fo- fNoygk &amp;2</t>
  </si>
  <si>
    <t>frykSyh</t>
  </si>
  <si>
    <t>izk-fo- frykSyh</t>
  </si>
  <si>
    <t>izk-fo- pUnbZ</t>
  </si>
  <si>
    <t>bVgk nsohiqj</t>
  </si>
  <si>
    <t>izk-fo- bVgk nsohiqj</t>
  </si>
  <si>
    <t>izk-fo- [kunsojk</t>
  </si>
  <si>
    <t>gVok</t>
  </si>
  <si>
    <t>izk-fo- gVok</t>
  </si>
  <si>
    <t>izk-fo- l[kkSgk</t>
  </si>
  <si>
    <t>jsMh HkqlkSyh</t>
  </si>
  <si>
    <t>izk-fo-  jsMh HkqlkSyh</t>
  </si>
  <si>
    <t>izk-fo- cljsgh</t>
  </si>
  <si>
    <t>dksik</t>
  </si>
  <si>
    <t xml:space="preserve">izk-fo- dksik </t>
  </si>
  <si>
    <t>izk-fo- efV;kjk iqjok</t>
  </si>
  <si>
    <t>cks&gt;</t>
  </si>
  <si>
    <t>izk-fo- cks&gt;</t>
  </si>
  <si>
    <t>izk-fo- vjokjh eskM+</t>
  </si>
  <si>
    <t>izk-fo- rqjxoka</t>
  </si>
  <si>
    <t>cjx&lt;+</t>
  </si>
  <si>
    <t>izk-fo- cjx&lt;+ &amp;1</t>
  </si>
  <si>
    <t>izk-fo- cjx&lt;+ &amp;2</t>
  </si>
  <si>
    <t>izk-fo- mljh</t>
  </si>
  <si>
    <t>ikz-fo- lqvjgk</t>
  </si>
  <si>
    <t>xksb;k[kqnZ</t>
  </si>
  <si>
    <t>izk- fo- xksb;k[kqnZ</t>
  </si>
  <si>
    <t>izk-fo- gM+gk</t>
  </si>
  <si>
    <t>izk-fo- usoknk</t>
  </si>
  <si>
    <t>[kksgj</t>
  </si>
  <si>
    <t>izk-fo- [kksgj</t>
  </si>
  <si>
    <t>izk-fo- fdVgkbZ</t>
  </si>
  <si>
    <t>izk-fo-  xqnZoku dk iqjok</t>
  </si>
  <si>
    <t>izk-fo- ylgh</t>
  </si>
  <si>
    <t>gjnhdyk</t>
  </si>
  <si>
    <t>izk-fo- gjnhdyk</t>
  </si>
  <si>
    <t>lsejk</t>
  </si>
  <si>
    <t>izk-fo- lsejk</t>
  </si>
  <si>
    <t>izk-fo- vrjh etjk</t>
  </si>
  <si>
    <t>xkgqj</t>
  </si>
  <si>
    <t>izk-fo- 'kgjh iqjok ¼l0d0 cUn½</t>
  </si>
  <si>
    <t>izk-fo- xkgqj</t>
  </si>
  <si>
    <t>izk-fo- efV;kj</t>
  </si>
  <si>
    <t>izk-fo- jsSiqjk</t>
  </si>
  <si>
    <t>izk-fo- nwch</t>
  </si>
  <si>
    <t>yiko</t>
  </si>
  <si>
    <t>izk-fo- yiko</t>
  </si>
  <si>
    <t>dVS;kM+kMh</t>
  </si>
  <si>
    <t>izk-fo- dVS;kMk+Mh&amp;1</t>
  </si>
  <si>
    <t>izk-fo- dVS;kMk+Mh&amp;2</t>
  </si>
  <si>
    <t>MksfM;kekQh</t>
  </si>
  <si>
    <t>izk-fo- MksfM;kekQh</t>
  </si>
  <si>
    <t>izk-fo- dfu;kj</t>
  </si>
  <si>
    <t>izk-fo- fNrSuhekQh</t>
  </si>
  <si>
    <t>dksVokekQh</t>
  </si>
  <si>
    <t>izk-fo- dksVokekQh</t>
  </si>
  <si>
    <t>dksfu;k</t>
  </si>
  <si>
    <t>izk-fo- dksfu;k</t>
  </si>
  <si>
    <t>izk-fo- tfejk</t>
  </si>
  <si>
    <t>eksguh</t>
  </si>
  <si>
    <t>izk-fo- eksguh</t>
  </si>
  <si>
    <t>izk-fo- fcgVk</t>
  </si>
  <si>
    <t>fc;koy</t>
  </si>
  <si>
    <t>izk-fo- fc;koy</t>
  </si>
  <si>
    <t>izk-fo- dk'khukFk dk iqjok</t>
  </si>
  <si>
    <t>izk-fo- pUnsyiqj</t>
  </si>
  <si>
    <t>izk-fo- esfM;k dkMsjk</t>
  </si>
  <si>
    <t>pdkSj</t>
  </si>
  <si>
    <t>izk-fo- pdkSj</t>
  </si>
  <si>
    <t>rsUnqokekQh</t>
  </si>
  <si>
    <t>izk-fo- rsUnqvkekQh</t>
  </si>
  <si>
    <t>izk-fo- eobZ[kqnZ</t>
  </si>
  <si>
    <t>fp=okj</t>
  </si>
  <si>
    <t>izk-fo- fp=okj</t>
  </si>
  <si>
    <t>izk-fo- jkew dk iqjok</t>
  </si>
  <si>
    <t>rkM+h</t>
  </si>
  <si>
    <t>izk-fo- rkM+h &amp;1</t>
  </si>
  <si>
    <t>izk-fo- rkM+h &amp; 2</t>
  </si>
  <si>
    <t>izk-fo- pdvyS;k</t>
  </si>
  <si>
    <t>eqjdk</t>
  </si>
  <si>
    <t>izk-fo- eqjdk</t>
  </si>
  <si>
    <t>izk-fo- ekstjk</t>
  </si>
  <si>
    <t>vkscjh@yybZ</t>
  </si>
  <si>
    <t>izk-fo- vkscjh</t>
  </si>
  <si>
    <t>izk-fo- yybZ</t>
  </si>
  <si>
    <t>izk-fo- djkSnh [kqnZ</t>
  </si>
  <si>
    <t>izk-fo- pUuk&lt;</t>
  </si>
  <si>
    <t>dksyetjk</t>
  </si>
  <si>
    <t>izk-fo- dksyetjk&amp;1</t>
  </si>
  <si>
    <t>izk-fo- dksyetjkxkao</t>
  </si>
  <si>
    <t>eudk</t>
  </si>
  <si>
    <t>izk-fo- eudk&amp;1</t>
  </si>
  <si>
    <t>izk-fo- eudk&amp;2</t>
  </si>
  <si>
    <t>[k.Msgk</t>
  </si>
  <si>
    <t>izk-fo- [k.Msgk</t>
  </si>
  <si>
    <t>izk-fo- vtqZuiqj</t>
  </si>
  <si>
    <t>izk-fo- y{ehiqj</t>
  </si>
  <si>
    <t>izk-fo- vfgjuiqj</t>
  </si>
  <si>
    <t>izk-fo- fi;jk</t>
  </si>
  <si>
    <t>izk-fo- pdok</t>
  </si>
  <si>
    <t>izk-fo- eksguiqj</t>
  </si>
  <si>
    <t>nsojk</t>
  </si>
  <si>
    <t>izk-fo- nsojk</t>
  </si>
  <si>
    <t>izk-fo- usojk</t>
  </si>
  <si>
    <t>djgh</t>
  </si>
  <si>
    <t>izk-fo- djgh</t>
  </si>
  <si>
    <t>izk-fo- tksjokjk</t>
  </si>
  <si>
    <t>nnjh</t>
  </si>
  <si>
    <t>izk-fo- nnjh</t>
  </si>
  <si>
    <t>izk-fo- iqjk</t>
  </si>
  <si>
    <t>iwjcirkbZ</t>
  </si>
  <si>
    <t>izk-fo- iwjcirkbZ &amp; 1</t>
  </si>
  <si>
    <t>izk-fo- iwjcirkbZ &amp; 2</t>
  </si>
  <si>
    <t>izk-fo- ikBd iqjok</t>
  </si>
  <si>
    <t>ijnoka</t>
  </si>
  <si>
    <t>izk-fo- ijnoka &amp; 1</t>
  </si>
  <si>
    <t>izk-fo- ijnoka &amp; 2</t>
  </si>
  <si>
    <t>izk-fo- csuhiqj ikyh</t>
  </si>
  <si>
    <t>dksVjk</t>
  </si>
  <si>
    <t>izk-fo- cjgk dksVjk</t>
  </si>
  <si>
    <t>izk-fo- ?kqjsgVk</t>
  </si>
  <si>
    <t xml:space="preserve">izk-fo- cjgk </t>
  </si>
  <si>
    <t>x&lt;+ok</t>
  </si>
  <si>
    <t>izk-fo- x&lt;qok</t>
  </si>
  <si>
    <t>izk-fo- xatjh</t>
  </si>
  <si>
    <t>fVdjk</t>
  </si>
  <si>
    <t>izk-fo- fVdjk</t>
  </si>
  <si>
    <t>dyfpgk</t>
  </si>
  <si>
    <t>izk-fo-dyfpgk</t>
  </si>
  <si>
    <t>izk-fo- vuq-tk- fHkVkjh</t>
  </si>
  <si>
    <t>izk-fo- dksy ddkZ iMfj;k</t>
  </si>
  <si>
    <t>izk-fo- dksy unofu;k</t>
  </si>
  <si>
    <t>tkjksasekQh</t>
  </si>
  <si>
    <t>izk-fo- pdyk iqjck</t>
  </si>
  <si>
    <t>izk-fo- ctgkiqjck</t>
  </si>
  <si>
    <t>izk-fo- tkjksekQh</t>
  </si>
  <si>
    <t>izk-fo- eSnkuk</t>
  </si>
  <si>
    <t>izk-fo- lsefj;k txUukFkoklh</t>
  </si>
  <si>
    <t>izk-fo- nklw dk iqjok</t>
  </si>
  <si>
    <t>izk-fo- xkS'kkyk</t>
  </si>
  <si>
    <t>izk-fo- egqVk :ikSyh</t>
  </si>
  <si>
    <t>izk-fo- vyek iqjok</t>
  </si>
  <si>
    <t>izk-fo- cjeiqj</t>
  </si>
  <si>
    <t>izk-fo- xqM~&lt;wiqj</t>
  </si>
  <si>
    <t>izk-fo- xM+fj;u iqjok</t>
  </si>
  <si>
    <t>izk-fo- [kjSgk iqjok</t>
  </si>
  <si>
    <t>izk0fo0 Mf&lt;;k</t>
  </si>
  <si>
    <t>izk0fo0 t;fUr cka/k</t>
  </si>
  <si>
    <t>izk-fo- ppks[kj</t>
  </si>
  <si>
    <t>izk-fo- lksfu;kuxj</t>
  </si>
  <si>
    <t>izk-fo- tkQjiqj</t>
  </si>
  <si>
    <t>izk-fo- gjnw"k.k</t>
  </si>
  <si>
    <t>izk-fo- dY;k.kiqj[kkl</t>
  </si>
  <si>
    <t>izk-fo- nslkg</t>
  </si>
  <si>
    <t>izk-fo- cV[kjk</t>
  </si>
  <si>
    <t>izk-fo- xnk[kku</t>
  </si>
  <si>
    <t>izk-fo-xksMk</t>
  </si>
  <si>
    <t>izk-fo- NksVhfcygjh</t>
  </si>
  <si>
    <t>izk-fo- f'koeaxy dk iqjok</t>
  </si>
  <si>
    <t>izk-fo- jS;kiqjok</t>
  </si>
  <si>
    <t>izk-fo- ifuguiqjok</t>
  </si>
  <si>
    <t>?kqjsVuiqj</t>
  </si>
  <si>
    <t>izk-fo- Qyxks dk Msjk</t>
  </si>
  <si>
    <t>izk-fo- dkthiqj</t>
  </si>
  <si>
    <t>izk-fo- dBkj iqjok</t>
  </si>
  <si>
    <t>izk-fo- cjNkiqjok</t>
  </si>
  <si>
    <t>izk-fo- usrk dk iqjok</t>
  </si>
  <si>
    <t>izk-fo- vgenxat</t>
  </si>
  <si>
    <t>izk-fo- vfgju iqjok</t>
  </si>
  <si>
    <t>izk-fo- uko?kkV</t>
  </si>
  <si>
    <t>eobZ dyk</t>
  </si>
  <si>
    <t>fldjksa</t>
  </si>
  <si>
    <t>izk-fo- fldjksa</t>
  </si>
  <si>
    <t>izk-fo- xqa&gt;k dk Msjk</t>
  </si>
  <si>
    <t xml:space="preserve">izk-fo- cfj;kjh[kqnZ </t>
  </si>
  <si>
    <t>izk-fo- ekfudiqj :jy</t>
  </si>
  <si>
    <t>izk-fo- ygjh iqjok</t>
  </si>
  <si>
    <t>izk0fo|k lqUnj iqjok</t>
  </si>
  <si>
    <t>lsefj;k txUukFkoklh</t>
  </si>
  <si>
    <t>izk-fo- udhc dk iqjok</t>
  </si>
  <si>
    <t>izk-fo- dnSyk dk iqjok</t>
  </si>
  <si>
    <t>izk-fo- [kksg dk iqjok</t>
  </si>
  <si>
    <t>izk-fo- edjh igjk</t>
  </si>
  <si>
    <t>fldjh lkuh</t>
  </si>
  <si>
    <t>izfl)iqj</t>
  </si>
  <si>
    <t>izk0fo|k0 fldjh lkuh</t>
  </si>
  <si>
    <t>izk0fo|k dkVh</t>
  </si>
  <si>
    <t>izk0fo|k gjkZ</t>
  </si>
  <si>
    <t>izk0fo|k izfl)iqj</t>
  </si>
  <si>
    <t>rkSjk</t>
  </si>
  <si>
    <t>izk0fo|k0 rkSjk</t>
  </si>
  <si>
    <t>izk0fo|k0 fldfj;k</t>
  </si>
  <si>
    <t>izk0fo|k0 gjnkSyh</t>
  </si>
  <si>
    <t>izk0fo|k0 vuhiqj</t>
  </si>
  <si>
    <t>izk0fo|k0 jEiqfj;k irsjs</t>
  </si>
  <si>
    <t>uksukj</t>
  </si>
  <si>
    <t>izk0fo|k0 uksukj</t>
  </si>
  <si>
    <t>uxj {ks= dohZ</t>
  </si>
  <si>
    <t>izk-fo- lrh lhrk] dohZ</t>
  </si>
  <si>
    <t>izk-fo- bLykfe;k rjkSgk</t>
  </si>
  <si>
    <t>izk-fo- lar rq- ck- fo|ky;</t>
  </si>
  <si>
    <t>izk-fo- 'kadj cktkj dohZ</t>
  </si>
  <si>
    <t>izk-fo- lrh vuqlqb;k fo|ky; dohZ</t>
  </si>
  <si>
    <t>izk-fo- u;k cktkj dohZ &amp;1</t>
  </si>
  <si>
    <t>izk-fo- u;k cktkj dohZ &amp;2</t>
  </si>
  <si>
    <t>izk-fo- dohZ</t>
  </si>
  <si>
    <t>izk-fo- lrh lkfo=h rjkSagk</t>
  </si>
  <si>
    <t>izk-fo- rjkSagk dohZ</t>
  </si>
  <si>
    <t>izk-fo- lhrkiqj &amp;2</t>
  </si>
  <si>
    <t>dgsVk ekQh</t>
  </si>
  <si>
    <t>izk-fo- dgsVk ekQh</t>
  </si>
  <si>
    <t>ldjkSyh</t>
  </si>
  <si>
    <t>izk-fo- ldjkSyh</t>
  </si>
  <si>
    <t>izk-fo- [kSjh</t>
  </si>
  <si>
    <t>ijlkStk</t>
  </si>
  <si>
    <t>izk-fo- ijlkSatk&amp;1</t>
  </si>
  <si>
    <t>izk-fo- ijlkSatk&amp;2</t>
  </si>
  <si>
    <t>izk-fo- Hkksyk dk iqjok</t>
  </si>
  <si>
    <t>je;kiqj</t>
  </si>
  <si>
    <t>izk-fo- je;kiqj</t>
  </si>
  <si>
    <t>x&lt;+h?kkV</t>
  </si>
  <si>
    <t>izk-fo- x&lt;+h?kkV</t>
  </si>
  <si>
    <t>izk-fo- pqudkbZ ;kno dk iqjok</t>
  </si>
  <si>
    <t>HkHkSkj</t>
  </si>
  <si>
    <t>izk-fo- HkHkkSj</t>
  </si>
  <si>
    <t>izk-fo- mljk dk iqjok</t>
  </si>
  <si>
    <t>edjh igjk</t>
  </si>
  <si>
    <t>izk-fo- mljh iqjok</t>
  </si>
  <si>
    <t>dknjxat</t>
  </si>
  <si>
    <t>izk-fo- dknjxat</t>
  </si>
  <si>
    <t>izk-fo- xsank dk iqjok</t>
  </si>
  <si>
    <t>izk-fo- ckjkekQh</t>
  </si>
  <si>
    <t>fgukSrkekQh</t>
  </si>
  <si>
    <t>izk-fo- fgukSrk ekQh</t>
  </si>
  <si>
    <t>izk-fo- es.My dk iqjok</t>
  </si>
  <si>
    <t>izk-fo- Hkqblq/kk dk iqjok</t>
  </si>
  <si>
    <t>igfM+;k cqtqxZ</t>
  </si>
  <si>
    <t>izk-fo- igfM+;k cqtqxZ</t>
  </si>
  <si>
    <t>laxzkeiqj</t>
  </si>
  <si>
    <t>izk-fo- laxzkeiqj</t>
  </si>
  <si>
    <t>jsgqaVk</t>
  </si>
  <si>
    <t>izk-fo- jsgqaVk</t>
  </si>
  <si>
    <t>izk-fo- /kjeiqjgk iqjok</t>
  </si>
  <si>
    <t>[kksg</t>
  </si>
  <si>
    <t>izk-fo- [kksg&amp;1</t>
  </si>
  <si>
    <t>izk-fo- [kksg&amp;2</t>
  </si>
  <si>
    <t>[kqVgk</t>
  </si>
  <si>
    <t>izk-fo- [kqVgk</t>
  </si>
  <si>
    <t>fMykSjk</t>
  </si>
  <si>
    <t>izk-fo- fMykSjk</t>
  </si>
  <si>
    <t>izk-fo- dVjk xqnj</t>
  </si>
  <si>
    <t>izk-fo- ekydkuk</t>
  </si>
  <si>
    <t>jSiqjokekQh</t>
  </si>
  <si>
    <t>izk-fo- jSiqjokekQh</t>
  </si>
  <si>
    <t>iMjh</t>
  </si>
  <si>
    <t>izk-fo- iM+jh</t>
  </si>
  <si>
    <t>dYyk</t>
  </si>
  <si>
    <t>izk-fo- dYyk</t>
  </si>
  <si>
    <t>f'kojkeiqj</t>
  </si>
  <si>
    <t>Gadariyan Puruwa (BAGREHI)</t>
  </si>
  <si>
    <t>Gadariyan Purwa (HANUWA)</t>
  </si>
  <si>
    <t>Gadariyan Puruwa (KHARAUNDH)</t>
  </si>
  <si>
    <t>izk-fo- f'kojkeiqj&amp;1</t>
  </si>
  <si>
    <t>izk-fo- f'kojkeiqj&amp;2</t>
  </si>
  <si>
    <t>eNfjgk</t>
  </si>
  <si>
    <t>izk-fo- eNfjgk</t>
  </si>
  <si>
    <t>cxybZ</t>
  </si>
  <si>
    <t>izk-fo- cxybZ</t>
  </si>
  <si>
    <t>izk-fo- chjk</t>
  </si>
  <si>
    <t>nqxok</t>
  </si>
  <si>
    <t>izk-fo- nqxoka</t>
  </si>
  <si>
    <t>HkjFkkSy</t>
  </si>
  <si>
    <t>izk-fo- HkjFkkSy</t>
  </si>
  <si>
    <t>cSgkj</t>
  </si>
  <si>
    <t>izk-fo- cSgkj</t>
  </si>
  <si>
    <t>fcgkjk</t>
  </si>
  <si>
    <t>izk-fo- fcgkjk&amp;1</t>
  </si>
  <si>
    <t>izk-fo- fcgkjk&amp;2</t>
  </si>
  <si>
    <t>izk-fo- fNoygk</t>
  </si>
  <si>
    <t>jkuhiqj [kkdh</t>
  </si>
  <si>
    <t>izk-fo- jkuhiqj [kkdh</t>
  </si>
  <si>
    <t>yksf&lt;+;k [kqnZ</t>
  </si>
  <si>
    <t>izk-fo- ykSf&lt;+;k[kqnZ</t>
  </si>
  <si>
    <t>izk-fo- ykSf&lt;;k cqtqxZ</t>
  </si>
  <si>
    <t>HkjdqjkZ</t>
  </si>
  <si>
    <t>izk-fo- HkjdqjkZ</t>
  </si>
  <si>
    <t>nqckjh</t>
  </si>
  <si>
    <t>izk-fo- nqckjh</t>
  </si>
  <si>
    <t>izk-fo- ,sjkuekQh</t>
  </si>
  <si>
    <t>izk-fo- lsgjk dk iqjok</t>
  </si>
  <si>
    <t>cjokjk</t>
  </si>
  <si>
    <t>izk-fo- cjokjk &amp;1</t>
  </si>
  <si>
    <t>izk-fo- cjokjk &amp;2</t>
  </si>
  <si>
    <t>fNikuh ckgj[ksM+k</t>
  </si>
  <si>
    <t>izk-fo- fNikuh ckgj[ksM+k</t>
  </si>
  <si>
    <t>izk-fo- ca/kqou &amp;1</t>
  </si>
  <si>
    <t>izk-fo- ca/kqou &amp;2</t>
  </si>
  <si>
    <t>cudV</t>
  </si>
  <si>
    <t>izk-fo- cudV</t>
  </si>
  <si>
    <t>dohZ ekQh</t>
  </si>
  <si>
    <t>xsgWwa</t>
  </si>
  <si>
    <t>pkoy</t>
  </si>
  <si>
    <t xml:space="preserve">fnlEcj 2014 ls Qjojh 2015 rd ds ykHkkFkhZ la[;k </t>
  </si>
  <si>
    <t>izk-fo- dohZ ekQh</t>
  </si>
  <si>
    <t>izk-fo- lksusiqj</t>
  </si>
  <si>
    <t>fpYyk ekQh</t>
  </si>
  <si>
    <t>izk-fo- fpYyk ekQh</t>
  </si>
  <si>
    <t>rjkao</t>
  </si>
  <si>
    <t>izk-fo- rjkao</t>
  </si>
  <si>
    <t>'khryiqj rjkSagk</t>
  </si>
  <si>
    <t>izk-fo- 'khryiqj rjkSagk</t>
  </si>
  <si>
    <t>lsefj;k pj.knklh</t>
  </si>
  <si>
    <t>izk-fo- lsefj;k pj.knklh</t>
  </si>
  <si>
    <t>izk-fo- eqfLye iqjok</t>
  </si>
  <si>
    <t>jsgqfV;k</t>
  </si>
  <si>
    <t>izk-fo- jsgqafV;k</t>
  </si>
  <si>
    <t>[ktqfjgk dyk</t>
  </si>
  <si>
    <t>izk-fo- [ktqfjgk dyk</t>
  </si>
  <si>
    <t>izk-fo- lHkkiqj rjkao</t>
  </si>
  <si>
    <t>izk-fo- yks/kuiqjok</t>
  </si>
  <si>
    <t>jxkSyh</t>
  </si>
  <si>
    <t>izk-fo- jxkSyh &amp;1</t>
  </si>
  <si>
    <t>izk-fo- jxkSyh &amp;2</t>
  </si>
  <si>
    <t>daBhiqj</t>
  </si>
  <si>
    <t>izk-fo- daBhiqj</t>
  </si>
  <si>
    <t>ligk</t>
  </si>
  <si>
    <t>izk-fo- ligk</t>
  </si>
  <si>
    <t>izk-fo- cuokjhiqj</t>
  </si>
  <si>
    <t>dlgkbZ</t>
  </si>
  <si>
    <t>izk-fo- dlgkbZ&amp;1</t>
  </si>
  <si>
    <t>izk-fo- dlgkbZ&amp;2</t>
  </si>
  <si>
    <t>izk-fo- ubZ nqfu;k</t>
  </si>
  <si>
    <t>izk-fo- dqatu iqjok</t>
  </si>
  <si>
    <t>fl)iqj</t>
  </si>
  <si>
    <t>izk-fo- fl)iqj</t>
  </si>
  <si>
    <t>cukM+h</t>
  </si>
  <si>
    <t>izk-fo- cukM+h</t>
  </si>
  <si>
    <t>izk-fo- x&lt;++hok</t>
  </si>
  <si>
    <t>izk-fo- fcuk;diqj</t>
  </si>
  <si>
    <t>izk-fo- vfgjuiqjok</t>
  </si>
  <si>
    <t>pUnzxguk</t>
  </si>
  <si>
    <t>izk-fo- pUnzxguk&amp;1</t>
  </si>
  <si>
    <t>izk-fo- pUnzxguk&amp;2</t>
  </si>
  <si>
    <t>izk-fo- ujk;.kiqj</t>
  </si>
  <si>
    <t>izk-fo- dkywiqj</t>
  </si>
  <si>
    <t>dkSagkjh</t>
  </si>
  <si>
    <t>izk-fo- dkSgkjh</t>
  </si>
  <si>
    <t>izk-fo- ifV;k</t>
  </si>
  <si>
    <t>izk-fo- cwn/kw dk iqjok</t>
  </si>
  <si>
    <t>dilsBh</t>
  </si>
  <si>
    <t>izk-fo- dilsBh</t>
  </si>
  <si>
    <t>izk-fo- fVdqjk</t>
  </si>
  <si>
    <t>ckykiqj ekQh</t>
  </si>
  <si>
    <t>izk-fo- ckykiqjekQh</t>
  </si>
  <si>
    <t>izk-fo- cUnjdksy</t>
  </si>
  <si>
    <t>izk-fo- jtkSyk</t>
  </si>
  <si>
    <t>eSugkbZ</t>
  </si>
  <si>
    <t>izk-fo- eSugkbZ</t>
  </si>
  <si>
    <t>Hkxuiqj</t>
  </si>
  <si>
    <t>izk-fo- Hkxuiqj</t>
  </si>
  <si>
    <t>[kksgh</t>
  </si>
  <si>
    <t>izk-fo- [kksgh&amp;1</t>
  </si>
  <si>
    <t>izk-fo- [kksgh&amp;2</t>
  </si>
  <si>
    <t>fprjk xksdqyiqj</t>
  </si>
  <si>
    <t>izk-fo- fprjk xksdqyiqj</t>
  </si>
  <si>
    <t>lhrkiqj xzkeh.k</t>
  </si>
  <si>
    <t>izk-fo- dq'kokgk cLrh</t>
  </si>
  <si>
    <t>izk-fo- euksgj xat</t>
  </si>
  <si>
    <t>HkSalkSa/kk</t>
  </si>
  <si>
    <t>izk-fo- HkSalkSa/kk&amp;1</t>
  </si>
  <si>
    <t>izk-fo- HkSalkSa/kk&amp;2</t>
  </si>
  <si>
    <t>izk-fo- ca'khiqj</t>
  </si>
  <si>
    <t>izk-fo- egknsou dk iqjok</t>
  </si>
  <si>
    <t>izk-fo- lgknso dk iqjok</t>
  </si>
  <si>
    <t>iqjok rjkSagk</t>
  </si>
  <si>
    <t>izk-fo- iqjok rjkSgk&amp;1</t>
  </si>
  <si>
    <t>izk-fo- iqjok rjkSgk&amp;2</t>
  </si>
  <si>
    <t>izk-fo- xksikyiqj</t>
  </si>
  <si>
    <t>jkuhiqj HkV~V</t>
  </si>
  <si>
    <t>izk-fo- jkuhiqj</t>
  </si>
  <si>
    <t>bV[kjh</t>
  </si>
  <si>
    <t>izk-fo- bV[kjh</t>
  </si>
  <si>
    <t>nfguh</t>
  </si>
  <si>
    <t>izk-fo- nfguh</t>
  </si>
  <si>
    <t>izk-fo- [kqekuhiqjok</t>
  </si>
  <si>
    <t>vekuiqj</t>
  </si>
  <si>
    <t>izk-fo- vekuiqj</t>
  </si>
  <si>
    <t>izk-fo- cgknqqjiqj</t>
  </si>
  <si>
    <t>HkaHkbZ</t>
  </si>
  <si>
    <t>izk-fo- HkaHkbZ</t>
  </si>
  <si>
    <t>igjk</t>
  </si>
  <si>
    <t>izk-fo- igjk&amp;1</t>
  </si>
  <si>
    <t>izk-fo- igjk&amp;2</t>
  </si>
  <si>
    <t>izk-fo- Hkh[keiqj</t>
  </si>
  <si>
    <t>xkscfj;k cqtqxZ</t>
  </si>
  <si>
    <t>izk-fo- xkscfj;k cqtqxZ</t>
  </si>
  <si>
    <t>eqdqUniqj</t>
  </si>
  <si>
    <t>izk-fo- eqdqUniqj</t>
  </si>
  <si>
    <t>vdcjiqj</t>
  </si>
  <si>
    <t>izk-fo- vdcjiqj</t>
  </si>
  <si>
    <t>irkSM+k</t>
  </si>
  <si>
    <t>izk-fo- irkSM+k</t>
  </si>
  <si>
    <t>izk-fo- ywd</t>
  </si>
  <si>
    <t>xksM+k</t>
  </si>
  <si>
    <t>izk-fo- xksM+k</t>
  </si>
  <si>
    <t>izk-fo- dksjkjh</t>
  </si>
  <si>
    <t>gfjgjiqj</t>
  </si>
  <si>
    <t>izk-fo- gfjgjiqj</t>
  </si>
  <si>
    <t>izk-fo- f'kojktiqj</t>
  </si>
  <si>
    <t>izk-fo- ?kqjsVuiqj&amp;1</t>
  </si>
  <si>
    <t>izk-fo- ?kqjsVuiqj&amp;2</t>
  </si>
  <si>
    <t>izk-fo- cxSgk</t>
  </si>
  <si>
    <t>ekuiqj</t>
  </si>
  <si>
    <t>izk-fo- ekuiqj</t>
  </si>
  <si>
    <t>[kefj;k</t>
  </si>
  <si>
    <t>izk-fo- [kefjgk</t>
  </si>
  <si>
    <t>cUnjh</t>
  </si>
  <si>
    <t>izk-fo- cUnjh</t>
  </si>
  <si>
    <t>izk-fo- &lt;ksyctk</t>
  </si>
  <si>
    <t>izk-fo- f'ky[kksjh</t>
  </si>
  <si>
    <t>cjkN</t>
  </si>
  <si>
    <t>izk-fo- cjkN</t>
  </si>
  <si>
    <t>izk-fo- lHkkiqj</t>
  </si>
  <si>
    <t>fVfVgjk</t>
  </si>
  <si>
    <t>izk-fo- fVfVgjk</t>
  </si>
  <si>
    <t>Hkxoriqj</t>
  </si>
  <si>
    <t>izk-fo- Hkxoriqj</t>
  </si>
  <si>
    <t>izk-fo- dksykSgk&amp;1</t>
  </si>
  <si>
    <t>izk-fo- dksykSgk&amp;2</t>
  </si>
  <si>
    <t>izk-fo- Hkokuhiqj</t>
  </si>
  <si>
    <t>lqfnuiqj</t>
  </si>
  <si>
    <t>izk-fo- lqfnuiqj</t>
  </si>
  <si>
    <t>izk-fo- ik.Ms; iqjok</t>
  </si>
  <si>
    <t>jkSyh dY;k.kiqj</t>
  </si>
  <si>
    <t>izk-fo- jkSyh dY;k.kiqj&amp;1</t>
  </si>
  <si>
    <t>izk-fo- jkSyh dY;k.kiqj&amp;2</t>
  </si>
  <si>
    <t>izk-fo- xMfj;u iqjok</t>
  </si>
  <si>
    <t>jflu</t>
  </si>
  <si>
    <t>izk-fo- jflu&amp;1</t>
  </si>
  <si>
    <t>izk-fo- jflu&amp;2</t>
  </si>
  <si>
    <t>izk-fo- vYdw[ksg</t>
  </si>
  <si>
    <t>izk-fo- rejkj</t>
  </si>
  <si>
    <t>izk-fo- QkVkiqjok</t>
  </si>
  <si>
    <t>izk-fo- egknsou</t>
  </si>
  <si>
    <t>izk-fo- lsejMkd</t>
  </si>
  <si>
    <t>eÅ ^c*</t>
  </si>
  <si>
    <t>izk-fo- eÅ^c*</t>
  </si>
  <si>
    <t>izk-fo- nqjtu iqjok</t>
  </si>
  <si>
    <t>izk-fo- djsMh iqjok</t>
  </si>
  <si>
    <t>izk0fo0 xMfj;u iqjok</t>
  </si>
  <si>
    <t>fo|ky; dk uke</t>
  </si>
  <si>
    <t>izk0fo0 ckcwiqj</t>
  </si>
  <si>
    <t xml:space="preserve">Cykd dk uke </t>
  </si>
  <si>
    <t xml:space="preserve">dqy Nk= la[;k </t>
  </si>
  <si>
    <t>ekfudiqj</t>
  </si>
  <si>
    <t>izk0fo0 pkS/kjh dk iqjok</t>
  </si>
  <si>
    <t>izk0fo0 cfjgkbZ</t>
  </si>
  <si>
    <t>izk0fo0 fxj/kkjh dk iqjok</t>
  </si>
  <si>
    <t>izk0fo0 fNoygk iqqjok</t>
  </si>
  <si>
    <t xml:space="preserve">lslk lqcdjk </t>
  </si>
  <si>
    <t xml:space="preserve">ch0bZ0vks ls izkIr ekg Qjojh 2015 ds vUr esa vo'ks"k </t>
  </si>
  <si>
    <t>izk-fo- dspqgV</t>
  </si>
  <si>
    <t>izk-fo- Njsgjk</t>
  </si>
  <si>
    <t>izk-fo- dykju iqjok</t>
  </si>
  <si>
    <t>izk-fo- pkSxfy;k</t>
  </si>
  <si>
    <t>izk-fo- duHk;</t>
  </si>
  <si>
    <t>izk-fo- lqvjx&lt;k</t>
  </si>
  <si>
    <t>izk-fo- xgksjkikgh</t>
  </si>
  <si>
    <t>izk-fo- efUnjVksyk</t>
  </si>
  <si>
    <t>izk-fo- vgjh</t>
  </si>
  <si>
    <t>izk-fo- ipisa&lt;+k</t>
  </si>
  <si>
    <t>izk-fo- csykSgk iqjok</t>
  </si>
  <si>
    <t>izk-fo- eqVou</t>
  </si>
  <si>
    <t>izk-fo- cjFkyk iqjok</t>
  </si>
  <si>
    <t>izk0fo0 jsokMh</t>
  </si>
  <si>
    <t>izk0fo0 jhBh</t>
  </si>
  <si>
    <t>:ikSyh</t>
  </si>
  <si>
    <t>izk0fo0 :ikSyh</t>
  </si>
  <si>
    <t>izk0fo0 fpYykiqjok</t>
  </si>
  <si>
    <t>izk0fo0 jxkSyh</t>
  </si>
  <si>
    <t>izk-fo- yks&lt;+kSrkdyk</t>
  </si>
  <si>
    <t>gjnkSyh</t>
  </si>
  <si>
    <t>ddkZ iM+fj;k</t>
  </si>
  <si>
    <t>rkezcuh</t>
  </si>
  <si>
    <t>izk-fo- rkezcuh</t>
  </si>
  <si>
    <t xml:space="preserve">ekfudiqj uxj iapk;r </t>
  </si>
  <si>
    <t>izk-fo- nq/kofu;k</t>
  </si>
  <si>
    <t xml:space="preserve">mUuk; oUuk </t>
  </si>
  <si>
    <t>izk-fo- xkscfj;k</t>
  </si>
  <si>
    <t>izk0fo|k0 pdkS/k</t>
  </si>
  <si>
    <t>izk0fo|k d/kbZiqj</t>
  </si>
  <si>
    <t>izk0fo|k x;k dk iqjok</t>
  </si>
  <si>
    <t>pd tkQj ekQh</t>
  </si>
  <si>
    <t>izk0fo|k pdtkQj</t>
  </si>
  <si>
    <t>HkqbZgjh ekQh</t>
  </si>
  <si>
    <t>izk0fo|k HkqbZgjh ekQh</t>
  </si>
  <si>
    <t>izk0fo|k vfgju iqjok</t>
  </si>
  <si>
    <t>NNsfjgk [kqnZ</t>
  </si>
  <si>
    <t>izk0fo|k0 NNsfjgk [kqnZ</t>
  </si>
  <si>
    <t>izk0fo|k HkkHkk</t>
  </si>
  <si>
    <t>izk0fo|k NNsfjgk cqtqxZ</t>
  </si>
  <si>
    <t>izk0fo|k vkuUniqj</t>
  </si>
  <si>
    <t>izk0fo|k vejiqj</t>
  </si>
  <si>
    <t>[kjlsM+k</t>
  </si>
  <si>
    <t>izk0fo|k [kjlsM+k</t>
  </si>
  <si>
    <t>cNju</t>
  </si>
  <si>
    <t>izk0fo|k cNju&amp;2</t>
  </si>
  <si>
    <t>izk0fo|k xksjkdksuh</t>
  </si>
  <si>
    <t>izk0fo|k xkslkbZij</t>
  </si>
  <si>
    <t>tefgy</t>
  </si>
  <si>
    <t>izk0fo|k tefgy</t>
  </si>
  <si>
    <t>izk0fo0 ukjk;.kiqj</t>
  </si>
  <si>
    <t>jEiqfj;k vCcy</t>
  </si>
  <si>
    <t>izk0fo|k0 jEiqfj;k vCcy</t>
  </si>
  <si>
    <t>izk0fo|k0 rsjk [kqnZ</t>
  </si>
  <si>
    <t>izk0fo|k0 rsjk cqtqxZ</t>
  </si>
  <si>
    <t>ukWnh</t>
  </si>
  <si>
    <t>izk0fo|k0 ukWnh&amp;2</t>
  </si>
  <si>
    <t>izk0fo|k0 xksdqyiqj</t>
  </si>
  <si>
    <t>izk0fo|k0 f'koiqjh</t>
  </si>
  <si>
    <t>cw&lt;k lsejokj</t>
  </si>
  <si>
    <t>izk0fo|k0 lsejokj</t>
  </si>
  <si>
    <t>xkSgkuh dyk</t>
  </si>
  <si>
    <t>izk0fo|k0xkSgkuh dyk</t>
  </si>
  <si>
    <t>izk0fo|k0 udsgyh</t>
  </si>
  <si>
    <t>xuhok izfl)iqj</t>
  </si>
  <si>
    <t>izk0fo|k0 xuhok izfl)iqj</t>
  </si>
  <si>
    <t>izk0fo|k0 xaxkiqjok</t>
  </si>
  <si>
    <t>nsg:p ekQh</t>
  </si>
  <si>
    <t>izk0fo|k0 nsg:pekQh</t>
  </si>
  <si>
    <t>izk0fo|k0 HkqtkSyh</t>
  </si>
  <si>
    <t>x&lt;okjk</t>
  </si>
  <si>
    <t>izk0fo|k0 x&lt;+okjk</t>
  </si>
  <si>
    <t>d/kofu;k</t>
  </si>
  <si>
    <t>izk0fo|k0 d/kofu;k</t>
  </si>
  <si>
    <t>izk0fo|k0 Mf&lt;+;k</t>
  </si>
  <si>
    <t>pugV</t>
  </si>
  <si>
    <t>izk0fo|k0 pugV</t>
  </si>
  <si>
    <t>mUuko cUuk</t>
  </si>
  <si>
    <t>izk0fo|k0 mUuko cUuk</t>
  </si>
  <si>
    <t>izk0fo|k0 C;kl cUuk</t>
  </si>
  <si>
    <t>izk0fo0 jkenkl dk iqjok</t>
  </si>
  <si>
    <t>nsokjh</t>
  </si>
  <si>
    <t>izk0fo|k0 nsokjh</t>
  </si>
  <si>
    <t>izk0fo|k0 lkgcrkjk</t>
  </si>
  <si>
    <t>Hknsgnw</t>
  </si>
  <si>
    <t>izk0fo|k0 Hknsgnw</t>
  </si>
  <si>
    <t>izk0fo|k0 Hknsgnw&amp;2</t>
  </si>
  <si>
    <t>izk0fo|k0 tekSyh</t>
  </si>
  <si>
    <t>izk0fo|k lqqq[kkSjk</t>
  </si>
  <si>
    <t>fpYyh jkdl</t>
  </si>
  <si>
    <t>izk0fo|k0 fpYyh jkdl</t>
  </si>
  <si>
    <t>izk0fo|k0 ik.Ms iqjok</t>
  </si>
  <si>
    <t>jk;iqj</t>
  </si>
  <si>
    <t>izk0fo|k0 jk;iqj</t>
  </si>
  <si>
    <t>izk0fo|k0 frokfju iqjok</t>
  </si>
  <si>
    <t>[kksaik</t>
  </si>
  <si>
    <t>izk0fo|k0 [kksik</t>
  </si>
  <si>
    <t>izk0fo|k0 fldjh lkfyl</t>
  </si>
  <si>
    <t>izk0fo|k0 iapk dk Msjk</t>
  </si>
  <si>
    <t>dudksVk</t>
  </si>
  <si>
    <t>izk0fo|k0 dudksVk</t>
  </si>
  <si>
    <t>izk0fo|k0 mn?kVk</t>
  </si>
  <si>
    <t>csjkmj</t>
  </si>
  <si>
    <t>izk0fo|k0 csjkmj</t>
  </si>
  <si>
    <t>izk0fo|k0 csjkmj xkWo</t>
  </si>
  <si>
    <t>odVk cqtqxZ</t>
  </si>
  <si>
    <t>izk0fo|k0 jEiqfj;k vuq-tk</t>
  </si>
  <si>
    <t>eksgjokW</t>
  </si>
  <si>
    <t>izk0fo|k0 [kjwqgh</t>
  </si>
  <si>
    <t>izk0fo|k0 eksgjok</t>
  </si>
  <si>
    <t>izk0fo|k0 lqjfdgk</t>
  </si>
  <si>
    <t>ckcwiqj</t>
  </si>
  <si>
    <t>izk0fo|k0 ckcwiqj</t>
  </si>
  <si>
    <t>izk0fo|k0 tfjgk</t>
  </si>
  <si>
    <t>izk0fo0 ykyuiqj</t>
  </si>
  <si>
    <t>bVkSjk</t>
  </si>
  <si>
    <t>izk0fo|k0 bVkSjk</t>
  </si>
  <si>
    <t>izk0fo|k0 diuk&amp;2</t>
  </si>
  <si>
    <t>Hkkuiqj</t>
  </si>
  <si>
    <t>izk0fo|k0 Hkkuiqj</t>
  </si>
  <si>
    <t>izk0fo|k0 fl/kkSyh</t>
  </si>
  <si>
    <t>izk0fo|k0 vgjk dk iqjok</t>
  </si>
  <si>
    <t>xMkSyh</t>
  </si>
  <si>
    <t>izk0fo0 xMkSyh</t>
  </si>
  <si>
    <t>lxokjk</t>
  </si>
  <si>
    <t>izk0fo|k0 lxokjk</t>
  </si>
  <si>
    <t>xMfj;uiqqjok</t>
  </si>
  <si>
    <t>izk0fo|k0ik.Ms iqjok</t>
  </si>
  <si>
    <t>dyofy;k</t>
  </si>
  <si>
    <t>izk0fo|k0 dyofy;k</t>
  </si>
  <si>
    <t>izk0fo|k0 iVofj;klkuh</t>
  </si>
  <si>
    <t>izk0fo|k0 MqMkSyh vuq- tkfr</t>
  </si>
  <si>
    <t>izk0fo0 MqMkSyh</t>
  </si>
  <si>
    <t>HkVjh</t>
  </si>
  <si>
    <t>izk0fo|k0 HkVjh</t>
  </si>
  <si>
    <t>izk0fo|k0 uUnwdkMsjk</t>
  </si>
  <si>
    <t>cj}kjk</t>
  </si>
  <si>
    <t>izk0fo|k0 cj}kjk1</t>
  </si>
  <si>
    <t>izk0fo|k0 cj}kjk2</t>
  </si>
  <si>
    <t>rhj/kqekSSssb~~~</t>
  </si>
  <si>
    <t>izk0fo|k0 rhj/kqekb</t>
  </si>
  <si>
    <t>izk0fo|k0 dsoVuiqjok</t>
  </si>
  <si>
    <t>foykl</t>
  </si>
  <si>
    <t>izk0fo|k0 foykl</t>
  </si>
  <si>
    <t>fpYyhey</t>
  </si>
  <si>
    <t>izk0fo|k0fpYyhey</t>
  </si>
  <si>
    <t>izk0fo|k0dysDVjiqjok</t>
  </si>
  <si>
    <t>izk0fo|k0nqcsdkiqjok</t>
  </si>
  <si>
    <t>izk0fo|k0 Ik;klhiqjok</t>
  </si>
  <si>
    <t>lj/kqok</t>
  </si>
  <si>
    <t>izk0fo|k0 lj/kqok 1</t>
  </si>
  <si>
    <t>izk0fo|k0 lj/kqok 2</t>
  </si>
  <si>
    <t>izk0fo|k0[kfj;kjh</t>
  </si>
  <si>
    <t>izk0fo|k0 dkywiqj</t>
  </si>
  <si>
    <t>izk0fo|k0 xjhciqjok</t>
  </si>
  <si>
    <t>izk0fo|k0 dkyksuh iqjok</t>
  </si>
  <si>
    <t>lqjlsu</t>
  </si>
  <si>
    <t>izk0fo|k0 lqjlsu</t>
  </si>
  <si>
    <t>izk0fo|k0 &gt;Yyw dk Msjk</t>
  </si>
  <si>
    <t>egqokxko</t>
  </si>
  <si>
    <t>izk0fo|k0 egwvk xkWo</t>
  </si>
  <si>
    <t>izk0fo|k0 mRre iqj</t>
  </si>
  <si>
    <t>fetkZZiqj</t>
  </si>
  <si>
    <t>izk0fo|k0 fetkZiqj</t>
  </si>
  <si>
    <t>izk0fo|k0 gfjluiqj</t>
  </si>
  <si>
    <t>dqlsyh</t>
  </si>
  <si>
    <t>izk0fo|k0 dqlsyh</t>
  </si>
  <si>
    <t>fogjoka</t>
  </si>
  <si>
    <t>izk0fo|k0 fogjokW&amp;2</t>
  </si>
  <si>
    <t>pknh</t>
  </si>
  <si>
    <t>izk0fo|k0 pkWnh</t>
  </si>
  <si>
    <t>izk0fo0 cks/ku dk iqjok</t>
  </si>
  <si>
    <t>vdhZ</t>
  </si>
  <si>
    <t>izk0fo|k vdhZ</t>
  </si>
  <si>
    <t>izk0fo|k dqVh</t>
  </si>
  <si>
    <t>v'kksg</t>
  </si>
  <si>
    <t>izk0fo|k0 v'kksg</t>
  </si>
  <si>
    <t>izk0fo|k0 v'kksg&amp;2</t>
  </si>
  <si>
    <t>ipks[kj</t>
  </si>
  <si>
    <t>izk0fo|k0 ipks[kj</t>
  </si>
  <si>
    <t>izk0fo|k0 ef&gt;;kj</t>
  </si>
  <si>
    <t>vtqZuiqj</t>
  </si>
  <si>
    <t>izk0fo|k0 vtqZuiqj</t>
  </si>
  <si>
    <t>izk0fo|k0 xqBÅ iqj</t>
  </si>
  <si>
    <t>izk0fo|k0 ynsgVk</t>
  </si>
  <si>
    <t>yksgnk</t>
  </si>
  <si>
    <t>izk0fo|k0 yksgnk</t>
  </si>
  <si>
    <t>izk0fo|k0 yksgnk&amp;2</t>
  </si>
  <si>
    <t>izk0fo|k0 xksM+kuckck</t>
  </si>
  <si>
    <t>iukSVh ekQh</t>
  </si>
  <si>
    <t>izk0fo|k0 iukSVh</t>
  </si>
  <si>
    <t>izk0fo0 yks/ku iqjok</t>
  </si>
  <si>
    <t>lkfydiqj</t>
  </si>
  <si>
    <t>izk0fo|k0 lkfydiqj</t>
  </si>
  <si>
    <t>izk0fo|k0 IkVuk [kkylk</t>
  </si>
  <si>
    <t>dyokjk cqtqxZ</t>
  </si>
  <si>
    <t>izk0fo|k0 dyokjk cqtqxZ</t>
  </si>
  <si>
    <t>izk0fo|k0 y{ehiqj</t>
  </si>
  <si>
    <t>dyokjk [kqnZ</t>
  </si>
  <si>
    <t>izk0fo|k0 dyokjk [kqnZ</t>
  </si>
  <si>
    <t>izk0fo|k0 j?kqoaU'kh iqj</t>
  </si>
  <si>
    <t>izk0fo|k0 [ksfj;k</t>
  </si>
  <si>
    <t>izk0fo0 rjfdgk iqjok</t>
  </si>
  <si>
    <t>C;ksgjk</t>
  </si>
  <si>
    <t>izk0fo|k0 O;ksgjk</t>
  </si>
  <si>
    <t>dqpkje</t>
  </si>
  <si>
    <t>izk0fo|k0 dqpkje</t>
  </si>
  <si>
    <t>ugjk</t>
  </si>
  <si>
    <t>izk0fo|k0 ugjk</t>
  </si>
  <si>
    <t>izk0fo|k vXkjgqMk</t>
  </si>
  <si>
    <t>izk0fo|k jkeiqj</t>
  </si>
  <si>
    <t>vksjk</t>
  </si>
  <si>
    <t>izk0fo|k vksjk&amp;2</t>
  </si>
  <si>
    <t>fiyf[kuh</t>
  </si>
  <si>
    <t>izk0fo|k fiyf[kfu</t>
  </si>
  <si>
    <t>izk0fo|k clgj</t>
  </si>
  <si>
    <t>njlsM+k</t>
  </si>
  <si>
    <t>izk0fo|k njlsMk&amp;2</t>
  </si>
  <si>
    <t>nsoy</t>
  </si>
  <si>
    <t>izk0fo|k nsoy</t>
  </si>
  <si>
    <t>pkSjk</t>
  </si>
  <si>
    <t>izk0fo|k pkSjk</t>
  </si>
  <si>
    <t>izk0fo|k pkSjk&amp;2</t>
  </si>
  <si>
    <t>izk0fo|k Mgfj;k iqjok</t>
  </si>
  <si>
    <t>vjNk cjsBh</t>
  </si>
  <si>
    <t>izk0fo|k cjsBh</t>
  </si>
  <si>
    <t>izk0fo|k vjNk</t>
  </si>
  <si>
    <t>vkSngk</t>
  </si>
  <si>
    <t>izk0fo|k vkSngk&amp;2</t>
  </si>
  <si>
    <t>izk0fo|k jSiqjok</t>
  </si>
  <si>
    <t>yfe;kjh</t>
  </si>
  <si>
    <t>izk0fo|k yfe;kjh</t>
  </si>
  <si>
    <t>chj?kqekbZ lqdhZ</t>
  </si>
  <si>
    <t>izk0fo|k chj/kqekbZ</t>
  </si>
  <si>
    <t>gLrk</t>
  </si>
  <si>
    <t>izk0fo|k gLrk</t>
  </si>
  <si>
    <t>izk0fo|k uSuh</t>
  </si>
  <si>
    <t>izk0fo|k xqjxkSyk</t>
  </si>
  <si>
    <t>cDVk [kqnZ</t>
  </si>
  <si>
    <t>izk0fo|k cDVk [kqnZ</t>
  </si>
  <si>
    <t>izk0fo|k veokW</t>
  </si>
  <si>
    <t>lqjoy</t>
  </si>
  <si>
    <t>izk0fo|k lqjoy</t>
  </si>
  <si>
    <t>izk0fo|k lqjoy xkWo</t>
  </si>
  <si>
    <t>eelh cqtqxZ</t>
  </si>
  <si>
    <t>izk0fo|k eelh cqtqxZ</t>
  </si>
  <si>
    <t>izk0fo|k clUriqj</t>
  </si>
  <si>
    <t>vrjkSyh ekQh</t>
  </si>
  <si>
    <t>izk0fo|k vrjkSyh ekQh</t>
  </si>
  <si>
    <t>ckyk iqj [kkylk</t>
  </si>
  <si>
    <t>izk0fo|k ckykiqj [kkylk</t>
  </si>
  <si>
    <t>izk0fo|k dkywiqj</t>
  </si>
  <si>
    <t>igkM+h cqtqxZ</t>
  </si>
  <si>
    <t>izk0fo|k0 igkM+h&amp;1</t>
  </si>
  <si>
    <t>izk0fo|k0 igkM+h&amp;2</t>
  </si>
  <si>
    <t>izk0fo|k0 egkjktiqj</t>
  </si>
  <si>
    <t>izk0fo|k0 vkscjh</t>
  </si>
  <si>
    <t>izk0fo0 cjeiqj</t>
  </si>
  <si>
    <t>iFkjkekuh</t>
  </si>
  <si>
    <t>izk0fo|k iFkjkekuh</t>
  </si>
  <si>
    <t>izk0fo|k fiijksnj</t>
  </si>
  <si>
    <t>dqabZ</t>
  </si>
  <si>
    <t>izk0fo0 vkSxuh dk iqjok</t>
  </si>
  <si>
    <t xml:space="preserve">izk-fo- /kkSusgk </t>
  </si>
  <si>
    <t>izk0fo0 njkbZ</t>
  </si>
  <si>
    <t>dEiksftV Ldwy mejh</t>
  </si>
  <si>
    <t xml:space="preserve">izk-fo Qwyhiqjok </t>
  </si>
  <si>
    <t>izk-fo- caHkuh iqjok</t>
  </si>
  <si>
    <t>izk-fo- lhrkiqj &amp;1</t>
  </si>
  <si>
    <t>jkeuxj</t>
  </si>
  <si>
    <t>jktdh; ckfydk b.Vj dkyst] dohZ</t>
  </si>
  <si>
    <t>xzke iapk;r dk uke</t>
  </si>
  <si>
    <t xml:space="preserve">izk-fo- dksVk </t>
  </si>
  <si>
    <t>izk-fo- 'khryiqj dksugl</t>
  </si>
  <si>
    <t>yks&lt;+okjk</t>
  </si>
  <si>
    <t xml:space="preserve">dEiksftV yks&lt;okjk </t>
  </si>
  <si>
    <t>dkM+h[ksjk</t>
  </si>
  <si>
    <t>izk-fo- dkM+h[ksjk</t>
  </si>
  <si>
    <t>izk-fo- HkhBk[ksjk</t>
  </si>
  <si>
    <t>iFkjkSMh</t>
  </si>
  <si>
    <t>izk-fo- iFkjkSMh</t>
  </si>
  <si>
    <t>NijkekQh</t>
  </si>
  <si>
    <t>izk-fo- NijkekQh</t>
  </si>
  <si>
    <t>izk-fo- yq&lt;gk</t>
  </si>
  <si>
    <t>Hkkjriqj</t>
  </si>
  <si>
    <t>izk-fo- Hkjrdwi</t>
  </si>
  <si>
    <t>izk-fo- jkeiqj ekQh</t>
  </si>
  <si>
    <t>izk-fo- [kIkfVgk</t>
  </si>
  <si>
    <t>izk-fo- Hkkjriqj</t>
  </si>
  <si>
    <t>izk0fo0 Hkkjriqj rjkao</t>
  </si>
  <si>
    <t>dksyxnfg;k</t>
  </si>
  <si>
    <t>izk-fo- dksyxnfg;k</t>
  </si>
  <si>
    <t>izk-fo- dNkjiqjok</t>
  </si>
  <si>
    <t>izk-fo- xnfg;k</t>
  </si>
  <si>
    <t>izk0fo0 ejtkniqj</t>
  </si>
  <si>
    <t xml:space="preserve">e/;kUg Hkkstu fuf/k [kkrk la[;k </t>
  </si>
  <si>
    <t>izk-fo- eobZ dyk&amp;2</t>
  </si>
  <si>
    <t>izk0fo0 dYyk dk iqjok</t>
  </si>
  <si>
    <t>izk0fo|k0 cNju&amp;1</t>
  </si>
  <si>
    <t>izk0fo|k0 diuk&amp;1</t>
  </si>
  <si>
    <t>izk0fo|k0 ukWnh&amp;1</t>
  </si>
  <si>
    <t>pdkSa/k</t>
  </si>
  <si>
    <t xml:space="preserve">Cykd &amp; eÅ </t>
  </si>
  <si>
    <t>izk0fo|k0 fogjokW&amp;1</t>
  </si>
  <si>
    <t>izk0fo|k vkSngk&amp;1</t>
  </si>
  <si>
    <t>izk-fo- #Dek [kqnZ</t>
  </si>
  <si>
    <t>:Dek [kqnZ</t>
  </si>
  <si>
    <t>izk0fo0 fMxjh iqjok</t>
  </si>
  <si>
    <t>izk0fo|k djkSaf/kgkbZ</t>
  </si>
  <si>
    <t>lkekU;</t>
  </si>
  <si>
    <t>v0fi0</t>
  </si>
  <si>
    <t>vuq0tk0</t>
  </si>
  <si>
    <t>vuq0t0tk0</t>
  </si>
  <si>
    <t>vYila[;d</t>
  </si>
  <si>
    <t>izk0fo0yks&lt;+okjk</t>
  </si>
  <si>
    <t>izk-fo- [k.Msgok</t>
  </si>
  <si>
    <t xml:space="preserve">Cykd &amp;% fp=dwV </t>
  </si>
  <si>
    <t xml:space="preserve">Cykd &amp;% igkMh </t>
  </si>
  <si>
    <t xml:space="preserve">Cykd &amp;% jkeuxj </t>
  </si>
  <si>
    <t xml:space="preserve">Cykd &amp;% ekfudiqj </t>
  </si>
  <si>
    <t xml:space="preserve">Cykd &amp; uxj{ks= </t>
  </si>
  <si>
    <t>izk-fo- ckeuiqj</t>
  </si>
  <si>
    <t>izk0fo|k vksjk&amp;1</t>
  </si>
  <si>
    <t>izk0fo|k njlsMk&amp;1</t>
  </si>
  <si>
    <t>izk-fo- jkeiqj dY;k.kx&lt;</t>
  </si>
  <si>
    <t>jkeiqj dY;k.kx&lt;</t>
  </si>
  <si>
    <t>izk-fo- u;kpUnk</t>
  </si>
  <si>
    <t>izk-fo-  eobZ dyk&amp;1</t>
  </si>
  <si>
    <t>izk-fo- NsfjgkbZ</t>
  </si>
  <si>
    <t>izk-fo- /kkscjgk</t>
  </si>
  <si>
    <t xml:space="preserve">vo'ks"k [kk|kUu ,oa izkIr vkoaVu dks lfEefyr djrs gq;s izLrkfor [kk|kUu </t>
  </si>
  <si>
    <t xml:space="preserve">vo'ks"k dks lek;ksftr djrs gq;s vkxf.kr [kk|kUu </t>
  </si>
  <si>
    <t xml:space="preserve">mBku@forj.k gsrq [kk|kUu ,d ekg </t>
  </si>
  <si>
    <t xml:space="preserve">mBku@forj.k gsrq [kk|kUu rhu ekg </t>
  </si>
  <si>
    <t xml:space="preserve">;ksx </t>
  </si>
  <si>
    <t xml:space="preserve">xsgwa </t>
  </si>
  <si>
    <t xml:space="preserve">pkoy </t>
  </si>
  <si>
    <t>9 (5*Form)</t>
  </si>
  <si>
    <t>10 (5*Form)</t>
  </si>
  <si>
    <t xml:space="preserve"> 11  (9-6)</t>
  </si>
  <si>
    <t>12  (10-7)</t>
  </si>
  <si>
    <t>13 (11/3)</t>
  </si>
  <si>
    <t>14 (12/3)</t>
  </si>
  <si>
    <t>15  (13*3)</t>
  </si>
  <si>
    <t>16 (14*3)</t>
  </si>
  <si>
    <t xml:space="preserve">e/;kUg Hkkstu ;kstukUrxZr ekg vizSy 2015 ls twu 2015 gsrq [kk|kUu vkoaVu lwph </t>
  </si>
  <si>
    <t>Manualaly Calcualation</t>
  </si>
  <si>
    <t xml:space="preserve">31 ekpZ 2012 ds vuqlkj vo'ks"k /kujkf'k </t>
  </si>
  <si>
    <t>vizSy 2012 ls vxLr 2012 rd esa izkIr</t>
  </si>
  <si>
    <t>vizSy 2012 ls vxLr 2012 rd esa O;;</t>
  </si>
  <si>
    <t xml:space="preserve">fo|ky; la[;k </t>
  </si>
  <si>
    <t>Cykd dk uke</t>
  </si>
  <si>
    <t>xsgwa</t>
  </si>
  <si>
    <t>;ksx</t>
  </si>
  <si>
    <t>fp=dwV</t>
  </si>
  <si>
    <t>11 (9-6)</t>
  </si>
  <si>
    <t>12 (10-7)</t>
  </si>
  <si>
    <t>15 (13/3)</t>
  </si>
  <si>
    <t>16 (14/3)</t>
  </si>
  <si>
    <t>17  (15*3)</t>
  </si>
  <si>
    <t>18 (16*3)</t>
  </si>
  <si>
    <t>CHITRAKOOT</t>
  </si>
  <si>
    <t xml:space="preserve">MAU </t>
  </si>
  <si>
    <t xml:space="preserve">PAHADI </t>
  </si>
  <si>
    <t>RAMNAGAR</t>
  </si>
  <si>
    <t>uxj{ks= dohZ</t>
  </si>
  <si>
    <t>MANIKPUR</t>
  </si>
  <si>
    <t>NAGAR</t>
  </si>
  <si>
    <t xml:space="preserve">TOTAL </t>
  </si>
  <si>
    <t xml:space="preserve">ALLOCATION </t>
  </si>
  <si>
    <t xml:space="preserve">e/;kUg Hkkstu ;kstukUrxZr ekg vizSy 2015 ls twu 2015 rd dk [kk|kUu vkoaVu izkFkfed Lrj </t>
  </si>
  <si>
    <t xml:space="preserve">ek=k dqUVy esa </t>
  </si>
  <si>
    <t>izk-fo- dks&lt;u iqjok</t>
  </si>
  <si>
    <t>izk-fo- dksYgqqok ekQh</t>
  </si>
  <si>
    <t>izk-fo dqdjgkbZS</t>
  </si>
  <si>
    <t>izk-fo- caf/ku</t>
  </si>
  <si>
    <t>izk-fo- eqMkSagk</t>
  </si>
  <si>
    <t>izk-fo- jkuhiqjHkV~V</t>
  </si>
  <si>
    <t>izk-fo- iVksjh</t>
  </si>
  <si>
    <t>uSuh</t>
  </si>
  <si>
    <t>izk0fo0 lqyrkuiqjok</t>
  </si>
  <si>
    <t>izk0fo0 eNfjgu iqjok</t>
  </si>
  <si>
    <t>izk0fo0 vehu dk iqjok</t>
  </si>
  <si>
    <t>izk0fo0 eobZ igjk</t>
  </si>
  <si>
    <t>izk0fo0 vj[ku iqjok</t>
  </si>
  <si>
    <t>izk0fo0 yky fcgkjh iqjok</t>
  </si>
  <si>
    <t>izk0fo0 xksgkuh iqjok</t>
  </si>
  <si>
    <t>dkywiqj ikgh</t>
  </si>
  <si>
    <t>izk0fo0 dqEgkju iqjok</t>
  </si>
  <si>
    <t>izk0fo0 /krqjgu iqjok</t>
  </si>
  <si>
    <t>dksjkjh</t>
  </si>
  <si>
    <t>izk0fo0 chnj iqjok</t>
  </si>
  <si>
    <t>izk0fo0 gfjtu iqjok</t>
  </si>
  <si>
    <t>izk0fo0 fefj;k iqjok</t>
  </si>
  <si>
    <t>izk0fo0 jkeiqj ikynso</t>
  </si>
  <si>
    <t>izk0fo0 cfy;k iqjok</t>
  </si>
  <si>
    <t>Beedar Purwa</t>
  </si>
  <si>
    <t>izk0fo0 jke lthou dk iqjok</t>
  </si>
  <si>
    <t>[kEgfj;k</t>
  </si>
  <si>
    <t>izk0fo0 cxyu</t>
  </si>
  <si>
    <t>izk0fo0 eqdou iqjok</t>
  </si>
  <si>
    <t>izk0fo0 HkMgk iqjok</t>
  </si>
  <si>
    <t>izk0fo0 dksfju iqjok</t>
  </si>
  <si>
    <t>izk0fo0 ctuh iqjok</t>
  </si>
  <si>
    <t>izk0fo0 jgwuh iqjok</t>
  </si>
  <si>
    <t>izk0fo0 Hkksnw dk iqjok</t>
  </si>
  <si>
    <t>izk0fo0 /kkuh dk iqjok</t>
  </si>
  <si>
    <t>izk0fo0 f'kopju dk iqjok</t>
  </si>
  <si>
    <t>izk0fo0 vejiqj</t>
  </si>
  <si>
    <t>izk0fo0 NVu</t>
  </si>
  <si>
    <t>izk0fo0 dcjk iqjok</t>
  </si>
  <si>
    <t>izk0fo0 Bhdk iqjok</t>
  </si>
  <si>
    <t>izk0fo0 jeiqjok</t>
  </si>
  <si>
    <t>izk0fo0 l/kkjh dk iqjok</t>
  </si>
  <si>
    <t>izk0fo0 cq)uxj</t>
  </si>
  <si>
    <t>jkeiqj</t>
  </si>
  <si>
    <t>flagiqj</t>
  </si>
  <si>
    <t>bVok</t>
  </si>
  <si>
    <t>ckW/kh</t>
  </si>
  <si>
    <t>gUuk fcuSdk</t>
  </si>
  <si>
    <t>fljkoy ekQh</t>
  </si>
  <si>
    <t>lqgsy</t>
  </si>
  <si>
    <t>fiijkSan</t>
  </si>
  <si>
    <t>cYgkSjk</t>
  </si>
  <si>
    <t>&lt;&lt;okj</t>
  </si>
  <si>
    <t>vrjlqbZ</t>
  </si>
  <si>
    <t>c:vk</t>
  </si>
  <si>
    <t>dVS;k [kknj</t>
  </si>
  <si>
    <t>Nhcksa</t>
  </si>
  <si>
    <t>Hk[kjokj</t>
  </si>
  <si>
    <t>ykSjh</t>
  </si>
  <si>
    <t>cfj;ka</t>
  </si>
  <si>
    <t>?kqjsgVk</t>
  </si>
  <si>
    <t>/kquqok</t>
  </si>
  <si>
    <t>[ktqfjgk [kqnZ</t>
  </si>
  <si>
    <t>nsÅ/kk</t>
  </si>
  <si>
    <t>js:vk</t>
  </si>
  <si>
    <t>mQjkSyh</t>
  </si>
  <si>
    <t>fiifj;k ekQh</t>
  </si>
  <si>
    <t>yks/kkSjk cjsBh</t>
  </si>
  <si>
    <t>[kqtqfjgk dyk</t>
  </si>
  <si>
    <t>veokW</t>
  </si>
  <si>
    <t>fldjh</t>
  </si>
  <si>
    <t>rhj eÅ</t>
  </si>
  <si>
    <t>djkSnh dyk</t>
  </si>
  <si>
    <t>ijkdksa</t>
  </si>
  <si>
    <t>pksjgk</t>
  </si>
  <si>
    <t>HkHksaV</t>
  </si>
  <si>
    <t>[kVokjk</t>
  </si>
  <si>
    <t>ukWfnu dqfeZ;ku</t>
  </si>
  <si>
    <t>uxj iapk;r jktkiqj</t>
  </si>
  <si>
    <t>izk0fo0 jkeiqj 1</t>
  </si>
  <si>
    <t>izk0fo0 csyjh</t>
  </si>
  <si>
    <t>izk0fo0 flagiqj</t>
  </si>
  <si>
    <t>izk0fo0 vejrh iqjok</t>
  </si>
  <si>
    <t>izk0fo0 /kkSgkbZ</t>
  </si>
  <si>
    <t>izk0fo0 jkeiqj 2</t>
  </si>
  <si>
    <t>izk0fo0 uVksa dk iqjok</t>
  </si>
  <si>
    <t>izk0fo0 jks[kjh</t>
  </si>
  <si>
    <t>izk0fo0 udVh iqjok</t>
  </si>
  <si>
    <t>izk0fo0 egqfy;kW</t>
  </si>
  <si>
    <t>izk0fo0 pqpqjgk iqjok</t>
  </si>
  <si>
    <t>izk0fo0 ckW/kh</t>
  </si>
  <si>
    <t>izk0fo0 jkekdksy</t>
  </si>
  <si>
    <t>izk0fo0 gUuk 2</t>
  </si>
  <si>
    <t>izk0fo0 gUuk 1</t>
  </si>
  <si>
    <t>izk0fo0 fVdjk</t>
  </si>
  <si>
    <t>izk0fo0 fiijkSan</t>
  </si>
  <si>
    <t>izk0fo0 pdHkMs+lj</t>
  </si>
  <si>
    <t>izk0fo0 fi;fj;kW dyk</t>
  </si>
  <si>
    <t>izk0fo0 cjkNh</t>
  </si>
  <si>
    <t>izk0fo0 &lt;&lt;okj</t>
  </si>
  <si>
    <t>izk0fo0 efV;kjk</t>
  </si>
  <si>
    <t>izk0fo0 pUngk</t>
  </si>
  <si>
    <t>izk0fo0 lqgsy</t>
  </si>
  <si>
    <t>izk0fo0 xat</t>
  </si>
  <si>
    <t>izk0fo0 /kokMk</t>
  </si>
  <si>
    <t>izk0fo0 fljkoy 1</t>
  </si>
  <si>
    <t>izk0fo0 fljkoy 2</t>
  </si>
  <si>
    <t>izk0fo0 dVS;k [kknj</t>
  </si>
  <si>
    <t>izk0fo0 cYgkSjk</t>
  </si>
  <si>
    <t>izk0fo0 nsoLFkku dk iqjok</t>
  </si>
  <si>
    <t>izk0fo0 nsogVk</t>
  </si>
  <si>
    <t>izk0fo0 lqtkuxat</t>
  </si>
  <si>
    <t>izk0fo0 vrjlqbZ</t>
  </si>
  <si>
    <t>izk0fo0 ?kqjsgVk</t>
  </si>
  <si>
    <t>izk0fo0 igkMh</t>
  </si>
  <si>
    <t>izk0fo0 /kquqok</t>
  </si>
  <si>
    <t>izk0fo0 uksuebZ</t>
  </si>
  <si>
    <t>izk0fo0 fclkSa/kk</t>
  </si>
  <si>
    <t>izk0fo0 nsÅ/kk</t>
  </si>
  <si>
    <t>izk0fo0 nsokuh</t>
  </si>
  <si>
    <t>izk0fo0 ifV;u iqjok</t>
  </si>
  <si>
    <t>izk0fo0 Hk[kjokj</t>
  </si>
  <si>
    <t>izk0fo0 [kksj</t>
  </si>
  <si>
    <t>izk0fo0 mQjkSyh</t>
  </si>
  <si>
    <t>izk0fo0 'kEHkwiqj</t>
  </si>
  <si>
    <t>izk0fo0 yksgx&lt;h</t>
  </si>
  <si>
    <t>izk0fo0 ddjgqyh iqjok</t>
  </si>
  <si>
    <t>izk0fo0 [ktqfjgk [kqnZ</t>
  </si>
  <si>
    <t>izk0fo0 ,Mok iqjok</t>
  </si>
  <si>
    <t>izk0fo0 dqehZ dk iqjok</t>
  </si>
  <si>
    <t>izk0fo0 lh&lt;h iqjok</t>
  </si>
  <si>
    <t>izk0fo0 diqjh</t>
  </si>
  <si>
    <t>izk0fo0 guqekuxat</t>
  </si>
  <si>
    <t>izk0fo0 fi;fj;k ekQh</t>
  </si>
  <si>
    <t>izk0fo0 fi;jh dxkj</t>
  </si>
  <si>
    <t>izk0fo0 ykSjh 1</t>
  </si>
  <si>
    <t>izk0fo0 ykSjh 2</t>
  </si>
  <si>
    <t>izk0fo0 vfgjuiqjok</t>
  </si>
  <si>
    <t>izk0fo0 js:ok</t>
  </si>
  <si>
    <t>izk0fo0 cfj;k</t>
  </si>
  <si>
    <t>izk0fo0 xkscjkSy</t>
  </si>
  <si>
    <t>izk0fo0 jkeuxj</t>
  </si>
  <si>
    <t>izk0fo0 cjsBh</t>
  </si>
  <si>
    <t>izk0fo0 yks/kkSjk cjsBh</t>
  </si>
  <si>
    <t>izk0fo0 [ktqfjgk dyk</t>
  </si>
  <si>
    <t>izk0fo0 cflagk</t>
  </si>
  <si>
    <t>izk0fo0 veokW</t>
  </si>
  <si>
    <t>izk0fo0 veku</t>
  </si>
  <si>
    <t>izk0fo0 jke flag dk iqjok</t>
  </si>
  <si>
    <t>izk0fo0 rhj eÅ 2</t>
  </si>
  <si>
    <t>izk0fo0 fldjha</t>
  </si>
  <si>
    <t>izk0fo0 Hknsojk</t>
  </si>
  <si>
    <t>izk0fo0 dqbZ</t>
  </si>
  <si>
    <t>izk0fo0 ijkdksa</t>
  </si>
  <si>
    <t>izk0fo0 lksrhiqjok</t>
  </si>
  <si>
    <t>Gadariyan Puruwa (Ragauli)</t>
  </si>
  <si>
    <t>Gadariya Puruwa (Titahara)</t>
  </si>
  <si>
    <t>Gadriyan Puruwa (Rauli)</t>
  </si>
  <si>
    <t>izk0fo0 dqehZ iqjok</t>
  </si>
  <si>
    <t>izk0fo0 iSdkSjk</t>
  </si>
  <si>
    <t>izk0fo0 HkHksaV 2</t>
  </si>
  <si>
    <t>izk0fo0 HkHksV 1</t>
  </si>
  <si>
    <t>izk0fo0 f'ko eksgu dk Msjk</t>
  </si>
  <si>
    <t>izk0fo0 vuqlwfpr cLrh</t>
  </si>
  <si>
    <t>izk0fo0 c:vk</t>
  </si>
  <si>
    <t>izk0fo0 vktkn iqjok</t>
  </si>
  <si>
    <t>izk0fo0 rhj eÅ 1</t>
  </si>
  <si>
    <t>izk0fo0 fcukSjk</t>
  </si>
  <si>
    <t>izk0fo0 eyokjk</t>
  </si>
  <si>
    <t>izk0fo0 e&gt;xkWo</t>
  </si>
  <si>
    <t>izk0fo0 f'koygk iqjok</t>
  </si>
  <si>
    <t>izk0fo0 [kVokjk 2</t>
  </si>
  <si>
    <t>izk0fo0 ukWfnu dqfeZ;ku 2</t>
  </si>
  <si>
    <t>izk0fo0 [kVokjk 1</t>
  </si>
  <si>
    <t>izk0fo0 djkSnh dykW</t>
  </si>
  <si>
    <t>izk0fo0 ukWfnu dqfeZ;ku 1</t>
  </si>
  <si>
    <t>izk0 fo0 jktkiqj&amp;1</t>
  </si>
  <si>
    <t>izk0 fo0 jktkiqj&amp;2</t>
  </si>
  <si>
    <t>izk0 fo0 jktkiqj&amp;3</t>
  </si>
  <si>
    <t>izk0fo0 Nhcksa 1</t>
  </si>
  <si>
    <t xml:space="preserve">izk0fo0 feJ dk Msjk </t>
  </si>
  <si>
    <t xml:space="preserve">izk0fo0 xMfj;uiqjok </t>
  </si>
  <si>
    <t xml:space="preserve">izk0fo0 pgVk </t>
  </si>
  <si>
    <t xml:space="preserve">izk0fo0 vj[kuiqjok </t>
  </si>
  <si>
    <t xml:space="preserve">izk0fo0 Hkokuhiqjok </t>
  </si>
</sst>
</file>

<file path=xl/styles.xml><?xml version="1.0" encoding="utf-8"?>
<styleSheet xmlns="http://schemas.openxmlformats.org/spreadsheetml/2006/main">
  <numFmts count="3">
    <numFmt numFmtId="172" formatCode="0.000"/>
    <numFmt numFmtId="181" formatCode="0;[Red]0"/>
    <numFmt numFmtId="184" formatCode="0_);\(0\)"/>
  </numFmts>
  <fonts count="38">
    <font>
      <sz val="10"/>
      <name val="Arial"/>
    </font>
    <font>
      <sz val="10"/>
      <name val="Arial"/>
    </font>
    <font>
      <b/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Kruti Dev 010"/>
    </font>
    <font>
      <b/>
      <sz val="14"/>
      <name val="Kruti Dev 010"/>
    </font>
    <font>
      <sz val="12"/>
      <name val="Arial"/>
    </font>
    <font>
      <u/>
      <sz val="10"/>
      <color indexed="12"/>
      <name val="Arial"/>
    </font>
    <font>
      <sz val="8"/>
      <name val="Arial"/>
    </font>
    <font>
      <b/>
      <sz val="16"/>
      <name val="Kruti Dev 010"/>
    </font>
    <font>
      <sz val="10"/>
      <name val="Arial"/>
    </font>
    <font>
      <b/>
      <sz val="8"/>
      <color indexed="81"/>
      <name val="Tahoma"/>
    </font>
    <font>
      <sz val="8"/>
      <color indexed="81"/>
      <name val="Tahoma"/>
    </font>
    <font>
      <b/>
      <sz val="12"/>
      <name val="Arial"/>
    </font>
    <font>
      <b/>
      <sz val="18"/>
      <name val="Kruti Dev 010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</font>
    <font>
      <sz val="10"/>
      <name val="Arial"/>
    </font>
    <font>
      <sz val="12"/>
      <name val="Verdana"/>
      <family val="2"/>
    </font>
    <font>
      <b/>
      <sz val="20"/>
      <name val="Kruti Dev 010"/>
    </font>
    <font>
      <sz val="10"/>
      <name val="Arial"/>
    </font>
    <font>
      <b/>
      <sz val="10"/>
      <name val="Tahoma"/>
      <family val="2"/>
    </font>
    <font>
      <b/>
      <sz val="12"/>
      <name val="Kruti Dev 010"/>
    </font>
    <font>
      <sz val="10"/>
      <name val="Arial"/>
    </font>
    <font>
      <sz val="10"/>
      <name val="Verdana"/>
      <family val="2"/>
    </font>
    <font>
      <b/>
      <sz val="12"/>
      <color indexed="10"/>
      <name val="Arial"/>
      <family val="2"/>
    </font>
    <font>
      <b/>
      <sz val="25"/>
      <name val="Kruti Dev 010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Kruti Dev 010"/>
    </font>
    <font>
      <sz val="14"/>
      <name val="Shusha"/>
    </font>
    <font>
      <b/>
      <sz val="30"/>
      <name val="Kruti Dev 010"/>
    </font>
    <font>
      <b/>
      <sz val="15"/>
      <name val="Kruti Dev 010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1">
    <xf numFmtId="0" fontId="0" fillId="0" borderId="0" xfId="0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6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20" fillId="0" borderId="0" xfId="0" applyFont="1" applyFill="1"/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/>
    <xf numFmtId="0" fontId="2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0" xfId="0" applyFont="1" applyFill="1"/>
    <xf numFmtId="0" fontId="3" fillId="0" borderId="1" xfId="0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/>
    </xf>
    <xf numFmtId="181" fontId="7" fillId="0" borderId="1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81" fontId="14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5" fillId="0" borderId="1" xfId="0" applyFont="1" applyFill="1" applyBorder="1"/>
    <xf numFmtId="1" fontId="4" fillId="0" borderId="1" xfId="0" applyNumberFormat="1" applyFont="1" applyFill="1" applyBorder="1" applyAlignment="1">
      <alignment horizontal="center"/>
    </xf>
    <xf numFmtId="0" fontId="5" fillId="0" borderId="1" xfId="0" quotePrefix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84" fontId="3" fillId="0" borderId="1" xfId="0" applyNumberFormat="1" applyFont="1" applyFill="1" applyBorder="1" applyAlignment="1">
      <alignment horizontal="right"/>
    </xf>
    <xf numFmtId="181" fontId="4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right"/>
    </xf>
    <xf numFmtId="0" fontId="21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shrinkToFit="1"/>
    </xf>
    <xf numFmtId="0" fontId="19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/>
    </xf>
    <xf numFmtId="184" fontId="7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quotePrefix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7" fillId="0" borderId="1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NumberFormat="1" applyFont="1" applyFill="1" applyAlignment="1" applyProtection="1">
      <alignment horizontal="left" vertical="top"/>
      <protection locked="0"/>
    </xf>
    <xf numFmtId="0" fontId="7" fillId="0" borderId="0" xfId="0" applyNumberFormat="1" applyFont="1" applyFill="1" applyAlignment="1" applyProtection="1">
      <alignment vertical="top"/>
      <protection locked="0"/>
    </xf>
    <xf numFmtId="0" fontId="7" fillId="0" borderId="1" xfId="0" applyNumberFormat="1" applyFont="1" applyFill="1" applyBorder="1" applyAlignment="1" applyProtection="1">
      <alignment vertical="top"/>
      <protection locked="0"/>
    </xf>
    <xf numFmtId="0" fontId="2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4" fillId="0" borderId="0" xfId="0" applyFont="1" applyFill="1"/>
    <xf numFmtId="0" fontId="3" fillId="0" borderId="0" xfId="0" applyNumberFormat="1" applyFont="1" applyFill="1" applyAlignment="1" applyProtection="1">
      <alignment vertical="top"/>
      <protection locked="0"/>
    </xf>
    <xf numFmtId="0" fontId="3" fillId="2" borderId="0" xfId="0" applyNumberFormat="1" applyFont="1" applyFill="1" applyAlignment="1" applyProtection="1">
      <alignment vertical="top"/>
      <protection locked="0"/>
    </xf>
    <xf numFmtId="0" fontId="3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/>
    </xf>
    <xf numFmtId="0" fontId="7" fillId="3" borderId="1" xfId="1" applyFont="1" applyFill="1" applyBorder="1" applyAlignment="1" applyProtection="1">
      <alignment horizontal="right"/>
    </xf>
    <xf numFmtId="0" fontId="20" fillId="0" borderId="0" xfId="0" applyFont="1" applyFill="1" applyBorder="1"/>
    <xf numFmtId="0" fontId="26" fillId="0" borderId="1" xfId="0" applyNumberFormat="1" applyFont="1" applyFill="1" applyBorder="1" applyAlignment="1" applyProtection="1">
      <alignment vertical="top"/>
      <protection locked="0"/>
    </xf>
    <xf numFmtId="0" fontId="27" fillId="0" borderId="1" xfId="0" applyFont="1" applyFill="1" applyBorder="1"/>
    <xf numFmtId="0" fontId="26" fillId="0" borderId="0" xfId="0" applyNumberFormat="1" applyFont="1" applyFill="1" applyAlignment="1" applyProtection="1">
      <alignment vertical="top"/>
      <protection locked="0"/>
    </xf>
    <xf numFmtId="0" fontId="19" fillId="0" borderId="0" xfId="0" applyFont="1" applyFill="1" applyBorder="1"/>
    <xf numFmtId="0" fontId="16" fillId="0" borderId="0" xfId="0" applyFont="1" applyFill="1" applyBorder="1"/>
    <xf numFmtId="0" fontId="3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/>
    </xf>
    <xf numFmtId="0" fontId="7" fillId="0" borderId="2" xfId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181" fontId="3" fillId="0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 applyProtection="1">
      <alignment horizontal="left" vertical="top"/>
      <protection locked="0"/>
    </xf>
    <xf numFmtId="181" fontId="7" fillId="3" borderId="1" xfId="0" applyNumberFormat="1" applyFont="1" applyFill="1" applyBorder="1" applyAlignment="1">
      <alignment horizontal="right"/>
    </xf>
    <xf numFmtId="0" fontId="7" fillId="0" borderId="1" xfId="3" applyFont="1" applyFill="1" applyBorder="1"/>
    <xf numFmtId="0" fontId="7" fillId="0" borderId="3" xfId="0" applyFont="1" applyFill="1" applyBorder="1"/>
    <xf numFmtId="0" fontId="7" fillId="2" borderId="1" xfId="0" applyNumberFormat="1" applyFont="1" applyFill="1" applyBorder="1" applyAlignment="1" applyProtection="1">
      <alignment vertical="top"/>
      <protection locked="0"/>
    </xf>
    <xf numFmtId="0" fontId="3" fillId="3" borderId="0" xfId="0" applyNumberFormat="1" applyFont="1" applyFill="1" applyAlignment="1" applyProtection="1">
      <alignment vertical="top"/>
      <protection locked="0"/>
    </xf>
    <xf numFmtId="0" fontId="2" fillId="0" borderId="2" xfId="0" applyFont="1" applyFill="1" applyBorder="1" applyAlignment="1">
      <alignment horizontal="center"/>
    </xf>
    <xf numFmtId="0" fontId="7" fillId="3" borderId="1" xfId="0" applyNumberFormat="1" applyFont="1" applyFill="1" applyBorder="1" applyAlignment="1" applyProtection="1">
      <alignment vertical="top"/>
      <protection locked="0"/>
    </xf>
    <xf numFmtId="0" fontId="7" fillId="0" borderId="2" xfId="0" applyFont="1" applyFill="1" applyBorder="1" applyAlignment="1">
      <alignment horizontal="right"/>
    </xf>
    <xf numFmtId="1" fontId="7" fillId="0" borderId="2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right"/>
    </xf>
    <xf numFmtId="1" fontId="7" fillId="0" borderId="1" xfId="0" applyNumberFormat="1" applyFont="1" applyFill="1" applyBorder="1"/>
    <xf numFmtId="1" fontId="3" fillId="0" borderId="1" xfId="0" applyNumberFormat="1" applyFont="1" applyFill="1" applyBorder="1"/>
    <xf numFmtId="172" fontId="3" fillId="0" borderId="1" xfId="0" applyNumberFormat="1" applyFont="1" applyFill="1" applyBorder="1"/>
    <xf numFmtId="172" fontId="7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/>
    <xf numFmtId="0" fontId="10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17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/>
    <xf numFmtId="172" fontId="7" fillId="0" borderId="0" xfId="0" applyNumberFormat="1" applyFont="1"/>
    <xf numFmtId="172" fontId="28" fillId="0" borderId="0" xfId="0" applyNumberFormat="1" applyFont="1"/>
    <xf numFmtId="2" fontId="4" fillId="0" borderId="0" xfId="0" applyNumberFormat="1" applyFont="1"/>
    <xf numFmtId="172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left"/>
    </xf>
    <xf numFmtId="172" fontId="14" fillId="0" borderId="1" xfId="0" applyNumberFormat="1" applyFont="1" applyFill="1" applyBorder="1" applyAlignment="1">
      <alignment horizontal="right"/>
    </xf>
    <xf numFmtId="172" fontId="7" fillId="3" borderId="1" xfId="0" applyNumberFormat="1" applyFont="1" applyFill="1" applyBorder="1"/>
    <xf numFmtId="172" fontId="7" fillId="4" borderId="1" xfId="0" applyNumberFormat="1" applyFont="1" applyFill="1" applyBorder="1"/>
    <xf numFmtId="0" fontId="27" fillId="0" borderId="0" xfId="0" applyFont="1" applyFill="1"/>
    <xf numFmtId="0" fontId="21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4" fillId="0" borderId="0" xfId="0" applyFont="1" applyFill="1" applyBorder="1" applyAlignment="1"/>
    <xf numFmtId="0" fontId="31" fillId="0" borderId="0" xfId="0" applyFont="1" applyFill="1"/>
    <xf numFmtId="0" fontId="31" fillId="0" borderId="0" xfId="0" applyFont="1" applyFill="1" applyAlignment="1">
      <alignment horizontal="center" vertical="center"/>
    </xf>
    <xf numFmtId="0" fontId="3" fillId="0" borderId="1" xfId="2" applyFont="1" applyFill="1" applyBorder="1" applyAlignment="1" applyProtection="1">
      <alignment horizontal="right"/>
    </xf>
    <xf numFmtId="0" fontId="3" fillId="3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/>
    </xf>
    <xf numFmtId="181" fontId="3" fillId="3" borderId="1" xfId="0" applyNumberFormat="1" applyFont="1" applyFill="1" applyBorder="1" applyAlignment="1">
      <alignment horizontal="right"/>
    </xf>
    <xf numFmtId="0" fontId="3" fillId="3" borderId="1" xfId="2" applyFont="1" applyFill="1" applyBorder="1" applyAlignment="1" applyProtection="1">
      <alignment horizontal="right"/>
    </xf>
    <xf numFmtId="0" fontId="31" fillId="3" borderId="1" xfId="0" applyFont="1" applyFill="1" applyBorder="1"/>
    <xf numFmtId="0" fontId="3" fillId="0" borderId="0" xfId="0" applyFont="1" applyFill="1"/>
    <xf numFmtId="0" fontId="33" fillId="0" borderId="0" xfId="0" applyFont="1" applyFill="1"/>
    <xf numFmtId="0" fontId="4" fillId="0" borderId="0" xfId="0" applyFont="1" applyFill="1" applyBorder="1" applyAlignment="1">
      <alignment horizontal="center" wrapText="1"/>
    </xf>
    <xf numFmtId="0" fontId="5" fillId="3" borderId="1" xfId="0" applyFont="1" applyFill="1" applyBorder="1"/>
    <xf numFmtId="1" fontId="24" fillId="3" borderId="1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34" fillId="0" borderId="1" xfId="0" applyFont="1" applyFill="1" applyBorder="1"/>
    <xf numFmtId="0" fontId="3" fillId="0" borderId="5" xfId="2" applyFont="1" applyFill="1" applyBorder="1" applyAlignment="1" applyProtection="1">
      <alignment horizontal="right"/>
    </xf>
    <xf numFmtId="0" fontId="21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2" applyFont="1" applyFill="1" applyBorder="1" applyAlignment="1" applyProtection="1">
      <alignment horizontal="right"/>
    </xf>
    <xf numFmtId="181" fontId="4" fillId="0" borderId="5" xfId="0" applyNumberFormat="1" applyFont="1" applyFill="1" applyBorder="1" applyAlignment="1">
      <alignment horizontal="right"/>
    </xf>
    <xf numFmtId="0" fontId="31" fillId="0" borderId="0" xfId="0" applyFont="1" applyFill="1" applyAlignment="1">
      <alignment horizontal="right"/>
    </xf>
    <xf numFmtId="0" fontId="31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5" xfId="2" applyFont="1" applyFill="1" applyBorder="1" applyAlignment="1" applyProtection="1">
      <alignment horizontal="center"/>
    </xf>
    <xf numFmtId="181" fontId="3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181" fontId="3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3" borderId="5" xfId="2" applyFont="1" applyFill="1" applyBorder="1" applyAlignment="1" applyProtection="1">
      <alignment horizontal="center"/>
    </xf>
    <xf numFmtId="0" fontId="3" fillId="0" borderId="5" xfId="0" applyFont="1" applyFill="1" applyBorder="1" applyAlignment="1">
      <alignment horizontal="center"/>
    </xf>
    <xf numFmtId="181" fontId="4" fillId="0" borderId="1" xfId="0" applyNumberFormat="1" applyFont="1" applyFill="1" applyBorder="1" applyAlignment="1">
      <alignment horizontal="center"/>
    </xf>
    <xf numFmtId="181" fontId="4" fillId="0" borderId="5" xfId="0" applyNumberFormat="1" applyFont="1" applyFill="1" applyBorder="1" applyAlignment="1">
      <alignment horizontal="center"/>
    </xf>
    <xf numFmtId="172" fontId="4" fillId="0" borderId="1" xfId="0" applyNumberFormat="1" applyFont="1" applyFill="1" applyBorder="1" applyAlignment="1">
      <alignment horizontal="center"/>
    </xf>
    <xf numFmtId="1" fontId="31" fillId="0" borderId="0" xfId="0" applyNumberFormat="1" applyFont="1" applyFill="1" applyAlignment="1">
      <alignment horizontal="center"/>
    </xf>
    <xf numFmtId="0" fontId="2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center" wrapText="1"/>
    </xf>
    <xf numFmtId="181" fontId="3" fillId="0" borderId="1" xfId="0" applyNumberFormat="1" applyFont="1" applyFill="1" applyBorder="1" applyAlignment="1">
      <alignment horizontal="right" vertical="center" wrapText="1"/>
    </xf>
    <xf numFmtId="15" fontId="3" fillId="3" borderId="1" xfId="0" applyNumberFormat="1" applyFont="1" applyFill="1" applyBorder="1" applyAlignment="1" applyProtection="1">
      <alignment vertical="top"/>
      <protection locked="0"/>
    </xf>
    <xf numFmtId="0" fontId="3" fillId="3" borderId="5" xfId="2" applyFont="1" applyFill="1" applyBorder="1" applyAlignment="1" applyProtection="1">
      <alignment horizontal="right"/>
    </xf>
    <xf numFmtId="0" fontId="3" fillId="3" borderId="0" xfId="2" applyFont="1" applyFill="1" applyBorder="1" applyAlignment="1" applyProtection="1">
      <alignment horizontal="right"/>
    </xf>
    <xf numFmtId="15" fontId="3" fillId="0" borderId="1" xfId="0" applyNumberFormat="1" applyFont="1" applyFill="1" applyBorder="1" applyAlignment="1" applyProtection="1">
      <alignment vertical="top"/>
      <protection locked="0"/>
    </xf>
    <xf numFmtId="0" fontId="3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172" fontId="3" fillId="0" borderId="1" xfId="0" applyNumberFormat="1" applyFont="1" applyFill="1" applyBorder="1" applyAlignment="1">
      <alignment horizontal="center"/>
    </xf>
    <xf numFmtId="172" fontId="7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 vertical="center"/>
    </xf>
    <xf numFmtId="172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2" fillId="0" borderId="8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">
    <cellStyle name="Hyperlink" xfId="1" builtinId="8"/>
    <cellStyle name="Hyperlink_UPS KAHADYAN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8"/>
  <sheetViews>
    <sheetView tabSelected="1" topLeftCell="A16" zoomScale="70" zoomScaleNormal="70" zoomScaleSheetLayoutView="70" workbookViewId="0">
      <selection activeCell="J35" sqref="J35"/>
    </sheetView>
  </sheetViews>
  <sheetFormatPr defaultRowHeight="18.75"/>
  <cols>
    <col min="1" max="1" width="7.42578125" style="229" bestFit="1" customWidth="1"/>
    <col min="2" max="2" width="17.140625" style="229" bestFit="1" customWidth="1"/>
    <col min="3" max="3" width="43.85546875" style="230" customWidth="1"/>
    <col min="4" max="4" width="11.85546875" style="220" customWidth="1"/>
    <col min="5" max="5" width="10.5703125" style="220" customWidth="1"/>
    <col min="6" max="6" width="11" style="220" bestFit="1" customWidth="1"/>
    <col min="7" max="7" width="12.5703125" style="220" customWidth="1"/>
    <col min="8" max="8" width="16.28515625" style="220" customWidth="1"/>
    <col min="9" max="9" width="14.5703125" style="220" customWidth="1"/>
    <col min="10" max="10" width="14" style="220" customWidth="1"/>
    <col min="11" max="11" width="15.42578125" style="220" customWidth="1"/>
    <col min="12" max="12" width="14.7109375" style="220" customWidth="1"/>
    <col min="13" max="13" width="14" style="220" customWidth="1"/>
    <col min="14" max="14" width="13.85546875" style="220" customWidth="1"/>
    <col min="15" max="15" width="14.42578125" style="220" customWidth="1"/>
    <col min="16" max="16384" width="9.140625" style="220"/>
  </cols>
  <sheetData>
    <row r="1" spans="1:15" ht="37.5" customHeight="1">
      <c r="A1" s="231" t="s">
        <v>633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 ht="93" customHeight="1">
      <c r="A2" s="232" t="s">
        <v>1387</v>
      </c>
      <c r="B2" s="232" t="s">
        <v>1388</v>
      </c>
      <c r="C2" s="232" t="s">
        <v>1389</v>
      </c>
      <c r="D2" s="233" t="s">
        <v>635</v>
      </c>
      <c r="E2" s="232" t="s">
        <v>2616</v>
      </c>
      <c r="F2" s="232"/>
      <c r="G2" s="232"/>
      <c r="H2" s="232" t="s">
        <v>2947</v>
      </c>
      <c r="I2" s="232"/>
      <c r="J2" s="235" t="s">
        <v>2948</v>
      </c>
      <c r="K2" s="235"/>
      <c r="L2" s="232" t="s">
        <v>2949</v>
      </c>
      <c r="M2" s="232"/>
      <c r="N2" s="232" t="s">
        <v>2950</v>
      </c>
      <c r="O2" s="232"/>
    </row>
    <row r="3" spans="1:15" ht="45.75" customHeight="1">
      <c r="A3" s="232"/>
      <c r="B3" s="232"/>
      <c r="C3" s="232"/>
      <c r="D3" s="234"/>
      <c r="E3" s="13" t="s">
        <v>2456</v>
      </c>
      <c r="F3" s="13" t="s">
        <v>2457</v>
      </c>
      <c r="G3" s="13" t="s">
        <v>2951</v>
      </c>
      <c r="H3" s="13" t="s">
        <v>2952</v>
      </c>
      <c r="I3" s="13" t="s">
        <v>2953</v>
      </c>
      <c r="J3" s="130" t="s">
        <v>2952</v>
      </c>
      <c r="K3" s="130" t="s">
        <v>2953</v>
      </c>
      <c r="L3" s="13" t="s">
        <v>2952</v>
      </c>
      <c r="M3" s="13" t="s">
        <v>2953</v>
      </c>
      <c r="N3" s="13" t="s">
        <v>2952</v>
      </c>
      <c r="O3" s="13" t="s">
        <v>2953</v>
      </c>
    </row>
    <row r="4" spans="1:15" ht="57" customHeight="1">
      <c r="A4" s="13"/>
      <c r="B4" s="13"/>
      <c r="C4" s="13"/>
      <c r="D4" s="16">
        <v>5</v>
      </c>
      <c r="E4" s="16">
        <v>6</v>
      </c>
      <c r="F4" s="16">
        <v>7</v>
      </c>
      <c r="G4" s="16">
        <v>8</v>
      </c>
      <c r="H4" s="16" t="s">
        <v>2954</v>
      </c>
      <c r="I4" s="16" t="s">
        <v>2955</v>
      </c>
      <c r="J4" s="131" t="s">
        <v>2956</v>
      </c>
      <c r="K4" s="131" t="s">
        <v>2957</v>
      </c>
      <c r="L4" s="16" t="s">
        <v>2958</v>
      </c>
      <c r="M4" s="16" t="s">
        <v>2959</v>
      </c>
      <c r="N4" s="16" t="s">
        <v>2960</v>
      </c>
      <c r="O4" s="16" t="s">
        <v>2961</v>
      </c>
    </row>
    <row r="5" spans="1:15" ht="39.950000000000003" customHeight="1">
      <c r="A5" s="13">
        <v>1</v>
      </c>
      <c r="B5" s="236" t="s">
        <v>1390</v>
      </c>
      <c r="C5" s="60" t="s">
        <v>1391</v>
      </c>
      <c r="D5" s="30">
        <v>4763</v>
      </c>
      <c r="E5" s="221">
        <v>1.08</v>
      </c>
      <c r="F5" s="221">
        <v>5.9980000000000011</v>
      </c>
      <c r="G5" s="221">
        <v>7.0780000000000012</v>
      </c>
      <c r="H5" s="222">
        <v>5.4189603599999998</v>
      </c>
      <c r="I5" s="222">
        <v>8.5932855250000006</v>
      </c>
      <c r="J5" s="222">
        <v>4.3389603599999997</v>
      </c>
      <c r="K5" s="222">
        <v>2.5952855249999995</v>
      </c>
      <c r="L5" s="222">
        <v>1.1814989060279999</v>
      </c>
      <c r="M5" s="222">
        <v>0.80038605590999978</v>
      </c>
      <c r="N5" s="222">
        <v>3.54</v>
      </c>
      <c r="O5" s="222">
        <v>2.4</v>
      </c>
    </row>
    <row r="6" spans="1:15" ht="39.950000000000003" customHeight="1">
      <c r="A6" s="13">
        <v>2</v>
      </c>
      <c r="B6" s="236"/>
      <c r="C6" s="60" t="s">
        <v>1392</v>
      </c>
      <c r="D6" s="48">
        <v>6871</v>
      </c>
      <c r="E6" s="223">
        <v>6.1440000000000001</v>
      </c>
      <c r="F6" s="223">
        <v>7.915</v>
      </c>
      <c r="G6" s="223">
        <v>14.059000000000001</v>
      </c>
      <c r="H6" s="223">
        <v>7.8172741200000004</v>
      </c>
      <c r="I6" s="223">
        <v>12.396486425000001</v>
      </c>
      <c r="J6" s="223">
        <v>1.6732741200000003</v>
      </c>
      <c r="K6" s="223">
        <v>4.4814864250000008</v>
      </c>
      <c r="L6" s="223">
        <v>0.45563254287600002</v>
      </c>
      <c r="M6" s="223">
        <v>1.3820904134700001</v>
      </c>
      <c r="N6" s="223">
        <v>1.37</v>
      </c>
      <c r="O6" s="223">
        <v>4.1500000000000004</v>
      </c>
    </row>
    <row r="7" spans="1:15" ht="39.950000000000003" customHeight="1">
      <c r="A7" s="13">
        <v>3</v>
      </c>
      <c r="B7" s="236"/>
      <c r="C7" s="60" t="s">
        <v>1393</v>
      </c>
      <c r="D7" s="48">
        <v>18718</v>
      </c>
      <c r="E7" s="223">
        <v>2.5470000000000006</v>
      </c>
      <c r="F7" s="223">
        <v>3.8710000000000022</v>
      </c>
      <c r="G7" s="223">
        <v>6.4180000000000028</v>
      </c>
      <c r="H7" s="223">
        <v>21.295842960000002</v>
      </c>
      <c r="I7" s="223">
        <v>33.770547650000005</v>
      </c>
      <c r="J7" s="223">
        <v>18.748842960000001</v>
      </c>
      <c r="K7" s="223">
        <v>29.899547650000002</v>
      </c>
      <c r="L7" s="223">
        <v>5.085</v>
      </c>
      <c r="M7" s="223">
        <v>9.157</v>
      </c>
      <c r="N7" s="223">
        <v>15.26</v>
      </c>
      <c r="O7" s="223">
        <v>27.47</v>
      </c>
    </row>
    <row r="8" spans="1:15" ht="39.950000000000003" customHeight="1">
      <c r="A8" s="13">
        <v>4</v>
      </c>
      <c r="B8" s="236"/>
      <c r="C8" s="60" t="s">
        <v>1394</v>
      </c>
      <c r="D8" s="48">
        <v>4772</v>
      </c>
      <c r="E8" s="223">
        <v>2.72</v>
      </c>
      <c r="F8" s="223">
        <v>2.5110000000000001</v>
      </c>
      <c r="G8" s="223">
        <v>5.2309999999999999</v>
      </c>
      <c r="H8" s="223">
        <v>5.4291998399999999</v>
      </c>
      <c r="I8" s="223">
        <v>8.6095231000000005</v>
      </c>
      <c r="J8" s="223">
        <v>2.7091998399999997</v>
      </c>
      <c r="K8" s="223">
        <v>6.0985231000000004</v>
      </c>
      <c r="L8" s="223">
        <v>0.73771511643199994</v>
      </c>
      <c r="M8" s="223">
        <v>1.8807845240399998</v>
      </c>
      <c r="N8" s="223">
        <v>2.21</v>
      </c>
      <c r="O8" s="223">
        <v>5.64</v>
      </c>
    </row>
    <row r="9" spans="1:15" ht="39.950000000000003" customHeight="1">
      <c r="A9" s="13">
        <v>5</v>
      </c>
      <c r="B9" s="236" t="s">
        <v>70</v>
      </c>
      <c r="C9" s="60" t="s">
        <v>1395</v>
      </c>
      <c r="D9" s="48">
        <v>6263</v>
      </c>
      <c r="E9" s="223">
        <v>4.0470000000000006</v>
      </c>
      <c r="F9" s="223">
        <v>4.7649999999999997</v>
      </c>
      <c r="G9" s="223">
        <v>8.8120000000000012</v>
      </c>
      <c r="H9" s="223">
        <v>7.1255403600000005</v>
      </c>
      <c r="I9" s="223">
        <v>11.299548025</v>
      </c>
      <c r="J9" s="223">
        <v>3.0785403599999999</v>
      </c>
      <c r="K9" s="223">
        <v>6.5345480250000003</v>
      </c>
      <c r="L9" s="223">
        <v>0.83828654002799996</v>
      </c>
      <c r="M9" s="223">
        <v>2.0152546109099996</v>
      </c>
      <c r="N9" s="223">
        <v>2.5099999999999998</v>
      </c>
      <c r="O9" s="223">
        <v>6.05</v>
      </c>
    </row>
    <row r="10" spans="1:15" ht="39.950000000000003" customHeight="1">
      <c r="A10" s="13">
        <v>6</v>
      </c>
      <c r="B10" s="236"/>
      <c r="C10" s="60" t="s">
        <v>1396</v>
      </c>
      <c r="D10" s="48">
        <v>3864</v>
      </c>
      <c r="E10" s="223">
        <v>3.1759999999999997</v>
      </c>
      <c r="F10" s="223">
        <v>5.2059999999999995</v>
      </c>
      <c r="G10" s="223">
        <v>8.3819999999999997</v>
      </c>
      <c r="H10" s="223">
        <v>4.39615008</v>
      </c>
      <c r="I10" s="223">
        <v>6.9713322</v>
      </c>
      <c r="J10" s="223">
        <v>1.2201500800000002</v>
      </c>
      <c r="K10" s="223">
        <v>1.7653322000000005</v>
      </c>
      <c r="L10" s="223">
        <v>0.33224686678400006</v>
      </c>
      <c r="M10" s="223">
        <v>0.5444284504800001</v>
      </c>
      <c r="N10" s="223">
        <v>1</v>
      </c>
      <c r="O10" s="223">
        <v>1.63</v>
      </c>
    </row>
    <row r="11" spans="1:15" ht="39.950000000000003" customHeight="1">
      <c r="A11" s="13">
        <v>7</v>
      </c>
      <c r="B11" s="236"/>
      <c r="C11" s="60" t="s">
        <v>1397</v>
      </c>
      <c r="D11" s="48">
        <v>5902</v>
      </c>
      <c r="E11" s="223">
        <v>3.129</v>
      </c>
      <c r="F11" s="223">
        <v>3.6289999999999996</v>
      </c>
      <c r="G11" s="223">
        <v>6.7579999999999991</v>
      </c>
      <c r="H11" s="223">
        <v>6.71482344</v>
      </c>
      <c r="I11" s="223">
        <v>10.648240850000001</v>
      </c>
      <c r="J11" s="223">
        <v>3.58582344</v>
      </c>
      <c r="K11" s="223">
        <v>7.019240850000001</v>
      </c>
      <c r="L11" s="223">
        <v>0.97641972271199984</v>
      </c>
      <c r="M11" s="223">
        <v>2.1647338781400003</v>
      </c>
      <c r="N11" s="223">
        <v>2.93</v>
      </c>
      <c r="O11" s="223">
        <v>6.49</v>
      </c>
    </row>
    <row r="12" spans="1:15" ht="39.950000000000003" customHeight="1">
      <c r="A12" s="13">
        <v>8</v>
      </c>
      <c r="B12" s="236"/>
      <c r="C12" s="60" t="s">
        <v>1398</v>
      </c>
      <c r="D12" s="48">
        <v>8963</v>
      </c>
      <c r="E12" s="223">
        <v>2.915</v>
      </c>
      <c r="F12" s="223">
        <v>3.2289999999999974</v>
      </c>
      <c r="G12" s="223">
        <v>6.1439999999999975</v>
      </c>
      <c r="H12" s="223">
        <v>10.197384360000001</v>
      </c>
      <c r="I12" s="223">
        <v>16.170820525</v>
      </c>
      <c r="J12" s="223">
        <v>7.2823843600000009</v>
      </c>
      <c r="K12" s="223">
        <v>12.941820525000002</v>
      </c>
      <c r="L12" s="223">
        <v>1.9829932612280001</v>
      </c>
      <c r="M12" s="223">
        <v>3.9912574499100004</v>
      </c>
      <c r="N12" s="223">
        <v>5.95</v>
      </c>
      <c r="O12" s="223">
        <v>11.97</v>
      </c>
    </row>
    <row r="13" spans="1:15" ht="39.950000000000003" customHeight="1">
      <c r="A13" s="13">
        <v>9</v>
      </c>
      <c r="B13" s="236" t="s">
        <v>1399</v>
      </c>
      <c r="C13" s="60" t="s">
        <v>1400</v>
      </c>
      <c r="D13" s="48">
        <v>5209</v>
      </c>
      <c r="E13" s="223">
        <v>2.6579999999999995</v>
      </c>
      <c r="F13" s="223">
        <v>6.2719999999999994</v>
      </c>
      <c r="G13" s="223">
        <v>8.93</v>
      </c>
      <c r="H13" s="223">
        <v>5.9263834800000001</v>
      </c>
      <c r="I13" s="223">
        <v>9.3979475749999999</v>
      </c>
      <c r="J13" s="223">
        <v>3.2683834800000007</v>
      </c>
      <c r="K13" s="223">
        <v>3.1259475750000005</v>
      </c>
      <c r="L13" s="223">
        <v>0.88998082160400005</v>
      </c>
      <c r="M13" s="223">
        <v>0.96404223212999995</v>
      </c>
      <c r="N13" s="223">
        <v>2.67</v>
      </c>
      <c r="O13" s="223">
        <v>2.89</v>
      </c>
    </row>
    <row r="14" spans="1:15" ht="39.950000000000003" customHeight="1">
      <c r="A14" s="13">
        <v>10</v>
      </c>
      <c r="B14" s="236"/>
      <c r="C14" s="60" t="s">
        <v>1401</v>
      </c>
      <c r="D14" s="48">
        <v>7447</v>
      </c>
      <c r="E14" s="223">
        <v>3.3883999999999999</v>
      </c>
      <c r="F14" s="223">
        <v>5.7885</v>
      </c>
      <c r="G14" s="223">
        <v>9.1768999999999998</v>
      </c>
      <c r="H14" s="223">
        <v>8.4726008400000001</v>
      </c>
      <c r="I14" s="223">
        <v>13.435691225000001</v>
      </c>
      <c r="J14" s="223">
        <v>5.0842008400000003</v>
      </c>
      <c r="K14" s="223">
        <v>7.6471912250000011</v>
      </c>
      <c r="L14" s="223">
        <v>1.3844278887320001</v>
      </c>
      <c r="M14" s="223">
        <v>2.35839377379</v>
      </c>
      <c r="N14" s="223">
        <v>4.1500000000000004</v>
      </c>
      <c r="O14" s="223">
        <v>7.08</v>
      </c>
    </row>
    <row r="15" spans="1:15" ht="39.950000000000003" customHeight="1">
      <c r="A15" s="13">
        <v>11</v>
      </c>
      <c r="B15" s="236" t="s">
        <v>1402</v>
      </c>
      <c r="C15" s="60" t="s">
        <v>1403</v>
      </c>
      <c r="D15" s="48">
        <v>4774</v>
      </c>
      <c r="E15" s="223">
        <v>2.125</v>
      </c>
      <c r="F15" s="223">
        <v>1.9855000000000009</v>
      </c>
      <c r="G15" s="223">
        <v>4.1105000000000009</v>
      </c>
      <c r="H15" s="223">
        <v>5.4314752799999999</v>
      </c>
      <c r="I15" s="223">
        <v>8.6131314500000009</v>
      </c>
      <c r="J15" s="223">
        <v>3.3064752799999999</v>
      </c>
      <c r="K15" s="223">
        <v>6.62763145</v>
      </c>
      <c r="L15" s="223">
        <v>0.90035321874399998</v>
      </c>
      <c r="M15" s="223">
        <v>2.0439615391800001</v>
      </c>
      <c r="N15" s="223">
        <v>2.7</v>
      </c>
      <c r="O15" s="223">
        <v>6.13</v>
      </c>
    </row>
    <row r="16" spans="1:15" ht="39.950000000000003" customHeight="1">
      <c r="A16" s="13">
        <v>12</v>
      </c>
      <c r="B16" s="236"/>
      <c r="C16" s="52" t="s">
        <v>1404</v>
      </c>
      <c r="D16" s="48">
        <v>11409</v>
      </c>
      <c r="E16" s="223">
        <v>4.3990000000000009</v>
      </c>
      <c r="F16" s="223">
        <v>6.125</v>
      </c>
      <c r="G16" s="223">
        <v>10.524000000000001</v>
      </c>
      <c r="H16" s="223">
        <v>12.980247480000001</v>
      </c>
      <c r="I16" s="223">
        <v>20.583832575000002</v>
      </c>
      <c r="J16" s="223">
        <v>8.58124748</v>
      </c>
      <c r="K16" s="223">
        <v>14.458832575000002</v>
      </c>
      <c r="L16" s="223">
        <v>2.3366736888039998</v>
      </c>
      <c r="M16" s="223">
        <v>4.4591039661300007</v>
      </c>
      <c r="N16" s="223">
        <v>7.01</v>
      </c>
      <c r="O16" s="223">
        <v>13.38</v>
      </c>
    </row>
    <row r="17" spans="1:15" ht="39.950000000000003" customHeight="1">
      <c r="A17" s="13">
        <v>13</v>
      </c>
      <c r="B17" s="236"/>
      <c r="C17" s="60" t="s">
        <v>1405</v>
      </c>
      <c r="D17" s="48">
        <v>5680</v>
      </c>
      <c r="E17" s="223">
        <v>9.3780000000000001</v>
      </c>
      <c r="F17" s="223">
        <v>12.41</v>
      </c>
      <c r="G17" s="223">
        <v>21.788</v>
      </c>
      <c r="H17" s="223">
        <v>6.4622496000000007</v>
      </c>
      <c r="I17" s="223">
        <v>10.247714</v>
      </c>
      <c r="J17" s="223">
        <v>0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</row>
    <row r="18" spans="1:15" ht="39.950000000000003" customHeight="1">
      <c r="A18" s="13">
        <v>14</v>
      </c>
      <c r="B18" s="236"/>
      <c r="C18" s="60" t="s">
        <v>1406</v>
      </c>
      <c r="D18" s="48">
        <v>8566</v>
      </c>
      <c r="E18" s="223">
        <v>2.1679999999999993</v>
      </c>
      <c r="F18" s="223">
        <v>1.9650000000000001</v>
      </c>
      <c r="G18" s="223">
        <v>4.1329999999999991</v>
      </c>
      <c r="H18" s="223">
        <v>9.7457095200000001</v>
      </c>
      <c r="I18" s="223">
        <v>15.454563050000001</v>
      </c>
      <c r="J18" s="223">
        <v>7.5777095200000009</v>
      </c>
      <c r="K18" s="223">
        <v>13.489563050000001</v>
      </c>
      <c r="L18" s="223">
        <v>2.063410302296</v>
      </c>
      <c r="M18" s="223">
        <v>4.1601812446199995</v>
      </c>
      <c r="N18" s="223">
        <v>6.19</v>
      </c>
      <c r="O18" s="223">
        <v>12.48</v>
      </c>
    </row>
    <row r="19" spans="1:15" ht="39.950000000000003" customHeight="1">
      <c r="A19" s="13">
        <v>15</v>
      </c>
      <c r="B19" s="236" t="s">
        <v>2099</v>
      </c>
      <c r="C19" s="60" t="s">
        <v>1407</v>
      </c>
      <c r="D19" s="48">
        <v>8915</v>
      </c>
      <c r="E19" s="223">
        <v>5.69</v>
      </c>
      <c r="F19" s="223">
        <v>7.6069999999999993</v>
      </c>
      <c r="G19" s="223">
        <v>13.297000000000001</v>
      </c>
      <c r="H19" s="223">
        <v>10.142773800000001</v>
      </c>
      <c r="I19" s="223">
        <v>16.084220125000002</v>
      </c>
      <c r="J19" s="223">
        <v>4.4527738000000001</v>
      </c>
      <c r="K19" s="223">
        <v>8.4772201250000023</v>
      </c>
      <c r="L19" s="223">
        <v>1.2124903057400001</v>
      </c>
      <c r="M19" s="223">
        <v>2.6143746865500006</v>
      </c>
      <c r="N19" s="223">
        <v>3.64</v>
      </c>
      <c r="O19" s="223">
        <v>7.84</v>
      </c>
    </row>
    <row r="20" spans="1:15" ht="39.950000000000003" customHeight="1">
      <c r="A20" s="13">
        <v>16</v>
      </c>
      <c r="B20" s="236"/>
      <c r="C20" s="60" t="s">
        <v>1408</v>
      </c>
      <c r="D20" s="48">
        <v>2331</v>
      </c>
      <c r="E20" s="223">
        <v>3.0150000000000001</v>
      </c>
      <c r="F20" s="223">
        <v>4.8079999999999998</v>
      </c>
      <c r="G20" s="223">
        <v>7.8230000000000004</v>
      </c>
      <c r="H20" s="223">
        <v>2.6520253199999999</v>
      </c>
      <c r="I20" s="223">
        <v>4.2055319249999998</v>
      </c>
      <c r="J20" s="223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</row>
    <row r="21" spans="1:15" ht="39.950000000000003" customHeight="1">
      <c r="A21" s="13">
        <v>17</v>
      </c>
      <c r="B21" s="236"/>
      <c r="C21" s="60" t="s">
        <v>1409</v>
      </c>
      <c r="D21" s="48">
        <v>7257</v>
      </c>
      <c r="E21" s="223">
        <v>2.3290000000000002</v>
      </c>
      <c r="F21" s="223">
        <v>3.0989999999999975</v>
      </c>
      <c r="G21" s="223">
        <v>5.4279999999999973</v>
      </c>
      <c r="H21" s="223">
        <v>8.2564340400000003</v>
      </c>
      <c r="I21" s="223">
        <v>13.092897975000001</v>
      </c>
      <c r="J21" s="223">
        <v>5.9274340399999996</v>
      </c>
      <c r="K21" s="223">
        <v>9.993897975000003</v>
      </c>
      <c r="L21" s="223">
        <v>1.6140402890919998</v>
      </c>
      <c r="M21" s="223">
        <v>3.0821181354900009</v>
      </c>
      <c r="N21" s="223">
        <v>4.84</v>
      </c>
      <c r="O21" s="223">
        <v>9.25</v>
      </c>
    </row>
    <row r="22" spans="1:15" ht="39.950000000000003" customHeight="1">
      <c r="A22" s="13">
        <v>18</v>
      </c>
      <c r="B22" s="236" t="s">
        <v>1410</v>
      </c>
      <c r="C22" s="60" t="s">
        <v>1411</v>
      </c>
      <c r="D22" s="48">
        <v>2435</v>
      </c>
      <c r="E22" s="223">
        <v>2.83</v>
      </c>
      <c r="F22" s="223">
        <v>3.43</v>
      </c>
      <c r="G22" s="223">
        <v>6.26</v>
      </c>
      <c r="H22" s="223">
        <v>2.7703481999999999</v>
      </c>
      <c r="I22" s="223">
        <v>4.3931661250000005</v>
      </c>
      <c r="J22" s="223">
        <v>0</v>
      </c>
      <c r="K22" s="223">
        <v>0.96316612500000032</v>
      </c>
      <c r="L22" s="223">
        <v>0</v>
      </c>
      <c r="M22" s="223">
        <v>0.29704043295000004</v>
      </c>
      <c r="N22" s="223">
        <v>0</v>
      </c>
      <c r="O22" s="223">
        <v>0.89</v>
      </c>
    </row>
    <row r="23" spans="1:15" ht="39.950000000000003" customHeight="1">
      <c r="A23" s="13">
        <v>19</v>
      </c>
      <c r="B23" s="236"/>
      <c r="C23" s="60" t="s">
        <v>1412</v>
      </c>
      <c r="D23" s="48">
        <v>4768</v>
      </c>
      <c r="E23" s="223">
        <v>3.5459999999999998</v>
      </c>
      <c r="F23" s="223">
        <v>5.883</v>
      </c>
      <c r="G23" s="223">
        <v>9.4290000000000003</v>
      </c>
      <c r="H23" s="223">
        <v>5.4246489599999999</v>
      </c>
      <c r="I23" s="223">
        <v>8.6023063999999998</v>
      </c>
      <c r="J23" s="223">
        <v>1.87864896</v>
      </c>
      <c r="K23" s="223">
        <v>2.7193063999999998</v>
      </c>
      <c r="L23" s="223">
        <v>0.51155611180799998</v>
      </c>
      <c r="M23" s="223">
        <v>0.83863409375999987</v>
      </c>
      <c r="N23" s="223">
        <v>1.53</v>
      </c>
      <c r="O23" s="223">
        <v>2.52</v>
      </c>
    </row>
    <row r="24" spans="1:15" ht="39.950000000000003" customHeight="1">
      <c r="A24" s="13">
        <v>20</v>
      </c>
      <c r="B24" s="236"/>
      <c r="C24" s="60" t="s">
        <v>1413</v>
      </c>
      <c r="D24" s="48">
        <v>15291</v>
      </c>
      <c r="E24" s="223">
        <v>-4.1189999999999998</v>
      </c>
      <c r="F24" s="223">
        <v>5.0870000000000015</v>
      </c>
      <c r="G24" s="223">
        <v>0.96800000000000175</v>
      </c>
      <c r="H24" s="223">
        <v>17.396876519999999</v>
      </c>
      <c r="I24" s="223">
        <v>27.587639925000001</v>
      </c>
      <c r="J24" s="223">
        <v>21.515876519999999</v>
      </c>
      <c r="K24" s="223">
        <v>22.500639925000002</v>
      </c>
      <c r="L24" s="223">
        <v>5.8587731763959994</v>
      </c>
      <c r="M24" s="223">
        <v>6.9391973528699999</v>
      </c>
      <c r="N24" s="223">
        <v>17.579999999999998</v>
      </c>
      <c r="O24" s="223">
        <v>20.82</v>
      </c>
    </row>
    <row r="25" spans="1:15" ht="39.950000000000003" customHeight="1">
      <c r="A25" s="13">
        <v>21</v>
      </c>
      <c r="B25" s="236"/>
      <c r="C25" s="60" t="s">
        <v>1414</v>
      </c>
      <c r="D25" s="48">
        <v>6358</v>
      </c>
      <c r="E25" s="223">
        <v>2.4530000000000003</v>
      </c>
      <c r="F25" s="223">
        <v>3.9670000000000014</v>
      </c>
      <c r="G25" s="223">
        <v>6.42</v>
      </c>
      <c r="H25" s="223">
        <v>7.2336237600000004</v>
      </c>
      <c r="I25" s="223">
        <v>11.47094465</v>
      </c>
      <c r="J25" s="223">
        <v>4.7806237600000001</v>
      </c>
      <c r="K25" s="223">
        <v>7.5039446499999984</v>
      </c>
      <c r="L25" s="223">
        <v>1.301763849848</v>
      </c>
      <c r="M25" s="223">
        <v>2.3142165300599995</v>
      </c>
      <c r="N25" s="223">
        <v>3.91</v>
      </c>
      <c r="O25" s="223">
        <v>6.94</v>
      </c>
    </row>
    <row r="26" spans="1:15" s="225" customFormat="1" ht="39.950000000000003" customHeight="1">
      <c r="A26" s="235" t="s">
        <v>127</v>
      </c>
      <c r="B26" s="235"/>
      <c r="C26" s="235"/>
      <c r="D26" s="31">
        <f t="shared" ref="D26:O26" si="0">SUM(D5:D25)</f>
        <v>150556</v>
      </c>
      <c r="E26" s="224">
        <f t="shared" si="0"/>
        <v>65.618400000000008</v>
      </c>
      <c r="F26" s="224">
        <f t="shared" si="0"/>
        <v>105.55100000000002</v>
      </c>
      <c r="G26" s="224">
        <f t="shared" si="0"/>
        <v>171.16939999999997</v>
      </c>
      <c r="H26" s="224">
        <f t="shared" si="0"/>
        <v>171.29057232000002</v>
      </c>
      <c r="I26" s="224">
        <f t="shared" si="0"/>
        <v>271.6293713</v>
      </c>
      <c r="J26" s="224">
        <f t="shared" si="0"/>
        <v>109.01054920000001</v>
      </c>
      <c r="K26" s="224">
        <f t="shared" si="0"/>
        <v>168.843125375</v>
      </c>
      <c r="L26" s="224">
        <f t="shared" si="0"/>
        <v>29.663262609152003</v>
      </c>
      <c r="M26" s="224">
        <f t="shared" si="0"/>
        <v>52.007199370390005</v>
      </c>
      <c r="N26" s="224">
        <f t="shared" si="0"/>
        <v>88.99</v>
      </c>
      <c r="O26" s="224">
        <f t="shared" si="0"/>
        <v>156.01999999999998</v>
      </c>
    </row>
    <row r="27" spans="1:15" ht="39.950000000000003" customHeight="1">
      <c r="A27" s="13">
        <v>1</v>
      </c>
      <c r="B27" s="236" t="s">
        <v>1415</v>
      </c>
      <c r="C27" s="60" t="s">
        <v>1414</v>
      </c>
      <c r="D27" s="48">
        <v>6533</v>
      </c>
      <c r="E27" s="223">
        <v>1.141</v>
      </c>
      <c r="F27" s="223">
        <v>2.3849999999999998</v>
      </c>
      <c r="G27" s="223">
        <v>3.5259999999999998</v>
      </c>
      <c r="H27" s="223">
        <v>4.3829243700000005</v>
      </c>
      <c r="I27" s="223">
        <v>7.5712243599999995</v>
      </c>
      <c r="J27" s="223">
        <v>3.2419243700000004</v>
      </c>
      <c r="K27" s="223">
        <v>5.1862243599999998</v>
      </c>
      <c r="L27" s="223">
        <v>0.93507905245366685</v>
      </c>
      <c r="M27" s="223">
        <v>1.5503353353493332</v>
      </c>
      <c r="N27" s="223">
        <v>2.81</v>
      </c>
      <c r="O27" s="223">
        <v>4.6500000000000004</v>
      </c>
    </row>
    <row r="28" spans="1:15" ht="39.950000000000003" customHeight="1">
      <c r="A28" s="13">
        <v>2</v>
      </c>
      <c r="B28" s="236"/>
      <c r="C28" s="60" t="s">
        <v>1394</v>
      </c>
      <c r="D28" s="48">
        <v>1278</v>
      </c>
      <c r="E28" s="223">
        <v>0.99799999999999989</v>
      </c>
      <c r="F28" s="223">
        <v>1.6720000000000002</v>
      </c>
      <c r="G28" s="223">
        <v>2.67</v>
      </c>
      <c r="H28" s="223">
        <v>0.85739742000000008</v>
      </c>
      <c r="I28" s="223">
        <v>1.48109976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</row>
    <row r="29" spans="1:15" s="225" customFormat="1" ht="39.950000000000003" customHeight="1">
      <c r="A29" s="235" t="s">
        <v>127</v>
      </c>
      <c r="B29" s="235"/>
      <c r="C29" s="235"/>
      <c r="D29" s="31">
        <f t="shared" ref="D29:O29" si="1">D28+D27</f>
        <v>7811</v>
      </c>
      <c r="E29" s="224">
        <f t="shared" si="1"/>
        <v>2.1389999999999998</v>
      </c>
      <c r="F29" s="224">
        <f t="shared" si="1"/>
        <v>4.0570000000000004</v>
      </c>
      <c r="G29" s="224">
        <f t="shared" si="1"/>
        <v>6.1959999999999997</v>
      </c>
      <c r="H29" s="224">
        <f t="shared" si="1"/>
        <v>5.2403217900000003</v>
      </c>
      <c r="I29" s="224">
        <f t="shared" si="1"/>
        <v>9.0523241199999998</v>
      </c>
      <c r="J29" s="224">
        <f t="shared" si="1"/>
        <v>3.2419243700000004</v>
      </c>
      <c r="K29" s="224">
        <f t="shared" si="1"/>
        <v>5.1862243599999998</v>
      </c>
      <c r="L29" s="224">
        <f t="shared" si="1"/>
        <v>0.93507905245366685</v>
      </c>
      <c r="M29" s="224">
        <f t="shared" si="1"/>
        <v>1.5503353353493332</v>
      </c>
      <c r="N29" s="224">
        <f t="shared" si="1"/>
        <v>2.81</v>
      </c>
      <c r="O29" s="224">
        <f t="shared" si="1"/>
        <v>4.6500000000000004</v>
      </c>
    </row>
    <row r="30" spans="1:15" s="225" customFormat="1" ht="39.950000000000003" customHeight="1">
      <c r="A30" s="235" t="s">
        <v>1416</v>
      </c>
      <c r="B30" s="235"/>
      <c r="C30" s="235"/>
      <c r="D30" s="31">
        <f t="shared" ref="D30:O30" si="2">D29+D26</f>
        <v>158367</v>
      </c>
      <c r="E30" s="224">
        <f t="shared" si="2"/>
        <v>67.757400000000004</v>
      </c>
      <c r="F30" s="224">
        <f t="shared" si="2"/>
        <v>109.60800000000002</v>
      </c>
      <c r="G30" s="224">
        <f t="shared" si="2"/>
        <v>177.36539999999997</v>
      </c>
      <c r="H30" s="224">
        <f t="shared" si="2"/>
        <v>176.53089411000002</v>
      </c>
      <c r="I30" s="224">
        <f t="shared" si="2"/>
        <v>280.68169541999998</v>
      </c>
      <c r="J30" s="224">
        <f t="shared" si="2"/>
        <v>112.25247357000002</v>
      </c>
      <c r="K30" s="224">
        <f t="shared" si="2"/>
        <v>174.02934973500001</v>
      </c>
      <c r="L30" s="224">
        <f t="shared" si="2"/>
        <v>30.598341661605669</v>
      </c>
      <c r="M30" s="224">
        <f t="shared" si="2"/>
        <v>53.557534705739336</v>
      </c>
      <c r="N30" s="224">
        <f t="shared" si="2"/>
        <v>91.8</v>
      </c>
      <c r="O30" s="224">
        <f t="shared" si="2"/>
        <v>160.66999999999999</v>
      </c>
    </row>
    <row r="31" spans="1:15" ht="15" customHeight="1">
      <c r="A31" s="226"/>
      <c r="B31" s="227"/>
      <c r="C31" s="228"/>
    </row>
    <row r="32" spans="1:15" ht="15" customHeight="1">
      <c r="A32" s="226"/>
      <c r="B32" s="227"/>
      <c r="C32" s="228"/>
    </row>
    <row r="33" spans="1:3" ht="27" customHeight="1">
      <c r="A33" s="237"/>
      <c r="B33" s="237"/>
      <c r="C33" s="237"/>
    </row>
    <row r="34" spans="1:3" ht="15" customHeight="1">
      <c r="A34" s="226"/>
      <c r="B34" s="227"/>
      <c r="C34" s="228"/>
    </row>
    <row r="35" spans="1:3" ht="15" customHeight="1">
      <c r="A35" s="226"/>
      <c r="B35" s="227"/>
      <c r="C35" s="228"/>
    </row>
    <row r="36" spans="1:3" ht="15" customHeight="1">
      <c r="A36" s="226"/>
      <c r="B36" s="227"/>
      <c r="C36" s="228"/>
    </row>
    <row r="37" spans="1:3" ht="15" customHeight="1">
      <c r="A37" s="226"/>
      <c r="B37" s="227"/>
      <c r="C37" s="228"/>
    </row>
    <row r="38" spans="1:3" ht="15" customHeight="1">
      <c r="A38" s="226"/>
      <c r="B38" s="227"/>
      <c r="C38" s="228"/>
    </row>
    <row r="39" spans="1:3" ht="15" customHeight="1">
      <c r="A39" s="226"/>
      <c r="B39" s="227"/>
      <c r="C39" s="228"/>
    </row>
    <row r="40" spans="1:3" ht="15" customHeight="1">
      <c r="A40" s="226"/>
      <c r="B40" s="227"/>
      <c r="C40" s="228"/>
    </row>
    <row r="41" spans="1:3" ht="15" customHeight="1">
      <c r="A41" s="226"/>
      <c r="B41" s="227"/>
      <c r="C41" s="228"/>
    </row>
    <row r="42" spans="1:3" ht="15" customHeight="1">
      <c r="A42" s="226"/>
      <c r="B42" s="227"/>
      <c r="C42" s="228"/>
    </row>
    <row r="43" spans="1:3" ht="15" customHeight="1">
      <c r="A43" s="226"/>
      <c r="B43" s="227"/>
      <c r="C43" s="228"/>
    </row>
    <row r="44" spans="1:3" ht="15" customHeight="1">
      <c r="A44" s="226"/>
      <c r="B44" s="227"/>
      <c r="C44" s="228"/>
    </row>
    <row r="45" spans="1:3" ht="15" customHeight="1">
      <c r="A45" s="226"/>
      <c r="B45" s="227"/>
      <c r="C45" s="228"/>
    </row>
    <row r="46" spans="1:3" ht="15" customHeight="1">
      <c r="A46" s="226"/>
      <c r="B46" s="227"/>
      <c r="C46" s="228"/>
    </row>
    <row r="47" spans="1:3" ht="15" customHeight="1">
      <c r="A47" s="226"/>
      <c r="B47" s="227"/>
      <c r="C47" s="228"/>
    </row>
    <row r="48" spans="1:3" ht="15.75">
      <c r="A48" s="225"/>
      <c r="B48" s="220"/>
      <c r="C48" s="220"/>
    </row>
    <row r="49" spans="1:3" ht="15.75">
      <c r="A49" s="225"/>
      <c r="B49" s="220"/>
      <c r="C49" s="220"/>
    </row>
    <row r="50" spans="1:3" ht="15.75">
      <c r="A50" s="225"/>
      <c r="B50" s="220"/>
      <c r="C50" s="220"/>
    </row>
    <row r="51" spans="1:3" ht="15.75">
      <c r="A51" s="225"/>
      <c r="B51" s="220"/>
      <c r="C51" s="220"/>
    </row>
    <row r="52" spans="1:3" ht="15.75">
      <c r="A52" s="225"/>
      <c r="B52" s="220"/>
      <c r="C52" s="220"/>
    </row>
    <row r="53" spans="1:3" ht="15.75">
      <c r="A53" s="225"/>
      <c r="B53" s="220"/>
      <c r="C53" s="220"/>
    </row>
    <row r="54" spans="1:3" ht="15.75">
      <c r="A54" s="225"/>
      <c r="B54" s="220"/>
      <c r="C54" s="220"/>
    </row>
    <row r="55" spans="1:3" ht="15.75">
      <c r="A55" s="225"/>
      <c r="B55" s="220"/>
      <c r="C55" s="220"/>
    </row>
    <row r="56" spans="1:3" ht="15.75">
      <c r="A56" s="225"/>
      <c r="B56" s="220"/>
      <c r="C56" s="220"/>
    </row>
    <row r="57" spans="1:3" ht="15.75">
      <c r="A57" s="225"/>
      <c r="B57" s="220"/>
      <c r="C57" s="220"/>
    </row>
    <row r="58" spans="1:3" ht="15.75">
      <c r="A58" s="225"/>
      <c r="B58" s="220"/>
      <c r="C58" s="220"/>
    </row>
    <row r="59" spans="1:3" ht="15.75">
      <c r="A59" s="225"/>
      <c r="B59" s="220"/>
      <c r="C59" s="220"/>
    </row>
    <row r="60" spans="1:3" ht="15.75">
      <c r="A60" s="225"/>
      <c r="B60" s="220"/>
      <c r="C60" s="220"/>
    </row>
    <row r="61" spans="1:3" ht="15.75">
      <c r="A61" s="225"/>
      <c r="B61" s="220"/>
      <c r="C61" s="220"/>
    </row>
    <row r="62" spans="1:3" ht="15.75">
      <c r="A62" s="225"/>
      <c r="B62" s="220"/>
      <c r="C62" s="220"/>
    </row>
    <row r="63" spans="1:3" ht="15.75">
      <c r="A63" s="225"/>
      <c r="B63" s="220"/>
      <c r="C63" s="220"/>
    </row>
    <row r="64" spans="1:3" ht="15.75">
      <c r="A64" s="225"/>
      <c r="B64" s="220"/>
      <c r="C64" s="220"/>
    </row>
    <row r="65" spans="1:3" ht="15.75">
      <c r="A65" s="225"/>
      <c r="B65" s="220"/>
      <c r="C65" s="220"/>
    </row>
    <row r="66" spans="1:3" ht="15.75">
      <c r="A66" s="225"/>
      <c r="B66" s="220"/>
      <c r="C66" s="220"/>
    </row>
    <row r="67" spans="1:3" ht="15.75">
      <c r="A67" s="225"/>
      <c r="B67" s="220"/>
      <c r="C67" s="220"/>
    </row>
    <row r="68" spans="1:3" ht="15.75">
      <c r="A68" s="225"/>
      <c r="B68" s="220"/>
      <c r="C68" s="220"/>
    </row>
    <row r="69" spans="1:3" ht="15.75">
      <c r="A69" s="225"/>
      <c r="B69" s="220"/>
      <c r="C69" s="220"/>
    </row>
    <row r="70" spans="1:3" ht="15.75">
      <c r="A70" s="225"/>
      <c r="B70" s="220"/>
      <c r="C70" s="220"/>
    </row>
    <row r="71" spans="1:3" ht="15.75">
      <c r="A71" s="225"/>
      <c r="B71" s="220"/>
      <c r="C71" s="220"/>
    </row>
    <row r="72" spans="1:3" ht="15.75">
      <c r="A72" s="225"/>
      <c r="B72" s="220"/>
      <c r="C72" s="220"/>
    </row>
    <row r="73" spans="1:3" ht="15.75">
      <c r="A73" s="225"/>
      <c r="B73" s="220"/>
      <c r="C73" s="220"/>
    </row>
    <row r="74" spans="1:3" ht="15.75">
      <c r="A74" s="225"/>
      <c r="B74" s="220"/>
      <c r="C74" s="220"/>
    </row>
    <row r="75" spans="1:3" ht="15.75">
      <c r="A75" s="225"/>
      <c r="B75" s="220"/>
      <c r="C75" s="220"/>
    </row>
    <row r="76" spans="1:3" ht="15.75">
      <c r="A76" s="225"/>
      <c r="B76" s="220"/>
      <c r="C76" s="220"/>
    </row>
    <row r="77" spans="1:3" ht="15.75">
      <c r="A77" s="225"/>
      <c r="B77" s="220"/>
      <c r="C77" s="220"/>
    </row>
    <row r="78" spans="1:3" ht="15.75">
      <c r="A78" s="225"/>
      <c r="B78" s="220"/>
      <c r="C78" s="220"/>
    </row>
    <row r="79" spans="1:3" ht="15.75">
      <c r="A79" s="225"/>
      <c r="B79" s="220"/>
      <c r="C79" s="220"/>
    </row>
    <row r="80" spans="1:3" ht="15.75">
      <c r="A80" s="225"/>
      <c r="B80" s="220"/>
      <c r="C80" s="220"/>
    </row>
    <row r="81" spans="1:3" ht="15.75">
      <c r="A81" s="225"/>
      <c r="B81" s="220"/>
      <c r="C81" s="220"/>
    </row>
    <row r="82" spans="1:3" ht="15.75">
      <c r="A82" s="225"/>
      <c r="B82" s="220"/>
      <c r="C82" s="220"/>
    </row>
    <row r="83" spans="1:3" ht="15.75">
      <c r="A83" s="225"/>
      <c r="B83" s="220"/>
      <c r="C83" s="220"/>
    </row>
    <row r="84" spans="1:3" ht="15.75">
      <c r="A84" s="225"/>
      <c r="B84" s="220"/>
      <c r="C84" s="220"/>
    </row>
    <row r="85" spans="1:3" ht="15.75">
      <c r="A85" s="225"/>
      <c r="B85" s="220"/>
      <c r="C85" s="220"/>
    </row>
    <row r="86" spans="1:3" ht="15.75">
      <c r="A86" s="225"/>
      <c r="B86" s="220"/>
      <c r="C86" s="220"/>
    </row>
    <row r="87" spans="1:3" ht="15.75">
      <c r="A87" s="225"/>
      <c r="B87" s="220"/>
      <c r="C87" s="220"/>
    </row>
    <row r="88" spans="1:3" ht="15.75">
      <c r="A88" s="225"/>
      <c r="B88" s="220"/>
      <c r="C88" s="220"/>
    </row>
    <row r="89" spans="1:3" ht="15.75">
      <c r="A89" s="225"/>
      <c r="B89" s="220"/>
      <c r="C89" s="220"/>
    </row>
    <row r="90" spans="1:3" ht="15.75">
      <c r="A90" s="225"/>
      <c r="B90" s="220"/>
      <c r="C90" s="220"/>
    </row>
    <row r="91" spans="1:3" ht="15.75">
      <c r="A91" s="225"/>
      <c r="B91" s="220"/>
      <c r="C91" s="220"/>
    </row>
    <row r="92" spans="1:3" ht="15.75">
      <c r="A92" s="225"/>
      <c r="B92" s="220"/>
      <c r="C92" s="220"/>
    </row>
    <row r="93" spans="1:3" ht="15.75">
      <c r="A93" s="225"/>
      <c r="B93" s="220"/>
      <c r="C93" s="220"/>
    </row>
    <row r="94" spans="1:3" ht="15.75">
      <c r="A94" s="225"/>
      <c r="B94" s="220"/>
      <c r="C94" s="220"/>
    </row>
    <row r="95" spans="1:3" ht="15.75">
      <c r="A95" s="225"/>
      <c r="B95" s="220"/>
      <c r="C95" s="220"/>
    </row>
    <row r="96" spans="1:3" ht="15.75">
      <c r="A96" s="225"/>
      <c r="B96" s="220"/>
      <c r="C96" s="220"/>
    </row>
    <row r="97" spans="1:3" ht="15.75">
      <c r="A97" s="225"/>
      <c r="B97" s="220"/>
      <c r="C97" s="220"/>
    </row>
    <row r="98" spans="1:3" ht="15.75">
      <c r="A98" s="225"/>
      <c r="B98" s="220"/>
      <c r="C98" s="220"/>
    </row>
    <row r="99" spans="1:3" ht="15.75">
      <c r="A99" s="225"/>
      <c r="B99" s="220"/>
      <c r="C99" s="220"/>
    </row>
    <row r="100" spans="1:3" ht="15.75">
      <c r="A100" s="225"/>
      <c r="B100" s="220"/>
      <c r="C100" s="220"/>
    </row>
    <row r="101" spans="1:3" ht="15.75">
      <c r="A101" s="225"/>
      <c r="B101" s="220"/>
      <c r="C101" s="220"/>
    </row>
    <row r="102" spans="1:3" ht="15.75">
      <c r="A102" s="225"/>
      <c r="B102" s="220"/>
      <c r="C102" s="220"/>
    </row>
    <row r="103" spans="1:3" ht="15.75">
      <c r="A103" s="225"/>
      <c r="B103" s="220"/>
      <c r="C103" s="220"/>
    </row>
    <row r="104" spans="1:3" ht="15.75">
      <c r="A104" s="225"/>
      <c r="B104" s="220"/>
      <c r="C104" s="220"/>
    </row>
    <row r="105" spans="1:3" ht="15.75">
      <c r="A105" s="225"/>
      <c r="B105" s="220"/>
      <c r="C105" s="220"/>
    </row>
    <row r="106" spans="1:3" ht="15.75">
      <c r="A106" s="225"/>
      <c r="B106" s="220"/>
      <c r="C106" s="220"/>
    </row>
    <row r="107" spans="1:3" ht="15.75">
      <c r="A107" s="225"/>
      <c r="B107" s="220"/>
      <c r="C107" s="220"/>
    </row>
    <row r="108" spans="1:3" ht="15.75">
      <c r="A108" s="225"/>
      <c r="B108" s="220"/>
      <c r="C108" s="220"/>
    </row>
    <row r="109" spans="1:3" ht="15.75">
      <c r="A109" s="225"/>
      <c r="B109" s="220"/>
      <c r="C109" s="220"/>
    </row>
    <row r="110" spans="1:3" ht="15.75">
      <c r="A110" s="225"/>
      <c r="B110" s="220"/>
      <c r="C110" s="220"/>
    </row>
    <row r="111" spans="1:3" ht="15.75">
      <c r="A111" s="225"/>
      <c r="B111" s="220"/>
      <c r="C111" s="220"/>
    </row>
    <row r="112" spans="1:3" ht="15.75">
      <c r="A112" s="225"/>
      <c r="B112" s="220"/>
      <c r="C112" s="220"/>
    </row>
    <row r="113" spans="1:3" ht="15.75">
      <c r="A113" s="225"/>
      <c r="B113" s="220"/>
      <c r="C113" s="220"/>
    </row>
    <row r="114" spans="1:3" ht="15.75">
      <c r="A114" s="225"/>
      <c r="B114" s="220"/>
      <c r="C114" s="220"/>
    </row>
    <row r="115" spans="1:3" ht="15.75">
      <c r="A115" s="225"/>
      <c r="B115" s="220"/>
      <c r="C115" s="220"/>
    </row>
    <row r="116" spans="1:3" ht="15.75">
      <c r="A116" s="225"/>
      <c r="B116" s="220"/>
      <c r="C116" s="220"/>
    </row>
    <row r="117" spans="1:3" ht="15.75">
      <c r="A117" s="225"/>
      <c r="B117" s="220"/>
      <c r="C117" s="220"/>
    </row>
    <row r="118" spans="1:3" ht="15.75">
      <c r="A118" s="225"/>
      <c r="B118" s="220"/>
      <c r="C118" s="220"/>
    </row>
    <row r="119" spans="1:3" ht="15.75">
      <c r="A119" s="225"/>
      <c r="B119" s="220"/>
      <c r="C119" s="220"/>
    </row>
    <row r="120" spans="1:3" ht="15.75">
      <c r="A120" s="225"/>
      <c r="B120" s="220"/>
      <c r="C120" s="220"/>
    </row>
    <row r="121" spans="1:3" ht="15.75">
      <c r="A121" s="225"/>
      <c r="B121" s="220"/>
      <c r="C121" s="220"/>
    </row>
    <row r="122" spans="1:3" ht="15.75">
      <c r="A122" s="225"/>
      <c r="B122" s="220"/>
      <c r="C122" s="220"/>
    </row>
    <row r="123" spans="1:3" ht="15.75">
      <c r="A123" s="225"/>
      <c r="B123" s="220"/>
      <c r="C123" s="220"/>
    </row>
    <row r="124" spans="1:3" ht="15.75">
      <c r="A124" s="225"/>
      <c r="B124" s="220"/>
      <c r="C124" s="220"/>
    </row>
    <row r="125" spans="1:3" ht="15.75">
      <c r="A125" s="225"/>
      <c r="B125" s="220"/>
      <c r="C125" s="220"/>
    </row>
    <row r="126" spans="1:3" ht="15.75">
      <c r="A126" s="225"/>
      <c r="B126" s="220"/>
      <c r="C126" s="220"/>
    </row>
    <row r="127" spans="1:3" ht="15.75">
      <c r="A127" s="225"/>
      <c r="B127" s="220"/>
      <c r="C127" s="220"/>
    </row>
    <row r="128" spans="1:3" ht="15.75">
      <c r="A128" s="225"/>
      <c r="B128" s="220"/>
      <c r="C128" s="220"/>
    </row>
    <row r="129" spans="1:3" ht="15.75">
      <c r="A129" s="225"/>
      <c r="B129" s="220"/>
      <c r="C129" s="220"/>
    </row>
    <row r="130" spans="1:3" ht="15.75">
      <c r="A130" s="225"/>
      <c r="B130" s="220"/>
      <c r="C130" s="220"/>
    </row>
    <row r="131" spans="1:3" ht="15.75">
      <c r="A131" s="225"/>
      <c r="B131" s="220"/>
      <c r="C131" s="220"/>
    </row>
    <row r="132" spans="1:3" ht="15.75">
      <c r="A132" s="225"/>
      <c r="B132" s="220"/>
      <c r="C132" s="220"/>
    </row>
    <row r="133" spans="1:3" ht="15.75">
      <c r="A133" s="225"/>
      <c r="B133" s="220"/>
      <c r="C133" s="220"/>
    </row>
    <row r="134" spans="1:3" ht="15.75">
      <c r="A134" s="225"/>
      <c r="B134" s="220"/>
      <c r="C134" s="220"/>
    </row>
    <row r="135" spans="1:3" ht="15.75">
      <c r="A135" s="225"/>
      <c r="B135" s="220"/>
      <c r="C135" s="220"/>
    </row>
    <row r="136" spans="1:3" ht="15.75">
      <c r="A136" s="225"/>
      <c r="B136" s="220"/>
      <c r="C136" s="220"/>
    </row>
    <row r="137" spans="1:3" ht="15.75">
      <c r="A137" s="225"/>
      <c r="B137" s="220"/>
      <c r="C137" s="220"/>
    </row>
    <row r="138" spans="1:3" ht="15.75">
      <c r="A138" s="225"/>
      <c r="B138" s="220"/>
      <c r="C138" s="220"/>
    </row>
    <row r="139" spans="1:3" ht="15.75">
      <c r="A139" s="225"/>
      <c r="B139" s="220"/>
      <c r="C139" s="220"/>
    </row>
    <row r="140" spans="1:3" ht="15.75">
      <c r="A140" s="225"/>
      <c r="B140" s="220"/>
      <c r="C140" s="220"/>
    </row>
    <row r="141" spans="1:3" ht="15.75">
      <c r="A141" s="225"/>
      <c r="B141" s="220"/>
      <c r="C141" s="220"/>
    </row>
    <row r="142" spans="1:3" ht="15.75">
      <c r="A142" s="225"/>
      <c r="B142" s="220"/>
      <c r="C142" s="220"/>
    </row>
    <row r="143" spans="1:3" ht="15.75">
      <c r="A143" s="225"/>
      <c r="B143" s="220"/>
      <c r="C143" s="220"/>
    </row>
    <row r="144" spans="1:3" ht="15.75">
      <c r="A144" s="225"/>
      <c r="B144" s="220"/>
      <c r="C144" s="220"/>
    </row>
    <row r="145" spans="1:3" ht="15.75">
      <c r="A145" s="225"/>
      <c r="B145" s="220"/>
      <c r="C145" s="220"/>
    </row>
    <row r="146" spans="1:3" ht="15.75">
      <c r="A146" s="225"/>
      <c r="B146" s="220"/>
      <c r="C146" s="220"/>
    </row>
    <row r="147" spans="1:3" ht="15.75">
      <c r="A147" s="225"/>
      <c r="B147" s="220"/>
      <c r="C147" s="220"/>
    </row>
    <row r="148" spans="1:3" ht="15.75">
      <c r="A148" s="225"/>
      <c r="B148" s="220"/>
      <c r="C148" s="220"/>
    </row>
    <row r="149" spans="1:3" ht="15.75">
      <c r="A149" s="225"/>
      <c r="B149" s="220"/>
      <c r="C149" s="220"/>
    </row>
    <row r="150" spans="1:3" ht="15.75">
      <c r="A150" s="225"/>
      <c r="B150" s="220"/>
      <c r="C150" s="220"/>
    </row>
    <row r="151" spans="1:3" ht="15.75">
      <c r="A151" s="225"/>
      <c r="B151" s="220"/>
      <c r="C151" s="220"/>
    </row>
    <row r="152" spans="1:3" ht="15.75">
      <c r="A152" s="225"/>
      <c r="B152" s="220"/>
      <c r="C152" s="220"/>
    </row>
    <row r="153" spans="1:3" ht="15.75">
      <c r="A153" s="225"/>
      <c r="B153" s="220"/>
      <c r="C153" s="220"/>
    </row>
    <row r="154" spans="1:3" ht="15.75">
      <c r="A154" s="225"/>
      <c r="B154" s="220"/>
      <c r="C154" s="220"/>
    </row>
    <row r="155" spans="1:3" ht="15.75">
      <c r="A155" s="225"/>
      <c r="B155" s="220"/>
      <c r="C155" s="220"/>
    </row>
    <row r="156" spans="1:3" ht="15.75">
      <c r="A156" s="225"/>
      <c r="B156" s="220"/>
      <c r="C156" s="220"/>
    </row>
    <row r="157" spans="1:3" ht="15.75">
      <c r="A157" s="225"/>
      <c r="B157" s="220"/>
      <c r="C157" s="220"/>
    </row>
    <row r="158" spans="1:3" ht="15.75">
      <c r="A158" s="225"/>
      <c r="B158" s="220"/>
      <c r="C158" s="220"/>
    </row>
    <row r="159" spans="1:3" ht="15.75">
      <c r="A159" s="225"/>
      <c r="B159" s="220"/>
      <c r="C159" s="220"/>
    </row>
    <row r="160" spans="1:3" ht="15.75">
      <c r="A160" s="225"/>
      <c r="B160" s="220"/>
      <c r="C160" s="220"/>
    </row>
    <row r="161" spans="1:3" ht="15.75">
      <c r="A161" s="225"/>
      <c r="B161" s="220"/>
      <c r="C161" s="220"/>
    </row>
    <row r="162" spans="1:3" ht="15.75">
      <c r="A162" s="225"/>
      <c r="B162" s="220"/>
      <c r="C162" s="220"/>
    </row>
    <row r="163" spans="1:3" ht="15.75">
      <c r="A163" s="225"/>
      <c r="B163" s="220"/>
      <c r="C163" s="220"/>
    </row>
    <row r="164" spans="1:3" ht="15.75">
      <c r="A164" s="225"/>
      <c r="B164" s="220"/>
      <c r="C164" s="220"/>
    </row>
    <row r="165" spans="1:3" ht="15.75">
      <c r="A165" s="225"/>
      <c r="B165" s="220"/>
      <c r="C165" s="220"/>
    </row>
    <row r="166" spans="1:3" ht="15.75">
      <c r="A166" s="225"/>
      <c r="B166" s="220"/>
      <c r="C166" s="220"/>
    </row>
    <row r="167" spans="1:3" ht="15.75">
      <c r="A167" s="225"/>
      <c r="B167" s="220"/>
      <c r="C167" s="220"/>
    </row>
    <row r="168" spans="1:3" ht="15.75">
      <c r="A168" s="225"/>
      <c r="B168" s="220"/>
      <c r="C168" s="220"/>
    </row>
    <row r="169" spans="1:3" ht="15.75">
      <c r="A169" s="225"/>
      <c r="B169" s="220"/>
      <c r="C169" s="220"/>
    </row>
    <row r="170" spans="1:3" ht="15.75">
      <c r="A170" s="225"/>
      <c r="B170" s="220"/>
      <c r="C170" s="220"/>
    </row>
    <row r="171" spans="1:3" ht="15.75">
      <c r="A171" s="225"/>
      <c r="B171" s="220"/>
      <c r="C171" s="220"/>
    </row>
    <row r="172" spans="1:3" ht="15.75">
      <c r="A172" s="225"/>
      <c r="B172" s="220"/>
      <c r="C172" s="220"/>
    </row>
    <row r="173" spans="1:3" ht="15.75">
      <c r="A173" s="225"/>
      <c r="B173" s="220"/>
      <c r="C173" s="220"/>
    </row>
    <row r="174" spans="1:3" ht="15.75">
      <c r="A174" s="225"/>
      <c r="B174" s="220"/>
      <c r="C174" s="220"/>
    </row>
    <row r="175" spans="1:3" ht="15.75">
      <c r="A175" s="225"/>
      <c r="B175" s="220"/>
      <c r="C175" s="220"/>
    </row>
    <row r="176" spans="1:3" ht="15.75">
      <c r="A176" s="225"/>
      <c r="B176" s="220"/>
      <c r="C176" s="220"/>
    </row>
    <row r="177" spans="1:3" ht="15.75">
      <c r="A177" s="225"/>
      <c r="B177" s="220"/>
      <c r="C177" s="220"/>
    </row>
    <row r="178" spans="1:3" ht="15.75">
      <c r="A178" s="225"/>
      <c r="B178" s="220"/>
      <c r="C178" s="220"/>
    </row>
    <row r="179" spans="1:3" ht="15.75">
      <c r="A179" s="225"/>
      <c r="B179" s="220"/>
      <c r="C179" s="220"/>
    </row>
    <row r="180" spans="1:3" ht="15.75">
      <c r="A180" s="225"/>
      <c r="B180" s="220"/>
      <c r="C180" s="220"/>
    </row>
    <row r="181" spans="1:3" ht="15.75">
      <c r="A181" s="225"/>
      <c r="B181" s="220"/>
      <c r="C181" s="220"/>
    </row>
    <row r="182" spans="1:3" ht="15.75">
      <c r="A182" s="225"/>
      <c r="B182" s="220"/>
      <c r="C182" s="220"/>
    </row>
    <row r="183" spans="1:3" ht="15.75">
      <c r="A183" s="225"/>
      <c r="B183" s="220"/>
      <c r="C183" s="220"/>
    </row>
    <row r="184" spans="1:3" ht="15.75">
      <c r="A184" s="225"/>
      <c r="B184" s="220"/>
      <c r="C184" s="220"/>
    </row>
    <row r="185" spans="1:3" ht="15.75">
      <c r="A185" s="225"/>
      <c r="B185" s="220"/>
      <c r="C185" s="220"/>
    </row>
    <row r="186" spans="1:3" ht="15.75">
      <c r="A186" s="225"/>
      <c r="B186" s="220"/>
      <c r="C186" s="220"/>
    </row>
    <row r="187" spans="1:3" ht="15.75">
      <c r="A187" s="225"/>
      <c r="B187" s="220"/>
      <c r="C187" s="220"/>
    </row>
    <row r="188" spans="1:3" ht="15.75">
      <c r="A188" s="225"/>
      <c r="B188" s="220"/>
      <c r="C188" s="220"/>
    </row>
    <row r="189" spans="1:3" ht="15.75">
      <c r="A189" s="225"/>
      <c r="B189" s="220"/>
      <c r="C189" s="220"/>
    </row>
    <row r="190" spans="1:3" ht="15.75">
      <c r="A190" s="225"/>
      <c r="B190" s="220"/>
      <c r="C190" s="220"/>
    </row>
    <row r="191" spans="1:3" ht="15.75">
      <c r="A191" s="225"/>
      <c r="B191" s="220"/>
      <c r="C191" s="220"/>
    </row>
    <row r="192" spans="1:3" ht="15.75">
      <c r="A192" s="225"/>
      <c r="B192" s="220"/>
      <c r="C192" s="220"/>
    </row>
    <row r="193" spans="1:3" ht="15.75">
      <c r="A193" s="225"/>
      <c r="B193" s="220"/>
      <c r="C193" s="220"/>
    </row>
    <row r="194" spans="1:3" ht="15.75">
      <c r="A194" s="225"/>
      <c r="B194" s="220"/>
      <c r="C194" s="220"/>
    </row>
    <row r="195" spans="1:3" ht="15.75">
      <c r="A195" s="225"/>
      <c r="B195" s="220"/>
      <c r="C195" s="220"/>
    </row>
    <row r="196" spans="1:3" ht="15.75">
      <c r="A196" s="225"/>
      <c r="B196" s="220"/>
      <c r="C196" s="220"/>
    </row>
    <row r="197" spans="1:3" ht="15.75">
      <c r="A197" s="225"/>
      <c r="B197" s="220"/>
      <c r="C197" s="220"/>
    </row>
    <row r="198" spans="1:3" ht="15.75">
      <c r="A198" s="225"/>
      <c r="B198" s="220"/>
      <c r="C198" s="220"/>
    </row>
    <row r="199" spans="1:3" ht="15.75">
      <c r="A199" s="225"/>
      <c r="B199" s="220"/>
      <c r="C199" s="220"/>
    </row>
    <row r="200" spans="1:3" ht="15.75">
      <c r="A200" s="225"/>
      <c r="B200" s="220"/>
      <c r="C200" s="220"/>
    </row>
    <row r="201" spans="1:3" ht="15.75">
      <c r="A201" s="225"/>
      <c r="B201" s="220"/>
      <c r="C201" s="220"/>
    </row>
    <row r="202" spans="1:3" ht="15.75">
      <c r="A202" s="225"/>
      <c r="B202" s="220"/>
      <c r="C202" s="220"/>
    </row>
    <row r="203" spans="1:3" ht="15.75">
      <c r="A203" s="225"/>
      <c r="B203" s="220"/>
      <c r="C203" s="220"/>
    </row>
    <row r="204" spans="1:3" ht="15.75">
      <c r="A204" s="225"/>
      <c r="B204" s="220"/>
      <c r="C204" s="220"/>
    </row>
    <row r="205" spans="1:3" ht="15.75">
      <c r="A205" s="225"/>
      <c r="B205" s="220"/>
      <c r="C205" s="220"/>
    </row>
    <row r="206" spans="1:3" ht="15.75">
      <c r="A206" s="225"/>
      <c r="B206" s="220"/>
      <c r="C206" s="220"/>
    </row>
    <row r="207" spans="1:3" ht="15.75">
      <c r="A207" s="225"/>
      <c r="B207" s="220"/>
      <c r="C207" s="220"/>
    </row>
    <row r="208" spans="1:3" ht="15.75">
      <c r="A208" s="225"/>
      <c r="B208" s="220"/>
      <c r="C208" s="220"/>
    </row>
    <row r="209" spans="1:3" ht="15.75">
      <c r="A209" s="225"/>
      <c r="B209" s="220"/>
      <c r="C209" s="220"/>
    </row>
    <row r="210" spans="1:3" ht="15.75">
      <c r="A210" s="225"/>
      <c r="B210" s="220"/>
      <c r="C210" s="220"/>
    </row>
    <row r="211" spans="1:3" ht="15.75">
      <c r="A211" s="225"/>
      <c r="B211" s="220"/>
      <c r="C211" s="220"/>
    </row>
    <row r="212" spans="1:3" ht="15.75">
      <c r="A212" s="225"/>
      <c r="B212" s="220"/>
      <c r="C212" s="220"/>
    </row>
    <row r="213" spans="1:3" ht="15.75">
      <c r="A213" s="225"/>
      <c r="B213" s="220"/>
      <c r="C213" s="220"/>
    </row>
    <row r="214" spans="1:3" ht="15.75">
      <c r="A214" s="225"/>
      <c r="B214" s="220"/>
      <c r="C214" s="220"/>
    </row>
    <row r="215" spans="1:3" ht="15.75">
      <c r="A215" s="225"/>
      <c r="B215" s="220"/>
      <c r="C215" s="220"/>
    </row>
    <row r="216" spans="1:3" ht="15.75">
      <c r="A216" s="225"/>
      <c r="B216" s="220"/>
      <c r="C216" s="220"/>
    </row>
    <row r="217" spans="1:3" ht="15.75">
      <c r="A217" s="225"/>
      <c r="B217" s="220"/>
      <c r="C217" s="220"/>
    </row>
    <row r="218" spans="1:3" ht="15.75">
      <c r="A218" s="225"/>
      <c r="B218" s="220"/>
      <c r="C218" s="220"/>
    </row>
    <row r="219" spans="1:3" ht="15.75">
      <c r="A219" s="225"/>
      <c r="B219" s="220"/>
      <c r="C219" s="220"/>
    </row>
    <row r="220" spans="1:3" ht="15.75">
      <c r="A220" s="225"/>
      <c r="B220" s="220"/>
      <c r="C220" s="220"/>
    </row>
    <row r="221" spans="1:3" ht="15.75">
      <c r="A221" s="225"/>
      <c r="B221" s="220"/>
      <c r="C221" s="220"/>
    </row>
    <row r="222" spans="1:3" ht="15.75">
      <c r="A222" s="225"/>
      <c r="B222" s="220"/>
      <c r="C222" s="220"/>
    </row>
    <row r="223" spans="1:3" ht="15.75">
      <c r="A223" s="225"/>
      <c r="B223" s="220"/>
      <c r="C223" s="220"/>
    </row>
    <row r="224" spans="1:3" ht="15.75">
      <c r="A224" s="225"/>
      <c r="B224" s="220"/>
      <c r="C224" s="220"/>
    </row>
    <row r="225" spans="1:3" ht="15.75">
      <c r="A225" s="225"/>
      <c r="B225" s="220"/>
      <c r="C225" s="220"/>
    </row>
    <row r="226" spans="1:3" ht="15.75">
      <c r="A226" s="225"/>
      <c r="B226" s="220"/>
      <c r="C226" s="220"/>
    </row>
    <row r="227" spans="1:3" ht="15.75">
      <c r="A227" s="225"/>
      <c r="B227" s="220"/>
      <c r="C227" s="220"/>
    </row>
    <row r="228" spans="1:3" ht="15.75">
      <c r="A228" s="225"/>
      <c r="B228" s="220"/>
      <c r="C228" s="220"/>
    </row>
    <row r="229" spans="1:3" ht="15.75">
      <c r="A229" s="225"/>
      <c r="B229" s="220"/>
      <c r="C229" s="220"/>
    </row>
    <row r="230" spans="1:3" ht="15.75">
      <c r="A230" s="225"/>
      <c r="B230" s="220"/>
      <c r="C230" s="220"/>
    </row>
    <row r="231" spans="1:3" ht="15.75">
      <c r="A231" s="225"/>
      <c r="B231" s="220"/>
      <c r="C231" s="220"/>
    </row>
    <row r="232" spans="1:3" ht="15.75">
      <c r="A232" s="225"/>
      <c r="B232" s="220"/>
      <c r="C232" s="220"/>
    </row>
    <row r="233" spans="1:3" ht="15.75">
      <c r="A233" s="225"/>
      <c r="B233" s="220"/>
      <c r="C233" s="220"/>
    </row>
    <row r="234" spans="1:3" ht="15.75">
      <c r="A234" s="225"/>
      <c r="B234" s="220"/>
      <c r="C234" s="220"/>
    </row>
    <row r="235" spans="1:3" ht="15.75">
      <c r="A235" s="225"/>
      <c r="B235" s="220"/>
      <c r="C235" s="220"/>
    </row>
    <row r="236" spans="1:3" ht="15.75">
      <c r="A236" s="225"/>
      <c r="B236" s="220"/>
      <c r="C236" s="220"/>
    </row>
    <row r="237" spans="1:3" ht="15.75">
      <c r="A237" s="225"/>
      <c r="B237" s="220"/>
      <c r="C237" s="220"/>
    </row>
    <row r="238" spans="1:3" ht="15.75">
      <c r="A238" s="225"/>
      <c r="B238" s="220"/>
      <c r="C238" s="220"/>
    </row>
    <row r="239" spans="1:3" ht="15.75">
      <c r="A239" s="225"/>
      <c r="B239" s="220"/>
      <c r="C239" s="220"/>
    </row>
    <row r="240" spans="1:3" ht="15.75">
      <c r="A240" s="225"/>
      <c r="B240" s="220"/>
      <c r="C240" s="220"/>
    </row>
    <row r="241" spans="1:3" ht="15.75">
      <c r="A241" s="225"/>
      <c r="B241" s="220"/>
      <c r="C241" s="220"/>
    </row>
    <row r="242" spans="1:3" ht="15.75">
      <c r="A242" s="225"/>
      <c r="B242" s="220"/>
      <c r="C242" s="220"/>
    </row>
    <row r="243" spans="1:3" ht="15.75">
      <c r="A243" s="225"/>
      <c r="B243" s="220"/>
      <c r="C243" s="220"/>
    </row>
    <row r="244" spans="1:3" ht="15.75">
      <c r="A244" s="225"/>
      <c r="B244" s="220"/>
      <c r="C244" s="220"/>
    </row>
    <row r="245" spans="1:3" ht="15.75">
      <c r="A245" s="225"/>
      <c r="B245" s="220"/>
      <c r="C245" s="220"/>
    </row>
    <row r="246" spans="1:3" ht="15.75">
      <c r="A246" s="225"/>
      <c r="B246" s="220"/>
      <c r="C246" s="220"/>
    </row>
    <row r="247" spans="1:3" ht="15.75">
      <c r="A247" s="225"/>
      <c r="B247" s="220"/>
      <c r="C247" s="220"/>
    </row>
    <row r="248" spans="1:3" ht="15.75">
      <c r="A248" s="225"/>
      <c r="B248" s="220"/>
      <c r="C248" s="220"/>
    </row>
    <row r="249" spans="1:3" ht="15.75">
      <c r="A249" s="225"/>
      <c r="B249" s="220"/>
      <c r="C249" s="220"/>
    </row>
    <row r="250" spans="1:3" ht="15.75">
      <c r="A250" s="225"/>
      <c r="B250" s="220"/>
      <c r="C250" s="220"/>
    </row>
    <row r="251" spans="1:3" ht="15.75">
      <c r="A251" s="225"/>
      <c r="B251" s="220"/>
      <c r="C251" s="220"/>
    </row>
    <row r="252" spans="1:3" ht="15.75">
      <c r="A252" s="225"/>
      <c r="B252" s="220"/>
      <c r="C252" s="220"/>
    </row>
    <row r="253" spans="1:3" ht="15.75">
      <c r="A253" s="225"/>
      <c r="B253" s="220"/>
      <c r="C253" s="220"/>
    </row>
    <row r="254" spans="1:3" ht="15.75">
      <c r="A254" s="225"/>
      <c r="B254" s="220"/>
      <c r="C254" s="220"/>
    </row>
    <row r="255" spans="1:3" ht="15.75">
      <c r="A255" s="225"/>
      <c r="B255" s="220"/>
      <c r="C255" s="220"/>
    </row>
    <row r="256" spans="1:3" ht="15.75">
      <c r="A256" s="225"/>
      <c r="B256" s="220"/>
      <c r="C256" s="220"/>
    </row>
    <row r="257" spans="1:3" ht="15.75">
      <c r="A257" s="225"/>
      <c r="B257" s="220"/>
      <c r="C257" s="220"/>
    </row>
    <row r="258" spans="1:3" ht="15.75">
      <c r="A258" s="225"/>
      <c r="B258" s="220"/>
      <c r="C258" s="220"/>
    </row>
    <row r="259" spans="1:3" ht="15.75">
      <c r="A259" s="225"/>
      <c r="B259" s="220"/>
      <c r="C259" s="220"/>
    </row>
    <row r="260" spans="1:3" ht="15.75">
      <c r="A260" s="225"/>
      <c r="B260" s="220"/>
      <c r="C260" s="220"/>
    </row>
    <row r="261" spans="1:3" ht="15.75">
      <c r="A261" s="225"/>
      <c r="B261" s="220"/>
      <c r="C261" s="220"/>
    </row>
    <row r="262" spans="1:3" ht="15.75">
      <c r="A262" s="225"/>
      <c r="B262" s="220"/>
      <c r="C262" s="220"/>
    </row>
    <row r="263" spans="1:3" ht="15.75">
      <c r="A263" s="225"/>
      <c r="B263" s="220"/>
      <c r="C263" s="220"/>
    </row>
    <row r="264" spans="1:3" ht="15.75">
      <c r="A264" s="225"/>
      <c r="B264" s="220"/>
      <c r="C264" s="220"/>
    </row>
    <row r="265" spans="1:3" ht="15.75">
      <c r="A265" s="225"/>
      <c r="B265" s="220"/>
      <c r="C265" s="220"/>
    </row>
    <row r="266" spans="1:3" ht="15.75">
      <c r="A266" s="225"/>
      <c r="B266" s="220"/>
      <c r="C266" s="220"/>
    </row>
    <row r="267" spans="1:3" ht="15.75">
      <c r="A267" s="225"/>
      <c r="B267" s="220"/>
      <c r="C267" s="220"/>
    </row>
    <row r="268" spans="1:3" ht="15.75">
      <c r="A268" s="225"/>
      <c r="B268" s="220"/>
      <c r="C268" s="220"/>
    </row>
    <row r="269" spans="1:3" ht="15.75">
      <c r="A269" s="225"/>
      <c r="B269" s="220"/>
      <c r="C269" s="220"/>
    </row>
    <row r="270" spans="1:3" ht="15.75">
      <c r="A270" s="225"/>
      <c r="B270" s="220"/>
      <c r="C270" s="220"/>
    </row>
    <row r="271" spans="1:3" ht="15.75">
      <c r="A271" s="225"/>
      <c r="B271" s="220"/>
      <c r="C271" s="220"/>
    </row>
    <row r="272" spans="1:3" ht="15.75">
      <c r="A272" s="225"/>
      <c r="B272" s="220"/>
      <c r="C272" s="220"/>
    </row>
    <row r="273" spans="1:3" ht="15.75">
      <c r="A273" s="225"/>
      <c r="B273" s="220"/>
      <c r="C273" s="220"/>
    </row>
    <row r="274" spans="1:3" ht="15.75">
      <c r="A274" s="225"/>
      <c r="B274" s="220"/>
      <c r="C274" s="220"/>
    </row>
    <row r="275" spans="1:3" ht="15.75">
      <c r="A275" s="225"/>
      <c r="B275" s="220"/>
      <c r="C275" s="220"/>
    </row>
    <row r="276" spans="1:3" ht="15.75">
      <c r="A276" s="225"/>
      <c r="B276" s="220"/>
      <c r="C276" s="220"/>
    </row>
    <row r="277" spans="1:3" ht="15.75">
      <c r="A277" s="225"/>
      <c r="B277" s="220"/>
      <c r="C277" s="220"/>
    </row>
    <row r="278" spans="1:3" ht="15.75">
      <c r="A278" s="225"/>
      <c r="B278" s="220"/>
      <c r="C278" s="220"/>
    </row>
    <row r="279" spans="1:3" ht="15.75">
      <c r="A279" s="225"/>
      <c r="B279" s="220"/>
      <c r="C279" s="220"/>
    </row>
    <row r="280" spans="1:3" ht="15.75">
      <c r="A280" s="225"/>
      <c r="B280" s="220"/>
      <c r="C280" s="220"/>
    </row>
    <row r="281" spans="1:3" ht="15.75">
      <c r="A281" s="225"/>
      <c r="B281" s="220"/>
      <c r="C281" s="220"/>
    </row>
    <row r="282" spans="1:3" ht="15.75">
      <c r="A282" s="225"/>
      <c r="B282" s="220"/>
      <c r="C282" s="220"/>
    </row>
    <row r="283" spans="1:3" ht="15.75">
      <c r="A283" s="225"/>
      <c r="B283" s="220"/>
      <c r="C283" s="220"/>
    </row>
    <row r="284" spans="1:3" ht="15.75">
      <c r="A284" s="225"/>
      <c r="B284" s="220"/>
      <c r="C284" s="220"/>
    </row>
    <row r="285" spans="1:3" ht="15.75">
      <c r="A285" s="225"/>
      <c r="B285" s="220"/>
      <c r="C285" s="220"/>
    </row>
    <row r="286" spans="1:3" ht="15.75">
      <c r="A286" s="225"/>
      <c r="B286" s="220"/>
      <c r="C286" s="220"/>
    </row>
    <row r="287" spans="1:3" ht="15.75">
      <c r="A287" s="225"/>
      <c r="B287" s="220"/>
      <c r="C287" s="220"/>
    </row>
    <row r="288" spans="1:3" ht="15.75">
      <c r="A288" s="225"/>
      <c r="B288" s="220"/>
      <c r="C288" s="220"/>
    </row>
    <row r="289" spans="1:3" ht="15.75">
      <c r="A289" s="225"/>
      <c r="B289" s="220"/>
      <c r="C289" s="220"/>
    </row>
    <row r="290" spans="1:3" ht="15.75">
      <c r="A290" s="225"/>
      <c r="B290" s="220"/>
      <c r="C290" s="220"/>
    </row>
    <row r="291" spans="1:3" ht="15.75">
      <c r="A291" s="225"/>
      <c r="B291" s="220"/>
      <c r="C291" s="220"/>
    </row>
    <row r="292" spans="1:3" ht="15.75">
      <c r="A292" s="225"/>
      <c r="B292" s="220"/>
      <c r="C292" s="220"/>
    </row>
    <row r="293" spans="1:3" ht="15.75">
      <c r="A293" s="225"/>
      <c r="B293" s="220"/>
      <c r="C293" s="220"/>
    </row>
    <row r="294" spans="1:3" ht="15.75">
      <c r="A294" s="225"/>
      <c r="B294" s="220"/>
      <c r="C294" s="220"/>
    </row>
    <row r="295" spans="1:3" ht="15.75">
      <c r="A295" s="225"/>
      <c r="B295" s="220"/>
      <c r="C295" s="220"/>
    </row>
    <row r="296" spans="1:3" ht="15.75">
      <c r="A296" s="225"/>
      <c r="B296" s="220"/>
      <c r="C296" s="220"/>
    </row>
    <row r="297" spans="1:3" ht="15.75">
      <c r="A297" s="225"/>
      <c r="B297" s="220"/>
      <c r="C297" s="220"/>
    </row>
    <row r="298" spans="1:3" ht="15.75">
      <c r="A298" s="225"/>
      <c r="B298" s="220"/>
      <c r="C298" s="220"/>
    </row>
    <row r="299" spans="1:3" ht="15.75">
      <c r="A299" s="225"/>
      <c r="B299" s="220"/>
      <c r="C299" s="220"/>
    </row>
    <row r="300" spans="1:3" ht="15.75">
      <c r="A300" s="225"/>
      <c r="B300" s="220"/>
      <c r="C300" s="220"/>
    </row>
    <row r="301" spans="1:3" ht="15.75">
      <c r="A301" s="225"/>
      <c r="B301" s="220"/>
      <c r="C301" s="220"/>
    </row>
    <row r="302" spans="1:3" ht="15.75">
      <c r="A302" s="225"/>
      <c r="B302" s="220"/>
      <c r="C302" s="220"/>
    </row>
    <row r="303" spans="1:3" ht="15.75">
      <c r="A303" s="225"/>
      <c r="B303" s="220"/>
      <c r="C303" s="220"/>
    </row>
    <row r="304" spans="1:3" ht="15.75">
      <c r="A304" s="225"/>
      <c r="B304" s="220"/>
      <c r="C304" s="220"/>
    </row>
    <row r="305" spans="1:3" ht="15.75">
      <c r="A305" s="225"/>
      <c r="B305" s="220"/>
      <c r="C305" s="220"/>
    </row>
    <row r="306" spans="1:3" ht="15.75">
      <c r="A306" s="225"/>
      <c r="B306" s="220"/>
      <c r="C306" s="220"/>
    </row>
    <row r="307" spans="1:3" ht="15.75">
      <c r="A307" s="225"/>
      <c r="B307" s="220"/>
      <c r="C307" s="220"/>
    </row>
    <row r="308" spans="1:3" ht="15.75">
      <c r="A308" s="225"/>
      <c r="B308" s="220"/>
      <c r="C308" s="220"/>
    </row>
    <row r="309" spans="1:3" ht="15.75">
      <c r="A309" s="225"/>
      <c r="B309" s="220"/>
      <c r="C309" s="220"/>
    </row>
    <row r="310" spans="1:3" ht="15.75">
      <c r="A310" s="225"/>
      <c r="B310" s="220"/>
      <c r="C310" s="220"/>
    </row>
    <row r="311" spans="1:3" ht="15.75">
      <c r="A311" s="225"/>
      <c r="B311" s="220"/>
      <c r="C311" s="220"/>
    </row>
    <row r="312" spans="1:3" ht="15.75">
      <c r="A312" s="225"/>
      <c r="B312" s="220"/>
      <c r="C312" s="220"/>
    </row>
    <row r="313" spans="1:3" ht="15.75">
      <c r="A313" s="225"/>
      <c r="B313" s="220"/>
      <c r="C313" s="220"/>
    </row>
    <row r="314" spans="1:3" ht="15.75">
      <c r="A314" s="225"/>
      <c r="B314" s="220"/>
      <c r="C314" s="220"/>
    </row>
    <row r="315" spans="1:3" ht="15.75">
      <c r="A315" s="225"/>
      <c r="B315" s="220"/>
      <c r="C315" s="220"/>
    </row>
    <row r="316" spans="1:3" ht="15.75">
      <c r="A316" s="225"/>
      <c r="B316" s="220"/>
      <c r="C316" s="220"/>
    </row>
    <row r="317" spans="1:3" ht="15.75">
      <c r="A317" s="225"/>
      <c r="B317" s="220"/>
      <c r="C317" s="220"/>
    </row>
    <row r="318" spans="1:3" ht="15.75">
      <c r="A318" s="225"/>
      <c r="B318" s="220"/>
      <c r="C318" s="220"/>
    </row>
    <row r="319" spans="1:3" ht="15.75">
      <c r="A319" s="225"/>
      <c r="B319" s="220"/>
      <c r="C319" s="220"/>
    </row>
    <row r="320" spans="1:3" ht="15.75">
      <c r="A320" s="225"/>
      <c r="B320" s="220"/>
      <c r="C320" s="220"/>
    </row>
    <row r="321" spans="1:3" ht="15.75">
      <c r="A321" s="225"/>
      <c r="B321" s="220"/>
      <c r="C321" s="220"/>
    </row>
    <row r="322" spans="1:3" ht="15.75">
      <c r="A322" s="225"/>
      <c r="B322" s="220"/>
      <c r="C322" s="220"/>
    </row>
    <row r="323" spans="1:3" ht="15.75">
      <c r="A323" s="225"/>
      <c r="B323" s="220"/>
      <c r="C323" s="220"/>
    </row>
    <row r="324" spans="1:3" ht="15.75">
      <c r="A324" s="225"/>
      <c r="B324" s="220"/>
      <c r="C324" s="220"/>
    </row>
    <row r="325" spans="1:3" ht="15.75">
      <c r="A325" s="225"/>
      <c r="B325" s="220"/>
      <c r="C325" s="220"/>
    </row>
    <row r="326" spans="1:3" ht="15.75">
      <c r="A326" s="225"/>
      <c r="B326" s="220"/>
      <c r="C326" s="220"/>
    </row>
    <row r="327" spans="1:3" ht="15.75">
      <c r="A327" s="225"/>
      <c r="B327" s="220"/>
      <c r="C327" s="220"/>
    </row>
    <row r="328" spans="1:3" ht="15.75">
      <c r="A328" s="225"/>
      <c r="B328" s="220"/>
      <c r="C328" s="220"/>
    </row>
    <row r="329" spans="1:3" ht="15.75">
      <c r="A329" s="225"/>
      <c r="B329" s="220"/>
      <c r="C329" s="220"/>
    </row>
    <row r="330" spans="1:3" ht="15.75">
      <c r="A330" s="225"/>
      <c r="B330" s="220"/>
      <c r="C330" s="220"/>
    </row>
    <row r="331" spans="1:3" ht="15.75">
      <c r="A331" s="225"/>
      <c r="B331" s="220"/>
      <c r="C331" s="220"/>
    </row>
    <row r="332" spans="1:3" ht="15.75">
      <c r="A332" s="225"/>
      <c r="B332" s="220"/>
      <c r="C332" s="220"/>
    </row>
    <row r="333" spans="1:3" ht="15.75">
      <c r="A333" s="225"/>
      <c r="B333" s="220"/>
      <c r="C333" s="220"/>
    </row>
    <row r="334" spans="1:3" ht="15.75">
      <c r="A334" s="225"/>
      <c r="B334" s="220"/>
      <c r="C334" s="220"/>
    </row>
    <row r="335" spans="1:3" ht="15.75">
      <c r="A335" s="225"/>
      <c r="B335" s="220"/>
      <c r="C335" s="220"/>
    </row>
    <row r="336" spans="1:3" ht="15.75">
      <c r="A336" s="225"/>
      <c r="B336" s="220"/>
      <c r="C336" s="220"/>
    </row>
    <row r="337" spans="1:3" ht="15.75">
      <c r="A337" s="225"/>
      <c r="B337" s="220"/>
      <c r="C337" s="220"/>
    </row>
    <row r="338" spans="1:3" ht="15.75">
      <c r="A338" s="225"/>
      <c r="B338" s="220"/>
      <c r="C338" s="220"/>
    </row>
    <row r="339" spans="1:3" ht="15.75">
      <c r="A339" s="225"/>
      <c r="B339" s="220"/>
      <c r="C339" s="220"/>
    </row>
    <row r="340" spans="1:3" ht="15.75">
      <c r="A340" s="225"/>
      <c r="B340" s="220"/>
      <c r="C340" s="220"/>
    </row>
    <row r="341" spans="1:3" ht="15.75">
      <c r="A341" s="225"/>
      <c r="B341" s="220"/>
      <c r="C341" s="220"/>
    </row>
    <row r="342" spans="1:3" ht="15.75">
      <c r="A342" s="225"/>
      <c r="B342" s="220"/>
      <c r="C342" s="220"/>
    </row>
    <row r="343" spans="1:3" ht="15.75">
      <c r="A343" s="225"/>
      <c r="B343" s="220"/>
      <c r="C343" s="220"/>
    </row>
    <row r="344" spans="1:3" ht="15.75">
      <c r="A344" s="225"/>
      <c r="B344" s="220"/>
      <c r="C344" s="220"/>
    </row>
    <row r="345" spans="1:3" ht="15.75">
      <c r="A345" s="225"/>
      <c r="B345" s="220"/>
      <c r="C345" s="220"/>
    </row>
    <row r="346" spans="1:3" ht="15.75">
      <c r="A346" s="225"/>
      <c r="B346" s="220"/>
      <c r="C346" s="220"/>
    </row>
    <row r="347" spans="1:3" ht="15.75">
      <c r="A347" s="225"/>
      <c r="B347" s="220"/>
      <c r="C347" s="220"/>
    </row>
    <row r="348" spans="1:3" ht="15.75">
      <c r="A348" s="225"/>
      <c r="B348" s="220"/>
      <c r="C348" s="220"/>
    </row>
    <row r="349" spans="1:3" ht="15.75">
      <c r="A349" s="225"/>
      <c r="B349" s="220"/>
      <c r="C349" s="220"/>
    </row>
    <row r="350" spans="1:3" ht="15.75">
      <c r="A350" s="225"/>
      <c r="B350" s="220"/>
      <c r="C350" s="220"/>
    </row>
    <row r="351" spans="1:3" ht="15.75">
      <c r="A351" s="225"/>
      <c r="B351" s="220"/>
      <c r="C351" s="220"/>
    </row>
    <row r="352" spans="1:3" ht="15.75">
      <c r="A352" s="225"/>
      <c r="B352" s="220"/>
      <c r="C352" s="220"/>
    </row>
    <row r="353" spans="1:3" ht="15.75">
      <c r="A353" s="225"/>
      <c r="B353" s="220"/>
      <c r="C353" s="220"/>
    </row>
    <row r="354" spans="1:3" ht="15.75">
      <c r="A354" s="225"/>
      <c r="B354" s="220"/>
      <c r="C354" s="220"/>
    </row>
    <row r="355" spans="1:3" ht="15.75">
      <c r="A355" s="225"/>
      <c r="B355" s="220"/>
      <c r="C355" s="220"/>
    </row>
    <row r="356" spans="1:3" ht="15.75">
      <c r="A356" s="225"/>
      <c r="B356" s="220"/>
      <c r="C356" s="220"/>
    </row>
    <row r="357" spans="1:3" ht="15.75">
      <c r="A357" s="225"/>
      <c r="B357" s="220"/>
      <c r="C357" s="220"/>
    </row>
    <row r="358" spans="1:3" ht="15.75">
      <c r="A358" s="225"/>
      <c r="B358" s="220"/>
      <c r="C358" s="220"/>
    </row>
    <row r="359" spans="1:3" ht="15.75">
      <c r="A359" s="225"/>
      <c r="B359" s="220"/>
      <c r="C359" s="220"/>
    </row>
    <row r="360" spans="1:3" ht="15.75">
      <c r="A360" s="225"/>
      <c r="B360" s="220"/>
      <c r="C360" s="220"/>
    </row>
    <row r="361" spans="1:3" ht="15.75">
      <c r="A361" s="225"/>
      <c r="B361" s="220"/>
      <c r="C361" s="220"/>
    </row>
    <row r="362" spans="1:3" ht="15.75">
      <c r="A362" s="225"/>
      <c r="B362" s="220"/>
      <c r="C362" s="220"/>
    </row>
    <row r="363" spans="1:3" ht="15.75">
      <c r="A363" s="225"/>
      <c r="B363" s="220"/>
      <c r="C363" s="220"/>
    </row>
    <row r="364" spans="1:3" ht="15.75">
      <c r="A364" s="225"/>
      <c r="B364" s="220"/>
      <c r="C364" s="220"/>
    </row>
    <row r="365" spans="1:3" ht="15.75">
      <c r="A365" s="225"/>
      <c r="B365" s="220"/>
      <c r="C365" s="220"/>
    </row>
    <row r="366" spans="1:3" ht="15.75">
      <c r="A366" s="225"/>
      <c r="B366" s="220"/>
      <c r="C366" s="220"/>
    </row>
    <row r="367" spans="1:3" ht="15.75">
      <c r="A367" s="225"/>
      <c r="B367" s="220"/>
      <c r="C367" s="220"/>
    </row>
    <row r="368" spans="1:3" ht="15.75">
      <c r="A368" s="225"/>
      <c r="B368" s="220"/>
      <c r="C368" s="220"/>
    </row>
    <row r="369" spans="1:3" ht="15.75">
      <c r="A369" s="225"/>
      <c r="B369" s="220"/>
      <c r="C369" s="220"/>
    </row>
    <row r="370" spans="1:3" ht="15.75">
      <c r="A370" s="225"/>
      <c r="B370" s="220"/>
      <c r="C370" s="220"/>
    </row>
    <row r="371" spans="1:3" ht="15.75">
      <c r="A371" s="225"/>
      <c r="B371" s="220"/>
      <c r="C371" s="220"/>
    </row>
    <row r="372" spans="1:3" ht="15.75">
      <c r="A372" s="225"/>
      <c r="B372" s="220"/>
      <c r="C372" s="220"/>
    </row>
    <row r="373" spans="1:3" ht="15.75">
      <c r="A373" s="225"/>
      <c r="B373" s="220"/>
      <c r="C373" s="220"/>
    </row>
    <row r="374" spans="1:3" ht="15.75">
      <c r="A374" s="225"/>
      <c r="B374" s="220"/>
      <c r="C374" s="220"/>
    </row>
    <row r="375" spans="1:3" ht="15.75">
      <c r="A375" s="225"/>
      <c r="B375" s="220"/>
      <c r="C375" s="220"/>
    </row>
    <row r="376" spans="1:3" ht="15.75">
      <c r="A376" s="225"/>
      <c r="B376" s="220"/>
      <c r="C376" s="220"/>
    </row>
    <row r="377" spans="1:3" ht="15.75">
      <c r="A377" s="225"/>
      <c r="B377" s="220"/>
      <c r="C377" s="220"/>
    </row>
    <row r="378" spans="1:3" ht="15.75">
      <c r="A378" s="225"/>
      <c r="B378" s="220"/>
      <c r="C378" s="220"/>
    </row>
    <row r="379" spans="1:3" ht="15.75">
      <c r="A379" s="225"/>
      <c r="B379" s="220"/>
      <c r="C379" s="220"/>
    </row>
    <row r="380" spans="1:3" ht="15.75">
      <c r="A380" s="225"/>
      <c r="B380" s="220"/>
      <c r="C380" s="220"/>
    </row>
    <row r="381" spans="1:3" ht="15.75">
      <c r="A381" s="225"/>
      <c r="B381" s="220"/>
      <c r="C381" s="220"/>
    </row>
    <row r="382" spans="1:3" ht="15.75">
      <c r="A382" s="225"/>
      <c r="B382" s="220"/>
      <c r="C382" s="220"/>
    </row>
    <row r="383" spans="1:3" ht="15.75">
      <c r="A383" s="225"/>
      <c r="B383" s="220"/>
      <c r="C383" s="220"/>
    </row>
    <row r="384" spans="1:3" ht="15.75">
      <c r="A384" s="225"/>
      <c r="B384" s="220"/>
      <c r="C384" s="220"/>
    </row>
    <row r="385" spans="1:3" ht="15.75">
      <c r="A385" s="225"/>
      <c r="B385" s="220"/>
      <c r="C385" s="220"/>
    </row>
    <row r="386" spans="1:3" ht="15.75">
      <c r="A386" s="225"/>
      <c r="B386" s="220"/>
      <c r="C386" s="220"/>
    </row>
    <row r="387" spans="1:3" ht="15.75">
      <c r="A387" s="225"/>
      <c r="B387" s="220"/>
      <c r="C387" s="220"/>
    </row>
    <row r="388" spans="1:3" ht="15.75">
      <c r="A388" s="225"/>
      <c r="B388" s="220"/>
      <c r="C388" s="220"/>
    </row>
    <row r="389" spans="1:3" ht="15.75">
      <c r="A389" s="225"/>
      <c r="B389" s="220"/>
      <c r="C389" s="220"/>
    </row>
    <row r="390" spans="1:3" ht="15.75">
      <c r="A390" s="225"/>
      <c r="B390" s="220"/>
      <c r="C390" s="220"/>
    </row>
    <row r="391" spans="1:3" ht="15.75">
      <c r="A391" s="225"/>
      <c r="B391" s="220"/>
      <c r="C391" s="220"/>
    </row>
    <row r="392" spans="1:3" ht="15.75">
      <c r="A392" s="225"/>
      <c r="B392" s="220"/>
      <c r="C392" s="220"/>
    </row>
    <row r="393" spans="1:3" ht="15.75">
      <c r="A393" s="225"/>
      <c r="B393" s="220"/>
      <c r="C393" s="220"/>
    </row>
    <row r="394" spans="1:3" ht="15.75">
      <c r="A394" s="225"/>
      <c r="B394" s="220"/>
      <c r="C394" s="220"/>
    </row>
    <row r="395" spans="1:3" ht="15.75">
      <c r="A395" s="225"/>
      <c r="B395" s="220"/>
      <c r="C395" s="220"/>
    </row>
    <row r="396" spans="1:3" ht="15.75">
      <c r="A396" s="225"/>
      <c r="B396" s="220"/>
      <c r="C396" s="220"/>
    </row>
    <row r="397" spans="1:3" ht="15.75">
      <c r="A397" s="225"/>
      <c r="B397" s="220"/>
      <c r="C397" s="220"/>
    </row>
    <row r="398" spans="1:3" ht="15.75">
      <c r="A398" s="225"/>
      <c r="B398" s="220"/>
      <c r="C398" s="220"/>
    </row>
    <row r="399" spans="1:3" ht="15.75">
      <c r="A399" s="225"/>
      <c r="B399" s="220"/>
      <c r="C399" s="220"/>
    </row>
    <row r="400" spans="1:3" ht="15.75">
      <c r="A400" s="225"/>
      <c r="B400" s="220"/>
      <c r="C400" s="220"/>
    </row>
    <row r="401" spans="1:3" ht="15.75">
      <c r="A401" s="225"/>
      <c r="B401" s="220"/>
      <c r="C401" s="220"/>
    </row>
    <row r="402" spans="1:3" ht="15.75">
      <c r="A402" s="225"/>
      <c r="B402" s="220"/>
      <c r="C402" s="220"/>
    </row>
    <row r="403" spans="1:3" ht="15.75">
      <c r="A403" s="225"/>
      <c r="B403" s="220"/>
      <c r="C403" s="220"/>
    </row>
    <row r="404" spans="1:3" ht="15.75">
      <c r="A404" s="225"/>
      <c r="B404" s="220"/>
      <c r="C404" s="220"/>
    </row>
    <row r="405" spans="1:3" ht="15.75">
      <c r="A405" s="225"/>
      <c r="B405" s="220"/>
      <c r="C405" s="220"/>
    </row>
    <row r="406" spans="1:3" ht="15.75">
      <c r="A406" s="225"/>
      <c r="B406" s="220"/>
      <c r="C406" s="220"/>
    </row>
    <row r="407" spans="1:3" ht="15.75">
      <c r="A407" s="225"/>
      <c r="B407" s="220"/>
      <c r="C407" s="220"/>
    </row>
    <row r="408" spans="1:3" ht="15.75">
      <c r="A408" s="225"/>
      <c r="B408" s="220"/>
      <c r="C408" s="220"/>
    </row>
    <row r="409" spans="1:3" ht="15.75">
      <c r="A409" s="225"/>
      <c r="B409" s="220"/>
      <c r="C409" s="220"/>
    </row>
    <row r="410" spans="1:3" ht="15.75">
      <c r="A410" s="225"/>
      <c r="B410" s="220"/>
      <c r="C410" s="220"/>
    </row>
    <row r="411" spans="1:3" ht="15.75">
      <c r="A411" s="225"/>
      <c r="B411" s="220"/>
      <c r="C411" s="220"/>
    </row>
    <row r="412" spans="1:3" ht="15.75">
      <c r="A412" s="225"/>
      <c r="B412" s="220"/>
      <c r="C412" s="220"/>
    </row>
    <row r="413" spans="1:3" ht="15.75">
      <c r="A413" s="225"/>
      <c r="B413" s="220"/>
      <c r="C413" s="220"/>
    </row>
    <row r="414" spans="1:3" ht="15.75">
      <c r="A414" s="225"/>
      <c r="B414" s="220"/>
      <c r="C414" s="220"/>
    </row>
    <row r="415" spans="1:3" ht="15.75">
      <c r="A415" s="225"/>
      <c r="B415" s="220"/>
      <c r="C415" s="220"/>
    </row>
    <row r="416" spans="1:3" ht="15.75">
      <c r="A416" s="225"/>
      <c r="B416" s="220"/>
      <c r="C416" s="220"/>
    </row>
    <row r="417" spans="1:3" ht="15.75">
      <c r="A417" s="225"/>
      <c r="B417" s="220"/>
      <c r="C417" s="220"/>
    </row>
    <row r="418" spans="1:3" ht="15.75">
      <c r="A418" s="225"/>
      <c r="B418" s="220"/>
      <c r="C418" s="220"/>
    </row>
    <row r="419" spans="1:3" ht="15.75">
      <c r="A419" s="225"/>
      <c r="B419" s="220"/>
      <c r="C419" s="220"/>
    </row>
    <row r="420" spans="1:3" ht="15.75">
      <c r="A420" s="225"/>
      <c r="B420" s="220"/>
      <c r="C420" s="220"/>
    </row>
    <row r="421" spans="1:3" ht="15.75">
      <c r="A421" s="225"/>
      <c r="B421" s="220"/>
      <c r="C421" s="220"/>
    </row>
    <row r="422" spans="1:3" ht="15.75">
      <c r="A422" s="225"/>
      <c r="B422" s="220"/>
      <c r="C422" s="220"/>
    </row>
    <row r="423" spans="1:3" ht="15.75">
      <c r="A423" s="225"/>
      <c r="B423" s="220"/>
      <c r="C423" s="220"/>
    </row>
    <row r="424" spans="1:3" ht="15.75">
      <c r="A424" s="225"/>
      <c r="B424" s="220"/>
      <c r="C424" s="220"/>
    </row>
    <row r="425" spans="1:3" ht="15.75">
      <c r="A425" s="225"/>
      <c r="B425" s="220"/>
      <c r="C425" s="220"/>
    </row>
    <row r="426" spans="1:3" ht="15.75">
      <c r="A426" s="225"/>
      <c r="B426" s="220"/>
      <c r="C426" s="220"/>
    </row>
    <row r="427" spans="1:3" ht="15.75">
      <c r="A427" s="225"/>
      <c r="B427" s="220"/>
      <c r="C427" s="220"/>
    </row>
    <row r="428" spans="1:3" ht="15.75">
      <c r="A428" s="225"/>
      <c r="B428" s="220"/>
      <c r="C428" s="220"/>
    </row>
    <row r="429" spans="1:3" ht="15.75">
      <c r="A429" s="225"/>
      <c r="B429" s="220"/>
      <c r="C429" s="220"/>
    </row>
    <row r="430" spans="1:3" ht="15.75">
      <c r="A430" s="225"/>
      <c r="B430" s="220"/>
      <c r="C430" s="220"/>
    </row>
    <row r="431" spans="1:3" ht="15.75">
      <c r="A431" s="225"/>
      <c r="B431" s="220"/>
      <c r="C431" s="220"/>
    </row>
    <row r="432" spans="1:3" ht="15.75">
      <c r="A432" s="225"/>
      <c r="B432" s="220"/>
      <c r="C432" s="220"/>
    </row>
    <row r="433" spans="1:3" ht="15.75">
      <c r="A433" s="225"/>
      <c r="B433" s="220"/>
      <c r="C433" s="220"/>
    </row>
    <row r="434" spans="1:3" ht="15.75">
      <c r="A434" s="225"/>
      <c r="B434" s="220"/>
      <c r="C434" s="220"/>
    </row>
    <row r="435" spans="1:3" ht="15.75">
      <c r="A435" s="225"/>
      <c r="B435" s="220"/>
      <c r="C435" s="220"/>
    </row>
    <row r="436" spans="1:3" ht="15.75">
      <c r="A436" s="225"/>
      <c r="B436" s="220"/>
      <c r="C436" s="220"/>
    </row>
    <row r="437" spans="1:3" ht="15.75">
      <c r="A437" s="225"/>
      <c r="B437" s="220"/>
      <c r="C437" s="220"/>
    </row>
    <row r="438" spans="1:3" ht="15.75">
      <c r="A438" s="225"/>
      <c r="B438" s="220"/>
      <c r="C438" s="220"/>
    </row>
    <row r="439" spans="1:3" ht="15.75">
      <c r="A439" s="225"/>
      <c r="B439" s="220"/>
      <c r="C439" s="220"/>
    </row>
    <row r="440" spans="1:3" ht="15.75">
      <c r="A440" s="225"/>
      <c r="B440" s="220"/>
      <c r="C440" s="220"/>
    </row>
    <row r="441" spans="1:3" ht="15.75">
      <c r="A441" s="225"/>
      <c r="B441" s="220"/>
      <c r="C441" s="220"/>
    </row>
    <row r="442" spans="1:3" ht="15.75">
      <c r="A442" s="225"/>
      <c r="B442" s="220"/>
      <c r="C442" s="220"/>
    </row>
    <row r="443" spans="1:3" ht="15.75">
      <c r="A443" s="225"/>
      <c r="B443" s="220"/>
      <c r="C443" s="220"/>
    </row>
    <row r="444" spans="1:3" ht="15.75">
      <c r="A444" s="225"/>
      <c r="B444" s="220"/>
      <c r="C444" s="220"/>
    </row>
    <row r="445" spans="1:3" ht="15.75">
      <c r="A445" s="225"/>
      <c r="B445" s="220"/>
      <c r="C445" s="220"/>
    </row>
    <row r="446" spans="1:3" ht="15.75">
      <c r="A446" s="225"/>
      <c r="B446" s="220"/>
      <c r="C446" s="220"/>
    </row>
    <row r="447" spans="1:3" ht="15.75">
      <c r="A447" s="225"/>
      <c r="B447" s="220"/>
      <c r="C447" s="220"/>
    </row>
    <row r="448" spans="1:3" ht="15.75">
      <c r="A448" s="225"/>
      <c r="B448" s="220"/>
      <c r="C448" s="220"/>
    </row>
    <row r="449" spans="1:3" ht="15.75">
      <c r="A449" s="225"/>
      <c r="B449" s="220"/>
      <c r="C449" s="220"/>
    </row>
    <row r="450" spans="1:3" ht="15.75">
      <c r="A450" s="225"/>
      <c r="B450" s="220"/>
      <c r="C450" s="220"/>
    </row>
    <row r="451" spans="1:3" ht="15.75">
      <c r="A451" s="225"/>
      <c r="B451" s="220"/>
      <c r="C451" s="220"/>
    </row>
    <row r="452" spans="1:3" ht="15.75">
      <c r="A452" s="225"/>
      <c r="B452" s="220"/>
      <c r="C452" s="220"/>
    </row>
    <row r="453" spans="1:3" ht="15.75">
      <c r="A453" s="225"/>
      <c r="B453" s="220"/>
      <c r="C453" s="220"/>
    </row>
    <row r="454" spans="1:3" ht="15.75">
      <c r="A454" s="225"/>
      <c r="B454" s="220"/>
      <c r="C454" s="220"/>
    </row>
    <row r="455" spans="1:3" ht="15.75">
      <c r="A455" s="225"/>
      <c r="B455" s="220"/>
      <c r="C455" s="220"/>
    </row>
    <row r="456" spans="1:3" ht="15.75">
      <c r="A456" s="225"/>
      <c r="B456" s="220"/>
      <c r="C456" s="220"/>
    </row>
    <row r="457" spans="1:3" ht="15.75">
      <c r="A457" s="225"/>
      <c r="B457" s="220"/>
      <c r="C457" s="220"/>
    </row>
    <row r="458" spans="1:3" ht="15.75">
      <c r="A458" s="225"/>
      <c r="B458" s="220"/>
      <c r="C458" s="220"/>
    </row>
    <row r="459" spans="1:3" ht="15.75">
      <c r="A459" s="225"/>
      <c r="B459" s="220"/>
      <c r="C459" s="220"/>
    </row>
    <row r="460" spans="1:3" ht="15.75">
      <c r="A460" s="225"/>
      <c r="B460" s="220"/>
      <c r="C460" s="220"/>
    </row>
    <row r="461" spans="1:3" ht="15.75">
      <c r="A461" s="225"/>
      <c r="B461" s="220"/>
      <c r="C461" s="220"/>
    </row>
    <row r="462" spans="1:3" ht="15.75">
      <c r="A462" s="225"/>
      <c r="B462" s="220"/>
      <c r="C462" s="220"/>
    </row>
    <row r="463" spans="1:3" ht="15.75">
      <c r="A463" s="225"/>
      <c r="B463" s="220"/>
      <c r="C463" s="220"/>
    </row>
    <row r="464" spans="1:3" ht="15.75">
      <c r="A464" s="225"/>
      <c r="B464" s="220"/>
      <c r="C464" s="220"/>
    </row>
    <row r="465" spans="1:3" ht="15.75">
      <c r="A465" s="225"/>
      <c r="B465" s="220"/>
      <c r="C465" s="220"/>
    </row>
    <row r="466" spans="1:3" ht="15.75">
      <c r="A466" s="225"/>
      <c r="B466" s="220"/>
      <c r="C466" s="220"/>
    </row>
    <row r="467" spans="1:3" ht="15.75">
      <c r="A467" s="225"/>
      <c r="B467" s="220"/>
      <c r="C467" s="220"/>
    </row>
    <row r="468" spans="1:3" ht="15.75">
      <c r="A468" s="225"/>
      <c r="B468" s="220"/>
      <c r="C468" s="220"/>
    </row>
    <row r="469" spans="1:3" ht="15.75">
      <c r="A469" s="225"/>
      <c r="B469" s="220"/>
      <c r="C469" s="220"/>
    </row>
    <row r="470" spans="1:3" ht="15.75">
      <c r="A470" s="225"/>
      <c r="B470" s="220"/>
      <c r="C470" s="220"/>
    </row>
    <row r="471" spans="1:3" ht="15.75">
      <c r="A471" s="225"/>
      <c r="B471" s="220"/>
      <c r="C471" s="220"/>
    </row>
    <row r="472" spans="1:3" ht="15.75">
      <c r="A472" s="225"/>
      <c r="B472" s="220"/>
      <c r="C472" s="220"/>
    </row>
    <row r="473" spans="1:3" ht="15.75">
      <c r="A473" s="225"/>
      <c r="B473" s="220"/>
      <c r="C473" s="220"/>
    </row>
    <row r="474" spans="1:3" ht="15.75">
      <c r="A474" s="225"/>
      <c r="B474" s="220"/>
      <c r="C474" s="220"/>
    </row>
    <row r="475" spans="1:3" ht="15.75">
      <c r="A475" s="225"/>
      <c r="B475" s="220"/>
      <c r="C475" s="220"/>
    </row>
    <row r="476" spans="1:3" ht="15.75">
      <c r="A476" s="225"/>
      <c r="B476" s="220"/>
      <c r="C476" s="220"/>
    </row>
    <row r="477" spans="1:3" ht="15.75">
      <c r="A477" s="225"/>
      <c r="B477" s="220"/>
      <c r="C477" s="220"/>
    </row>
    <row r="478" spans="1:3" ht="15.75">
      <c r="A478" s="225"/>
      <c r="B478" s="220"/>
      <c r="C478" s="220"/>
    </row>
    <row r="479" spans="1:3" ht="15.75">
      <c r="A479" s="225"/>
      <c r="B479" s="220"/>
      <c r="C479" s="220"/>
    </row>
    <row r="480" spans="1:3" ht="15.75">
      <c r="A480" s="225"/>
      <c r="B480" s="220"/>
      <c r="C480" s="220"/>
    </row>
    <row r="481" spans="1:3" ht="15.75">
      <c r="A481" s="225"/>
      <c r="B481" s="220"/>
      <c r="C481" s="220"/>
    </row>
    <row r="482" spans="1:3" ht="15.75">
      <c r="A482" s="225"/>
      <c r="B482" s="220"/>
      <c r="C482" s="220"/>
    </row>
    <row r="483" spans="1:3" ht="15.75">
      <c r="A483" s="225"/>
      <c r="B483" s="220"/>
      <c r="C483" s="220"/>
    </row>
    <row r="484" spans="1:3" ht="15.75">
      <c r="A484" s="225"/>
      <c r="B484" s="220"/>
      <c r="C484" s="220"/>
    </row>
    <row r="485" spans="1:3" ht="15.75">
      <c r="A485" s="225"/>
      <c r="B485" s="220"/>
      <c r="C485" s="220"/>
    </row>
    <row r="486" spans="1:3" ht="15.75">
      <c r="A486" s="225"/>
      <c r="B486" s="220"/>
      <c r="C486" s="220"/>
    </row>
    <row r="487" spans="1:3" ht="15.75">
      <c r="A487" s="225"/>
      <c r="B487" s="220"/>
      <c r="C487" s="220"/>
    </row>
    <row r="488" spans="1:3" ht="15.75">
      <c r="A488" s="225"/>
      <c r="B488" s="220"/>
      <c r="C488" s="220"/>
    </row>
    <row r="489" spans="1:3" ht="15.75">
      <c r="A489" s="225"/>
      <c r="B489" s="220"/>
      <c r="C489" s="220"/>
    </row>
    <row r="490" spans="1:3" ht="15.75">
      <c r="A490" s="225"/>
      <c r="B490" s="220"/>
      <c r="C490" s="220"/>
    </row>
    <row r="491" spans="1:3" ht="15.75">
      <c r="A491" s="225"/>
      <c r="B491" s="220"/>
      <c r="C491" s="220"/>
    </row>
    <row r="492" spans="1:3" ht="15.75">
      <c r="A492" s="225"/>
      <c r="B492" s="220"/>
      <c r="C492" s="220"/>
    </row>
    <row r="493" spans="1:3" ht="15.75">
      <c r="A493" s="225"/>
      <c r="B493" s="220"/>
      <c r="C493" s="220"/>
    </row>
    <row r="494" spans="1:3" ht="15.75">
      <c r="A494" s="225"/>
      <c r="B494" s="220"/>
      <c r="C494" s="220"/>
    </row>
    <row r="495" spans="1:3" ht="15.75">
      <c r="A495" s="225"/>
      <c r="B495" s="220"/>
      <c r="C495" s="220"/>
    </row>
    <row r="496" spans="1:3" ht="15.75">
      <c r="A496" s="225"/>
      <c r="B496" s="220"/>
      <c r="C496" s="220"/>
    </row>
    <row r="497" spans="1:3" ht="15.75">
      <c r="A497" s="225"/>
      <c r="B497" s="220"/>
      <c r="C497" s="220"/>
    </row>
    <row r="498" spans="1:3" ht="15.75">
      <c r="A498" s="225"/>
      <c r="B498" s="220"/>
      <c r="C498" s="220"/>
    </row>
    <row r="499" spans="1:3" ht="15.75">
      <c r="A499" s="225"/>
      <c r="B499" s="220"/>
      <c r="C499" s="220"/>
    </row>
    <row r="500" spans="1:3" ht="15.75">
      <c r="A500" s="225"/>
      <c r="B500" s="220"/>
      <c r="C500" s="220"/>
    </row>
    <row r="501" spans="1:3" ht="15.75">
      <c r="A501" s="225"/>
      <c r="B501" s="220"/>
      <c r="C501" s="220"/>
    </row>
    <row r="502" spans="1:3" ht="15.75">
      <c r="A502" s="225"/>
      <c r="B502" s="220"/>
      <c r="C502" s="220"/>
    </row>
    <row r="503" spans="1:3" ht="15.75">
      <c r="A503" s="225"/>
      <c r="B503" s="220"/>
      <c r="C503" s="220"/>
    </row>
    <row r="504" spans="1:3" ht="15.75">
      <c r="A504" s="225"/>
      <c r="B504" s="220"/>
      <c r="C504" s="220"/>
    </row>
    <row r="505" spans="1:3" ht="15.75">
      <c r="A505" s="225"/>
      <c r="B505" s="220"/>
      <c r="C505" s="220"/>
    </row>
    <row r="506" spans="1:3" ht="15.75">
      <c r="A506" s="225"/>
      <c r="B506" s="220"/>
      <c r="C506" s="220"/>
    </row>
    <row r="507" spans="1:3" ht="15.75">
      <c r="A507" s="225"/>
      <c r="B507" s="220"/>
      <c r="C507" s="220"/>
    </row>
    <row r="508" spans="1:3" ht="15.75">
      <c r="A508" s="225"/>
      <c r="B508" s="220"/>
      <c r="C508" s="220"/>
    </row>
    <row r="509" spans="1:3" ht="15.75">
      <c r="A509" s="225"/>
      <c r="B509" s="220"/>
      <c r="C509" s="220"/>
    </row>
    <row r="510" spans="1:3" ht="15.75">
      <c r="A510" s="225"/>
      <c r="B510" s="220"/>
      <c r="C510" s="220"/>
    </row>
    <row r="511" spans="1:3" ht="15.75">
      <c r="A511" s="225"/>
      <c r="B511" s="220"/>
      <c r="C511" s="220"/>
    </row>
    <row r="512" spans="1:3" ht="15.75">
      <c r="A512" s="225"/>
      <c r="B512" s="220"/>
      <c r="C512" s="220"/>
    </row>
    <row r="513" spans="1:3" ht="15.75">
      <c r="A513" s="225"/>
      <c r="B513" s="220"/>
      <c r="C513" s="220"/>
    </row>
    <row r="514" spans="1:3" ht="15.75">
      <c r="A514" s="225"/>
      <c r="B514" s="220"/>
      <c r="C514" s="220"/>
    </row>
    <row r="515" spans="1:3" ht="15.75">
      <c r="A515" s="225"/>
      <c r="B515" s="220"/>
      <c r="C515" s="220"/>
    </row>
    <row r="516" spans="1:3" ht="15.75">
      <c r="A516" s="225"/>
      <c r="B516" s="220"/>
      <c r="C516" s="220"/>
    </row>
    <row r="517" spans="1:3" ht="15.75">
      <c r="A517" s="225"/>
      <c r="B517" s="220"/>
      <c r="C517" s="220"/>
    </row>
    <row r="518" spans="1:3" ht="15.75">
      <c r="A518" s="225"/>
      <c r="B518" s="220"/>
      <c r="C518" s="220"/>
    </row>
    <row r="519" spans="1:3" ht="15.75">
      <c r="A519" s="225"/>
      <c r="B519" s="220"/>
      <c r="C519" s="220"/>
    </row>
    <row r="520" spans="1:3" ht="15.75">
      <c r="A520" s="225"/>
      <c r="B520" s="220"/>
      <c r="C520" s="220"/>
    </row>
    <row r="521" spans="1:3" ht="15.75">
      <c r="A521" s="225"/>
      <c r="B521" s="220"/>
      <c r="C521" s="220"/>
    </row>
    <row r="522" spans="1:3" ht="15.75">
      <c r="A522" s="225"/>
      <c r="B522" s="220"/>
      <c r="C522" s="220"/>
    </row>
    <row r="523" spans="1:3" ht="15.75">
      <c r="A523" s="225"/>
      <c r="B523" s="220"/>
      <c r="C523" s="220"/>
    </row>
    <row r="524" spans="1:3" ht="15.75">
      <c r="A524" s="225"/>
      <c r="B524" s="220"/>
      <c r="C524" s="220"/>
    </row>
    <row r="525" spans="1:3" ht="15.75">
      <c r="A525" s="225"/>
      <c r="B525" s="220"/>
      <c r="C525" s="220"/>
    </row>
    <row r="526" spans="1:3" ht="15.75">
      <c r="A526" s="225"/>
      <c r="B526" s="220"/>
      <c r="C526" s="220"/>
    </row>
    <row r="527" spans="1:3" ht="15.75">
      <c r="A527" s="225"/>
      <c r="B527" s="220"/>
      <c r="C527" s="220"/>
    </row>
    <row r="528" spans="1:3" ht="15.75">
      <c r="A528" s="225"/>
      <c r="B528" s="220"/>
      <c r="C528" s="220"/>
    </row>
    <row r="529" spans="1:3" ht="15.75">
      <c r="A529" s="225"/>
      <c r="B529" s="220"/>
      <c r="C529" s="220"/>
    </row>
    <row r="530" spans="1:3" ht="15.75">
      <c r="A530" s="225"/>
      <c r="B530" s="220"/>
      <c r="C530" s="220"/>
    </row>
    <row r="531" spans="1:3" ht="15.75">
      <c r="A531" s="225"/>
      <c r="B531" s="220"/>
      <c r="C531" s="220"/>
    </row>
    <row r="532" spans="1:3" ht="15.75">
      <c r="A532" s="225"/>
      <c r="B532" s="220"/>
      <c r="C532" s="220"/>
    </row>
    <row r="533" spans="1:3" ht="15.75">
      <c r="A533" s="225"/>
      <c r="B533" s="220"/>
      <c r="C533" s="220"/>
    </row>
    <row r="534" spans="1:3" ht="15.75">
      <c r="A534" s="225"/>
      <c r="B534" s="220"/>
      <c r="C534" s="220"/>
    </row>
    <row r="535" spans="1:3" ht="15.75">
      <c r="A535" s="225"/>
      <c r="B535" s="220"/>
      <c r="C535" s="220"/>
    </row>
    <row r="536" spans="1:3" ht="15.75">
      <c r="A536" s="225"/>
      <c r="B536" s="220"/>
      <c r="C536" s="220"/>
    </row>
    <row r="537" spans="1:3" ht="15.75">
      <c r="A537" s="225"/>
      <c r="B537" s="220"/>
      <c r="C537" s="220"/>
    </row>
    <row r="538" spans="1:3" ht="15.75">
      <c r="A538" s="225"/>
      <c r="B538" s="220"/>
      <c r="C538" s="220"/>
    </row>
    <row r="539" spans="1:3" ht="15.75">
      <c r="A539" s="225"/>
      <c r="B539" s="220"/>
      <c r="C539" s="220"/>
    </row>
    <row r="540" spans="1:3" ht="15.75">
      <c r="A540" s="225"/>
      <c r="B540" s="220"/>
      <c r="C540" s="220"/>
    </row>
    <row r="541" spans="1:3" ht="15.75">
      <c r="A541" s="225"/>
      <c r="B541" s="220"/>
      <c r="C541" s="220"/>
    </row>
    <row r="542" spans="1:3" ht="15.75">
      <c r="A542" s="225"/>
      <c r="B542" s="220"/>
      <c r="C542" s="220"/>
    </row>
    <row r="543" spans="1:3" ht="15.75">
      <c r="A543" s="225"/>
      <c r="B543" s="220"/>
      <c r="C543" s="220"/>
    </row>
    <row r="544" spans="1:3" ht="15.75">
      <c r="A544" s="225"/>
      <c r="B544" s="220"/>
      <c r="C544" s="220"/>
    </row>
    <row r="545" spans="1:3" ht="15.75">
      <c r="A545" s="225"/>
      <c r="B545" s="220"/>
      <c r="C545" s="220"/>
    </row>
    <row r="546" spans="1:3" ht="15.75">
      <c r="A546" s="225"/>
      <c r="B546" s="220"/>
      <c r="C546" s="220"/>
    </row>
    <row r="547" spans="1:3" ht="15.75">
      <c r="A547" s="225"/>
      <c r="B547" s="220"/>
      <c r="C547" s="220"/>
    </row>
    <row r="548" spans="1:3" ht="15.75">
      <c r="A548" s="225"/>
      <c r="B548" s="220"/>
      <c r="C548" s="220"/>
    </row>
    <row r="549" spans="1:3" ht="15.75">
      <c r="A549" s="225"/>
      <c r="B549" s="220"/>
      <c r="C549" s="220"/>
    </row>
    <row r="550" spans="1:3" ht="15.75">
      <c r="A550" s="225"/>
      <c r="B550" s="220"/>
      <c r="C550" s="220"/>
    </row>
    <row r="551" spans="1:3" ht="15.75">
      <c r="A551" s="225"/>
      <c r="B551" s="220"/>
      <c r="C551" s="220"/>
    </row>
    <row r="552" spans="1:3" ht="15.75">
      <c r="A552" s="225"/>
      <c r="B552" s="220"/>
      <c r="C552" s="220"/>
    </row>
    <row r="553" spans="1:3" ht="15.75">
      <c r="A553" s="225"/>
      <c r="B553" s="220"/>
      <c r="C553" s="220"/>
    </row>
    <row r="554" spans="1:3" ht="15.75">
      <c r="A554" s="225"/>
      <c r="B554" s="220"/>
      <c r="C554" s="220"/>
    </row>
    <row r="555" spans="1:3" ht="15.75">
      <c r="A555" s="225"/>
      <c r="B555" s="220"/>
      <c r="C555" s="220"/>
    </row>
    <row r="556" spans="1:3" ht="15.75">
      <c r="A556" s="225"/>
      <c r="B556" s="220"/>
      <c r="C556" s="220"/>
    </row>
    <row r="557" spans="1:3" ht="15.75">
      <c r="A557" s="225"/>
      <c r="B557" s="220"/>
      <c r="C557" s="220"/>
    </row>
    <row r="558" spans="1:3" ht="15.75">
      <c r="A558" s="225"/>
      <c r="B558" s="220"/>
      <c r="C558" s="220"/>
    </row>
    <row r="559" spans="1:3" ht="15.75">
      <c r="A559" s="225"/>
      <c r="B559" s="220"/>
      <c r="C559" s="220"/>
    </row>
    <row r="560" spans="1:3" ht="15.75">
      <c r="A560" s="225"/>
      <c r="B560" s="220"/>
      <c r="C560" s="220"/>
    </row>
    <row r="561" spans="1:3" ht="15.75">
      <c r="A561" s="225"/>
      <c r="B561" s="220"/>
      <c r="C561" s="220"/>
    </row>
    <row r="562" spans="1:3" ht="15.75">
      <c r="A562" s="225"/>
      <c r="B562" s="220"/>
      <c r="C562" s="220"/>
    </row>
    <row r="563" spans="1:3" ht="15.75">
      <c r="A563" s="225"/>
      <c r="B563" s="220"/>
      <c r="C563" s="220"/>
    </row>
    <row r="564" spans="1:3" ht="15.75">
      <c r="A564" s="225"/>
      <c r="B564" s="220"/>
      <c r="C564" s="220"/>
    </row>
    <row r="565" spans="1:3" ht="15.75">
      <c r="A565" s="225"/>
      <c r="B565" s="220"/>
      <c r="C565" s="220"/>
    </row>
    <row r="566" spans="1:3" ht="15.75">
      <c r="A566" s="225"/>
      <c r="B566" s="220"/>
      <c r="C566" s="220"/>
    </row>
    <row r="567" spans="1:3" ht="15.75">
      <c r="A567" s="225"/>
      <c r="B567" s="220"/>
      <c r="C567" s="220"/>
    </row>
    <row r="568" spans="1:3" ht="15.75">
      <c r="A568" s="225"/>
      <c r="B568" s="220"/>
      <c r="C568" s="220"/>
    </row>
    <row r="569" spans="1:3" ht="15.75">
      <c r="A569" s="225"/>
      <c r="B569" s="220"/>
      <c r="C569" s="220"/>
    </row>
    <row r="570" spans="1:3" ht="15.75">
      <c r="A570" s="225"/>
      <c r="B570" s="220"/>
      <c r="C570" s="220"/>
    </row>
    <row r="571" spans="1:3" ht="15.75">
      <c r="A571" s="225"/>
      <c r="B571" s="220"/>
      <c r="C571" s="220"/>
    </row>
    <row r="572" spans="1:3" ht="15.75">
      <c r="A572" s="225"/>
      <c r="B572" s="220"/>
      <c r="C572" s="220"/>
    </row>
    <row r="573" spans="1:3" ht="15.75">
      <c r="A573" s="225"/>
      <c r="B573" s="220"/>
      <c r="C573" s="220"/>
    </row>
    <row r="574" spans="1:3" ht="15.75">
      <c r="A574" s="225"/>
      <c r="B574" s="220"/>
      <c r="C574" s="220"/>
    </row>
    <row r="575" spans="1:3" ht="15.75">
      <c r="A575" s="225"/>
      <c r="B575" s="220"/>
      <c r="C575" s="220"/>
    </row>
    <row r="576" spans="1:3" ht="15.75">
      <c r="A576" s="225"/>
      <c r="B576" s="220"/>
      <c r="C576" s="220"/>
    </row>
    <row r="577" spans="1:3" ht="15.75">
      <c r="A577" s="225"/>
      <c r="B577" s="220"/>
      <c r="C577" s="220"/>
    </row>
    <row r="578" spans="1:3" ht="15.75">
      <c r="A578" s="225"/>
      <c r="B578" s="220"/>
      <c r="C578" s="220"/>
    </row>
    <row r="579" spans="1:3" ht="15.75">
      <c r="A579" s="225"/>
      <c r="B579" s="220"/>
      <c r="C579" s="220"/>
    </row>
    <row r="580" spans="1:3" ht="15.75">
      <c r="A580" s="225"/>
      <c r="B580" s="220"/>
      <c r="C580" s="220"/>
    </row>
    <row r="581" spans="1:3" ht="15.75">
      <c r="A581" s="225"/>
      <c r="B581" s="220"/>
      <c r="C581" s="220"/>
    </row>
    <row r="582" spans="1:3" ht="15.75">
      <c r="A582" s="225"/>
      <c r="B582" s="220"/>
      <c r="C582" s="220"/>
    </row>
    <row r="583" spans="1:3" ht="15.75">
      <c r="A583" s="225"/>
      <c r="B583" s="220"/>
      <c r="C583" s="220"/>
    </row>
    <row r="584" spans="1:3" ht="15.75">
      <c r="A584" s="225"/>
      <c r="B584" s="220"/>
      <c r="C584" s="220"/>
    </row>
    <row r="585" spans="1:3" ht="15.75">
      <c r="A585" s="225"/>
      <c r="B585" s="220"/>
      <c r="C585" s="220"/>
    </row>
    <row r="586" spans="1:3" ht="15.75">
      <c r="A586" s="225"/>
      <c r="B586" s="220"/>
      <c r="C586" s="220"/>
    </row>
    <row r="587" spans="1:3" ht="15.75">
      <c r="A587" s="225"/>
      <c r="B587" s="220"/>
      <c r="C587" s="220"/>
    </row>
    <row r="588" spans="1:3" ht="15.75">
      <c r="A588" s="225"/>
      <c r="B588" s="220"/>
      <c r="C588" s="220"/>
    </row>
    <row r="589" spans="1:3" ht="15.75">
      <c r="A589" s="225"/>
      <c r="B589" s="220"/>
      <c r="C589" s="220"/>
    </row>
    <row r="590" spans="1:3" ht="15.75">
      <c r="A590" s="225"/>
      <c r="B590" s="220"/>
      <c r="C590" s="220"/>
    </row>
    <row r="591" spans="1:3" ht="15.75">
      <c r="A591" s="225"/>
      <c r="B591" s="220"/>
      <c r="C591" s="220"/>
    </row>
    <row r="592" spans="1:3" ht="15.75">
      <c r="A592" s="225"/>
      <c r="B592" s="220"/>
      <c r="C592" s="220"/>
    </row>
    <row r="593" spans="1:3" ht="15.75">
      <c r="A593" s="225"/>
      <c r="B593" s="220"/>
      <c r="C593" s="220"/>
    </row>
    <row r="594" spans="1:3" ht="15.75">
      <c r="A594" s="225"/>
      <c r="B594" s="220"/>
      <c r="C594" s="220"/>
    </row>
    <row r="595" spans="1:3" ht="15.75">
      <c r="A595" s="225"/>
      <c r="B595" s="220"/>
      <c r="C595" s="220"/>
    </row>
    <row r="596" spans="1:3" ht="15.75">
      <c r="A596" s="225"/>
      <c r="B596" s="220"/>
      <c r="C596" s="220"/>
    </row>
    <row r="597" spans="1:3" ht="15.75">
      <c r="A597" s="225"/>
      <c r="B597" s="220"/>
      <c r="C597" s="220"/>
    </row>
    <row r="598" spans="1:3" ht="15.75">
      <c r="A598" s="225"/>
      <c r="B598" s="220"/>
      <c r="C598" s="220"/>
    </row>
    <row r="599" spans="1:3" ht="15.75">
      <c r="A599" s="225"/>
      <c r="B599" s="220"/>
      <c r="C599" s="220"/>
    </row>
    <row r="600" spans="1:3" ht="15.75">
      <c r="A600" s="225"/>
      <c r="B600" s="220"/>
      <c r="C600" s="220"/>
    </row>
    <row r="601" spans="1:3" ht="15.75">
      <c r="A601" s="225"/>
      <c r="B601" s="220"/>
      <c r="C601" s="220"/>
    </row>
    <row r="602" spans="1:3" ht="15.75">
      <c r="A602" s="225"/>
      <c r="B602" s="220"/>
      <c r="C602" s="220"/>
    </row>
    <row r="603" spans="1:3" ht="15.75">
      <c r="A603" s="225"/>
      <c r="B603" s="220"/>
      <c r="C603" s="220"/>
    </row>
    <row r="604" spans="1:3" ht="15.75">
      <c r="A604" s="225"/>
      <c r="B604" s="220"/>
      <c r="C604" s="220"/>
    </row>
    <row r="605" spans="1:3" ht="15.75">
      <c r="A605" s="225"/>
      <c r="B605" s="220"/>
      <c r="C605" s="220"/>
    </row>
    <row r="606" spans="1:3" ht="15.75">
      <c r="A606" s="225"/>
      <c r="B606" s="220"/>
      <c r="C606" s="220"/>
    </row>
    <row r="607" spans="1:3" ht="15.75">
      <c r="A607" s="225"/>
      <c r="B607" s="220"/>
      <c r="C607" s="220"/>
    </row>
    <row r="608" spans="1:3" ht="15.75">
      <c r="A608" s="225"/>
      <c r="B608" s="220"/>
      <c r="C608" s="220"/>
    </row>
    <row r="609" spans="1:3" ht="15.75">
      <c r="A609" s="225"/>
      <c r="B609" s="220"/>
      <c r="C609" s="220"/>
    </row>
    <row r="610" spans="1:3" ht="15.75">
      <c r="A610" s="225"/>
      <c r="B610" s="220"/>
      <c r="C610" s="220"/>
    </row>
    <row r="611" spans="1:3" ht="15.75">
      <c r="A611" s="225"/>
      <c r="B611" s="220"/>
      <c r="C611" s="220"/>
    </row>
    <row r="612" spans="1:3" ht="15.75">
      <c r="A612" s="225"/>
      <c r="B612" s="220"/>
      <c r="C612" s="220"/>
    </row>
    <row r="613" spans="1:3" ht="15.75">
      <c r="A613" s="225"/>
      <c r="B613" s="220"/>
      <c r="C613" s="220"/>
    </row>
    <row r="614" spans="1:3" ht="15.75">
      <c r="A614" s="225"/>
      <c r="B614" s="220"/>
      <c r="C614" s="220"/>
    </row>
    <row r="615" spans="1:3" ht="15.75">
      <c r="A615" s="225"/>
      <c r="B615" s="220"/>
      <c r="C615" s="220"/>
    </row>
    <row r="616" spans="1:3" ht="15.75">
      <c r="A616" s="225"/>
      <c r="B616" s="220"/>
      <c r="C616" s="220"/>
    </row>
    <row r="617" spans="1:3" ht="15.75">
      <c r="A617" s="225"/>
      <c r="B617" s="220"/>
      <c r="C617" s="220"/>
    </row>
    <row r="618" spans="1:3" ht="15.75">
      <c r="A618" s="225"/>
      <c r="B618" s="220"/>
      <c r="C618" s="220"/>
    </row>
    <row r="619" spans="1:3" ht="15.75">
      <c r="A619" s="225"/>
      <c r="B619" s="220"/>
      <c r="C619" s="220"/>
    </row>
    <row r="620" spans="1:3" ht="15.75">
      <c r="A620" s="225"/>
      <c r="B620" s="220"/>
      <c r="C620" s="220"/>
    </row>
    <row r="621" spans="1:3" ht="15.75">
      <c r="A621" s="225"/>
      <c r="B621" s="220"/>
      <c r="C621" s="220"/>
    </row>
    <row r="622" spans="1:3" ht="15.75">
      <c r="A622" s="225"/>
      <c r="B622" s="220"/>
      <c r="C622" s="220"/>
    </row>
    <row r="623" spans="1:3" ht="15.75">
      <c r="A623" s="225"/>
      <c r="B623" s="220"/>
      <c r="C623" s="220"/>
    </row>
    <row r="624" spans="1:3" ht="15.75">
      <c r="A624" s="225"/>
      <c r="B624" s="220"/>
      <c r="C624" s="220"/>
    </row>
    <row r="625" spans="1:3" ht="15.75">
      <c r="A625" s="225"/>
      <c r="B625" s="220"/>
      <c r="C625" s="220"/>
    </row>
    <row r="626" spans="1:3" ht="15.75">
      <c r="A626" s="225"/>
      <c r="B626" s="220"/>
      <c r="C626" s="220"/>
    </row>
    <row r="627" spans="1:3" ht="15.75">
      <c r="A627" s="225"/>
      <c r="B627" s="220"/>
      <c r="C627" s="220"/>
    </row>
    <row r="628" spans="1:3" ht="15.75">
      <c r="A628" s="225"/>
      <c r="B628" s="220"/>
      <c r="C628" s="220"/>
    </row>
  </sheetData>
  <mergeCells count="21">
    <mergeCell ref="A26:C26"/>
    <mergeCell ref="A30:C30"/>
    <mergeCell ref="B13:B14"/>
    <mergeCell ref="B9:B12"/>
    <mergeCell ref="B5:B8"/>
    <mergeCell ref="A2:A3"/>
    <mergeCell ref="A33:C33"/>
    <mergeCell ref="A29:C29"/>
    <mergeCell ref="B27:B28"/>
    <mergeCell ref="B15:B18"/>
    <mergeCell ref="B19:B21"/>
    <mergeCell ref="B22:B25"/>
    <mergeCell ref="A1:O1"/>
    <mergeCell ref="N2:O2"/>
    <mergeCell ref="C2:C3"/>
    <mergeCell ref="B2:B3"/>
    <mergeCell ref="D2:D3"/>
    <mergeCell ref="E2:G2"/>
    <mergeCell ref="H2:I2"/>
    <mergeCell ref="J2:K2"/>
    <mergeCell ref="L2:M2"/>
  </mergeCells>
  <phoneticPr fontId="3" type="noConversion"/>
  <pageMargins left="0.47" right="0.28999999999999998" top="0.34" bottom="0.78" header="0.31" footer="0.85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210"/>
  <sheetViews>
    <sheetView zoomScale="70" workbookViewId="0">
      <selection activeCell="P4" sqref="P4:R4"/>
    </sheetView>
  </sheetViews>
  <sheetFormatPr defaultRowHeight="15.75"/>
  <cols>
    <col min="1" max="1" width="14.85546875" style="1" customWidth="1"/>
    <col min="2" max="2" width="15.42578125" style="32" bestFit="1" customWidth="1"/>
    <col min="3" max="3" width="9.140625" style="4"/>
    <col min="4" max="4" width="26.85546875" style="78" hidden="1" customWidth="1"/>
    <col min="5" max="5" width="28.5703125" style="1" customWidth="1"/>
    <col min="6" max="6" width="17.28515625" style="1" hidden="1" customWidth="1"/>
    <col min="7" max="7" width="17" style="1" hidden="1" customWidth="1"/>
    <col min="8" max="8" width="16" style="1" hidden="1" customWidth="1"/>
    <col min="9" max="9" width="17.42578125" style="1" hidden="1" customWidth="1"/>
    <col min="10" max="10" width="18.140625" style="1" hidden="1" customWidth="1"/>
    <col min="11" max="11" width="10.42578125" style="1" customWidth="1"/>
    <col min="12" max="12" width="27" style="44" customWidth="1"/>
    <col min="13" max="13" width="33.42578125" style="1" customWidth="1"/>
    <col min="14" max="14" width="21.7109375" style="1" hidden="1" customWidth="1"/>
    <col min="15" max="15" width="10.28515625" style="1" customWidth="1"/>
    <col min="16" max="16" width="13" style="1" customWidth="1"/>
    <col min="17" max="17" width="12" style="1" customWidth="1"/>
    <col min="18" max="18" width="11.28515625" style="1" customWidth="1"/>
    <col min="19" max="19" width="13.42578125" style="1" customWidth="1"/>
    <col min="20" max="20" width="12.5703125" style="1" customWidth="1"/>
    <col min="21" max="21" width="13.42578125" style="1" customWidth="1"/>
    <col min="22" max="22" width="12.85546875" style="1" customWidth="1"/>
    <col min="23" max="23" width="12.42578125" style="1" customWidth="1"/>
    <col min="24" max="24" width="11.28515625" style="1" customWidth="1"/>
    <col min="25" max="25" width="9.5703125" style="1" customWidth="1"/>
    <col min="26" max="26" width="12" style="1" customWidth="1"/>
    <col min="27" max="16384" width="9.140625" style="1"/>
  </cols>
  <sheetData>
    <row r="1" spans="1:26" s="68" customFormat="1" ht="38.25" customHeight="1">
      <c r="A1" s="241" t="s">
        <v>2962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99" customFormat="1" ht="23.25">
      <c r="A2" s="12"/>
      <c r="B2" s="250" t="s">
        <v>2934</v>
      </c>
      <c r="C2" s="250"/>
      <c r="D2" s="75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6" s="9" customFormat="1" ht="18.75" customHeight="1">
      <c r="A3" s="99"/>
      <c r="B3" s="99"/>
      <c r="C3" s="99"/>
      <c r="D3" s="100"/>
      <c r="L3" s="101"/>
    </row>
    <row r="4" spans="1:26" ht="90" customHeight="1">
      <c r="A4" s="232" t="s">
        <v>102</v>
      </c>
      <c r="B4" s="232" t="s">
        <v>2888</v>
      </c>
      <c r="C4" s="232" t="s">
        <v>2070</v>
      </c>
      <c r="D4" s="16"/>
      <c r="E4" s="232" t="s">
        <v>2606</v>
      </c>
      <c r="F4" s="13" t="s">
        <v>2926</v>
      </c>
      <c r="G4" s="13" t="s">
        <v>2927</v>
      </c>
      <c r="H4" s="13" t="s">
        <v>2928</v>
      </c>
      <c r="I4" s="13" t="s">
        <v>2929</v>
      </c>
      <c r="J4" s="13" t="s">
        <v>2930</v>
      </c>
      <c r="K4" s="232" t="s">
        <v>2059</v>
      </c>
      <c r="L4" s="232" t="s">
        <v>2912</v>
      </c>
      <c r="M4" s="232" t="s">
        <v>69</v>
      </c>
      <c r="N4" s="244" t="s">
        <v>128</v>
      </c>
      <c r="O4" s="232" t="s">
        <v>2458</v>
      </c>
      <c r="P4" s="232" t="s">
        <v>2616</v>
      </c>
      <c r="Q4" s="232"/>
      <c r="R4" s="232"/>
      <c r="S4" s="232" t="s">
        <v>2947</v>
      </c>
      <c r="T4" s="232"/>
      <c r="U4" s="235" t="s">
        <v>2948</v>
      </c>
      <c r="V4" s="235"/>
      <c r="W4" s="232" t="s">
        <v>2949</v>
      </c>
      <c r="X4" s="232"/>
      <c r="Y4" s="232" t="s">
        <v>2950</v>
      </c>
      <c r="Z4" s="232"/>
    </row>
    <row r="5" spans="1:26" ht="56.25" customHeight="1">
      <c r="A5" s="232"/>
      <c r="B5" s="232"/>
      <c r="C5" s="232"/>
      <c r="D5" s="16"/>
      <c r="E5" s="232"/>
      <c r="F5" s="13"/>
      <c r="G5" s="13"/>
      <c r="H5" s="13"/>
      <c r="I5" s="13"/>
      <c r="J5" s="13"/>
      <c r="K5" s="232"/>
      <c r="L5" s="232"/>
      <c r="M5" s="232"/>
      <c r="N5" s="244"/>
      <c r="O5" s="232"/>
      <c r="P5" s="13" t="s">
        <v>2456</v>
      </c>
      <c r="Q5" s="13" t="s">
        <v>2457</v>
      </c>
      <c r="R5" s="13" t="s">
        <v>2951</v>
      </c>
      <c r="S5" s="13" t="s">
        <v>2952</v>
      </c>
      <c r="T5" s="13" t="s">
        <v>2953</v>
      </c>
      <c r="U5" s="130" t="s">
        <v>2952</v>
      </c>
      <c r="V5" s="130" t="s">
        <v>2953</v>
      </c>
      <c r="W5" s="13" t="s">
        <v>2952</v>
      </c>
      <c r="X5" s="13" t="s">
        <v>2953</v>
      </c>
      <c r="Y5" s="13" t="s">
        <v>2952</v>
      </c>
      <c r="Z5" s="13" t="s">
        <v>2953</v>
      </c>
    </row>
    <row r="6" spans="1:26" s="8" customFormat="1" ht="31.5">
      <c r="A6" s="31">
        <v>1</v>
      </c>
      <c r="B6" s="16">
        <v>2</v>
      </c>
      <c r="C6" s="31">
        <v>3</v>
      </c>
      <c r="D6" s="31"/>
      <c r="E6" s="16">
        <v>4</v>
      </c>
      <c r="F6" s="31">
        <v>5</v>
      </c>
      <c r="G6" s="16">
        <v>6</v>
      </c>
      <c r="H6" s="31">
        <v>7</v>
      </c>
      <c r="I6" s="16">
        <v>8</v>
      </c>
      <c r="J6" s="31">
        <v>9</v>
      </c>
      <c r="K6" s="16">
        <v>10</v>
      </c>
      <c r="L6" s="37">
        <v>11</v>
      </c>
      <c r="M6" s="16">
        <v>12</v>
      </c>
      <c r="N6" s="16"/>
      <c r="O6" s="16">
        <v>5</v>
      </c>
      <c r="P6" s="16">
        <v>6</v>
      </c>
      <c r="Q6" s="16">
        <v>7</v>
      </c>
      <c r="R6" s="16">
        <v>8</v>
      </c>
      <c r="S6" s="16" t="s">
        <v>2954</v>
      </c>
      <c r="T6" s="16" t="s">
        <v>2955</v>
      </c>
      <c r="U6" s="131" t="s">
        <v>2956</v>
      </c>
      <c r="V6" s="131" t="s">
        <v>2957</v>
      </c>
      <c r="W6" s="16" t="s">
        <v>2958</v>
      </c>
      <c r="X6" s="16" t="s">
        <v>2959</v>
      </c>
      <c r="Y6" s="16" t="s">
        <v>2960</v>
      </c>
      <c r="Z6" s="16" t="s">
        <v>2961</v>
      </c>
    </row>
    <row r="7" spans="1:26" ht="24.95" customHeight="1">
      <c r="A7" s="38" t="s">
        <v>2753</v>
      </c>
      <c r="B7" s="38" t="s">
        <v>2756</v>
      </c>
      <c r="C7" s="39">
        <v>1</v>
      </c>
      <c r="D7" s="107" t="s">
        <v>1710</v>
      </c>
      <c r="E7" s="33" t="s">
        <v>84</v>
      </c>
      <c r="F7" s="30">
        <v>0</v>
      </c>
      <c r="G7" s="30">
        <v>80</v>
      </c>
      <c r="H7" s="30">
        <v>20</v>
      </c>
      <c r="I7" s="30"/>
      <c r="J7" s="30">
        <v>7</v>
      </c>
      <c r="K7" s="40">
        <f t="shared" ref="K7:K70" si="0">J7+I7+H7+G7+F7</f>
        <v>107</v>
      </c>
      <c r="L7" s="41">
        <v>33510100001495</v>
      </c>
      <c r="M7" s="41" t="s">
        <v>91</v>
      </c>
      <c r="N7" s="45" t="s">
        <v>131</v>
      </c>
      <c r="O7" s="19">
        <v>3706</v>
      </c>
      <c r="P7" s="127">
        <v>0.6</v>
      </c>
      <c r="Q7" s="127">
        <v>1.5390000000000028</v>
      </c>
      <c r="R7" s="128">
        <f t="shared" ref="R7:R70" si="1">P7+Q7</f>
        <v>2.1390000000000029</v>
      </c>
      <c r="S7" s="128">
        <f t="shared" ref="S7:S70" si="2">O7*0.00067089</f>
        <v>2.4863183400000004</v>
      </c>
      <c r="T7" s="128">
        <f t="shared" ref="T7:T70" si="3">O7*0.00115892</f>
        <v>4.2949575199999996</v>
      </c>
      <c r="U7" s="128">
        <f t="shared" ref="U7:V12" si="4">S7-P7</f>
        <v>1.8863183400000003</v>
      </c>
      <c r="V7" s="128">
        <f t="shared" si="4"/>
        <v>2.7559575199999968</v>
      </c>
      <c r="W7" s="128">
        <f t="shared" ref="W7:W70" si="5">U7/3*86.53%</f>
        <v>0.54407708653400011</v>
      </c>
      <c r="X7" s="128">
        <f t="shared" ref="X7:X70" si="6">V7/3*89.68%</f>
        <v>0.82384756797866576</v>
      </c>
      <c r="Y7" s="128">
        <f t="shared" ref="Y7:Y70" si="7">ROUND(W7*3,2)</f>
        <v>1.63</v>
      </c>
      <c r="Z7" s="128">
        <f t="shared" ref="Z7:Z70" si="8">ROUND(X7*3,2)</f>
        <v>2.4700000000000002</v>
      </c>
    </row>
    <row r="8" spans="1:26" ht="24.95" customHeight="1">
      <c r="A8" s="38" t="s">
        <v>2753</v>
      </c>
      <c r="B8" s="38" t="s">
        <v>2761</v>
      </c>
      <c r="C8" s="39">
        <v>2</v>
      </c>
      <c r="D8" s="107" t="s">
        <v>1714</v>
      </c>
      <c r="E8" s="33" t="s">
        <v>2763</v>
      </c>
      <c r="F8" s="30">
        <v>2</v>
      </c>
      <c r="G8" s="30">
        <v>66</v>
      </c>
      <c r="H8" s="30">
        <v>0</v>
      </c>
      <c r="I8" s="30"/>
      <c r="J8" s="30">
        <v>0</v>
      </c>
      <c r="K8" s="40">
        <f t="shared" si="0"/>
        <v>68</v>
      </c>
      <c r="L8" s="41">
        <v>33510100001504</v>
      </c>
      <c r="M8" s="41" t="s">
        <v>91</v>
      </c>
      <c r="N8" s="45" t="s">
        <v>131</v>
      </c>
      <c r="O8" s="19">
        <v>1779</v>
      </c>
      <c r="P8" s="127">
        <v>1.0817999999999999</v>
      </c>
      <c r="Q8" s="127">
        <v>0.63799999999999968</v>
      </c>
      <c r="R8" s="128">
        <f t="shared" si="1"/>
        <v>1.7197999999999996</v>
      </c>
      <c r="S8" s="128">
        <f t="shared" si="2"/>
        <v>1.1935133100000002</v>
      </c>
      <c r="T8" s="128">
        <f t="shared" si="3"/>
        <v>2.0617186799999998</v>
      </c>
      <c r="U8" s="128">
        <f t="shared" si="4"/>
        <v>0.11171331000000029</v>
      </c>
      <c r="V8" s="128">
        <f t="shared" si="4"/>
        <v>1.4237186800000001</v>
      </c>
      <c r="W8" s="128">
        <f t="shared" si="5"/>
        <v>3.2221842381000079E-2</v>
      </c>
      <c r="X8" s="128">
        <f t="shared" si="6"/>
        <v>0.42559697074133335</v>
      </c>
      <c r="Y8" s="128">
        <f t="shared" si="7"/>
        <v>0.1</v>
      </c>
      <c r="Z8" s="128">
        <f t="shared" si="8"/>
        <v>1.28</v>
      </c>
    </row>
    <row r="9" spans="1:26" ht="24.95" customHeight="1">
      <c r="A9" s="38" t="s">
        <v>2753</v>
      </c>
      <c r="B9" s="38" t="s">
        <v>2761</v>
      </c>
      <c r="C9" s="39">
        <v>3</v>
      </c>
      <c r="D9" s="107" t="s">
        <v>1713</v>
      </c>
      <c r="E9" s="33" t="s">
        <v>2762</v>
      </c>
      <c r="F9" s="30">
        <v>65</v>
      </c>
      <c r="G9" s="30">
        <v>181</v>
      </c>
      <c r="H9" s="30">
        <v>119</v>
      </c>
      <c r="I9" s="30"/>
      <c r="J9" s="30">
        <v>15</v>
      </c>
      <c r="K9" s="40">
        <f t="shared" si="0"/>
        <v>380</v>
      </c>
      <c r="L9" s="41">
        <v>33510100001503</v>
      </c>
      <c r="M9" s="41" t="s">
        <v>91</v>
      </c>
      <c r="N9" s="45" t="s">
        <v>131</v>
      </c>
      <c r="O9" s="19">
        <v>12745</v>
      </c>
      <c r="P9" s="127">
        <v>0.90899999999999981</v>
      </c>
      <c r="Q9" s="127">
        <v>2.4869999999999983</v>
      </c>
      <c r="R9" s="128">
        <f t="shared" si="1"/>
        <v>3.3959999999999981</v>
      </c>
      <c r="S9" s="128">
        <f t="shared" si="2"/>
        <v>8.55049305</v>
      </c>
      <c r="T9" s="128">
        <f t="shared" si="3"/>
        <v>14.770435399999998</v>
      </c>
      <c r="U9" s="128">
        <f t="shared" si="4"/>
        <v>7.6414930500000002</v>
      </c>
      <c r="V9" s="128">
        <f t="shared" si="4"/>
        <v>12.2834354</v>
      </c>
      <c r="W9" s="128">
        <f t="shared" si="5"/>
        <v>2.2040613120549999</v>
      </c>
      <c r="X9" s="128">
        <f t="shared" si="6"/>
        <v>3.6719282889066669</v>
      </c>
      <c r="Y9" s="128">
        <f t="shared" si="7"/>
        <v>6.61</v>
      </c>
      <c r="Z9" s="128">
        <f t="shared" si="8"/>
        <v>11.02</v>
      </c>
    </row>
    <row r="10" spans="1:26" ht="24.95" customHeight="1">
      <c r="A10" s="38" t="s">
        <v>2753</v>
      </c>
      <c r="B10" s="38" t="s">
        <v>2756</v>
      </c>
      <c r="C10" s="39">
        <v>4</v>
      </c>
      <c r="D10" s="107" t="s">
        <v>1711</v>
      </c>
      <c r="E10" s="33" t="s">
        <v>2757</v>
      </c>
      <c r="F10" s="30">
        <v>21</v>
      </c>
      <c r="G10" s="30">
        <v>42</v>
      </c>
      <c r="H10" s="30">
        <v>28</v>
      </c>
      <c r="I10" s="30"/>
      <c r="J10" s="30"/>
      <c r="K10" s="40">
        <f t="shared" si="0"/>
        <v>91</v>
      </c>
      <c r="L10" s="41">
        <v>33510100001496</v>
      </c>
      <c r="M10" s="41" t="s">
        <v>91</v>
      </c>
      <c r="N10" s="45" t="s">
        <v>131</v>
      </c>
      <c r="O10" s="19">
        <v>2496</v>
      </c>
      <c r="P10" s="127">
        <v>0.80200000000000027</v>
      </c>
      <c r="Q10" s="127">
        <v>0.9930000000000001</v>
      </c>
      <c r="R10" s="128">
        <f t="shared" si="1"/>
        <v>1.7950000000000004</v>
      </c>
      <c r="S10" s="128">
        <f t="shared" si="2"/>
        <v>1.67454144</v>
      </c>
      <c r="T10" s="128">
        <f t="shared" si="3"/>
        <v>2.8926643199999997</v>
      </c>
      <c r="U10" s="128">
        <f t="shared" si="4"/>
        <v>0.87254143999999978</v>
      </c>
      <c r="V10" s="128">
        <f t="shared" si="4"/>
        <v>1.8996643199999996</v>
      </c>
      <c r="W10" s="128">
        <f t="shared" si="5"/>
        <v>0.25167003601066662</v>
      </c>
      <c r="X10" s="128">
        <f t="shared" si="6"/>
        <v>0.56787298739199998</v>
      </c>
      <c r="Y10" s="128">
        <f t="shared" si="7"/>
        <v>0.76</v>
      </c>
      <c r="Z10" s="128">
        <f t="shared" si="8"/>
        <v>1.7</v>
      </c>
    </row>
    <row r="11" spans="1:26" ht="24.95" customHeight="1">
      <c r="A11" s="38" t="s">
        <v>2753</v>
      </c>
      <c r="B11" s="38" t="s">
        <v>2753</v>
      </c>
      <c r="C11" s="39">
        <v>5</v>
      </c>
      <c r="D11" s="107" t="s">
        <v>259</v>
      </c>
      <c r="E11" s="33" t="s">
        <v>2755</v>
      </c>
      <c r="F11" s="30">
        <v>33</v>
      </c>
      <c r="G11" s="30">
        <v>167</v>
      </c>
      <c r="H11" s="30">
        <v>62</v>
      </c>
      <c r="I11" s="30"/>
      <c r="J11" s="30"/>
      <c r="K11" s="40">
        <f t="shared" si="0"/>
        <v>262</v>
      </c>
      <c r="L11" s="41">
        <v>33510100001500</v>
      </c>
      <c r="M11" s="41" t="s">
        <v>91</v>
      </c>
      <c r="N11" s="45" t="s">
        <v>131</v>
      </c>
      <c r="O11" s="19">
        <v>7937</v>
      </c>
      <c r="P11" s="127">
        <v>1.6280000000000006</v>
      </c>
      <c r="Q11" s="127">
        <v>2.6680000000000001</v>
      </c>
      <c r="R11" s="128">
        <f t="shared" si="1"/>
        <v>4.2960000000000012</v>
      </c>
      <c r="S11" s="128">
        <f t="shared" si="2"/>
        <v>5.3248539300000006</v>
      </c>
      <c r="T11" s="128">
        <f t="shared" si="3"/>
        <v>9.1983480399999991</v>
      </c>
      <c r="U11" s="128">
        <f t="shared" si="4"/>
        <v>3.6968539300000001</v>
      </c>
      <c r="V11" s="128">
        <f t="shared" si="4"/>
        <v>6.5303480399999989</v>
      </c>
      <c r="W11" s="128">
        <f t="shared" si="5"/>
        <v>1.0662959018763334</v>
      </c>
      <c r="X11" s="128">
        <f t="shared" si="6"/>
        <v>1.9521387074239998</v>
      </c>
      <c r="Y11" s="128">
        <f t="shared" si="7"/>
        <v>3.2</v>
      </c>
      <c r="Z11" s="128">
        <f t="shared" si="8"/>
        <v>5.86</v>
      </c>
    </row>
    <row r="12" spans="1:26" ht="24.95" customHeight="1">
      <c r="A12" s="38" t="s">
        <v>2753</v>
      </c>
      <c r="B12" s="38" t="s">
        <v>2761</v>
      </c>
      <c r="C12" s="39">
        <v>6</v>
      </c>
      <c r="D12" s="107" t="s">
        <v>1715</v>
      </c>
      <c r="E12" s="33" t="s">
        <v>2764</v>
      </c>
      <c r="F12" s="30">
        <v>30</v>
      </c>
      <c r="G12" s="30">
        <v>20</v>
      </c>
      <c r="H12" s="30">
        <v>39</v>
      </c>
      <c r="I12" s="30"/>
      <c r="J12" s="30"/>
      <c r="K12" s="40">
        <f t="shared" si="0"/>
        <v>89</v>
      </c>
      <c r="L12" s="41">
        <v>33510100001506</v>
      </c>
      <c r="M12" s="41" t="s">
        <v>91</v>
      </c>
      <c r="N12" s="45" t="s">
        <v>131</v>
      </c>
      <c r="O12" s="19">
        <v>2377</v>
      </c>
      <c r="P12" s="127">
        <v>1.145</v>
      </c>
      <c r="Q12" s="127">
        <v>1.7889999999999995</v>
      </c>
      <c r="R12" s="128">
        <f t="shared" si="1"/>
        <v>2.9339999999999993</v>
      </c>
      <c r="S12" s="128">
        <f t="shared" si="2"/>
        <v>1.5947055300000001</v>
      </c>
      <c r="T12" s="128">
        <f t="shared" si="3"/>
        <v>2.7547528399999996</v>
      </c>
      <c r="U12" s="128">
        <f t="shared" si="4"/>
        <v>0.44970553000000013</v>
      </c>
      <c r="V12" s="128">
        <f t="shared" si="4"/>
        <v>0.96575284000000017</v>
      </c>
      <c r="W12" s="128">
        <f t="shared" si="5"/>
        <v>0.12971006503633337</v>
      </c>
      <c r="X12" s="128">
        <f t="shared" si="6"/>
        <v>0.28869571563733343</v>
      </c>
      <c r="Y12" s="128">
        <f t="shared" si="7"/>
        <v>0.39</v>
      </c>
      <c r="Z12" s="128">
        <f t="shared" si="8"/>
        <v>0.87</v>
      </c>
    </row>
    <row r="13" spans="1:26" ht="24.95" customHeight="1">
      <c r="A13" s="38" t="s">
        <v>2753</v>
      </c>
      <c r="B13" s="38" t="s">
        <v>2849</v>
      </c>
      <c r="C13" s="39">
        <v>7</v>
      </c>
      <c r="D13" s="107" t="s">
        <v>1691</v>
      </c>
      <c r="E13" s="33" t="s">
        <v>2850</v>
      </c>
      <c r="F13" s="30">
        <v>72</v>
      </c>
      <c r="G13" s="30">
        <v>152</v>
      </c>
      <c r="H13" s="30">
        <v>75</v>
      </c>
      <c r="I13" s="30"/>
      <c r="J13" s="30"/>
      <c r="K13" s="40">
        <f t="shared" si="0"/>
        <v>299</v>
      </c>
      <c r="L13" s="41">
        <v>33510100001443</v>
      </c>
      <c r="M13" s="41" t="s">
        <v>91</v>
      </c>
      <c r="N13" s="45" t="s">
        <v>131</v>
      </c>
      <c r="O13" s="19">
        <v>4692</v>
      </c>
      <c r="P13" s="127">
        <v>3.9630000000000005</v>
      </c>
      <c r="Q13" s="127">
        <v>2.1669999999999994</v>
      </c>
      <c r="R13" s="128">
        <f t="shared" si="1"/>
        <v>6.13</v>
      </c>
      <c r="S13" s="128">
        <f t="shared" si="2"/>
        <v>3.1478158800000005</v>
      </c>
      <c r="T13" s="128">
        <f t="shared" si="3"/>
        <v>5.4376526399999996</v>
      </c>
      <c r="U13" s="151">
        <v>0</v>
      </c>
      <c r="V13" s="128">
        <f>T13-Q13</f>
        <v>3.2706526400000002</v>
      </c>
      <c r="W13" s="128">
        <f t="shared" si="5"/>
        <v>0</v>
      </c>
      <c r="X13" s="128">
        <f t="shared" si="6"/>
        <v>0.97770709585066684</v>
      </c>
      <c r="Y13" s="128">
        <f t="shared" si="7"/>
        <v>0</v>
      </c>
      <c r="Z13" s="128">
        <f t="shared" si="8"/>
        <v>2.93</v>
      </c>
    </row>
    <row r="14" spans="1:26" ht="24.95" customHeight="1">
      <c r="A14" s="38" t="s">
        <v>2753</v>
      </c>
      <c r="B14" s="38" t="s">
        <v>2761</v>
      </c>
      <c r="C14" s="39">
        <v>8</v>
      </c>
      <c r="D14" s="154" t="s">
        <v>1756</v>
      </c>
      <c r="E14" s="33" t="s">
        <v>36</v>
      </c>
      <c r="F14" s="30">
        <v>14</v>
      </c>
      <c r="G14" s="30">
        <v>79</v>
      </c>
      <c r="H14" s="30">
        <v>6</v>
      </c>
      <c r="I14" s="30"/>
      <c r="J14" s="30"/>
      <c r="K14" s="40">
        <f t="shared" si="0"/>
        <v>99</v>
      </c>
      <c r="L14" s="41">
        <v>33510100003856</v>
      </c>
      <c r="M14" s="41" t="s">
        <v>91</v>
      </c>
      <c r="N14" s="45" t="s">
        <v>131</v>
      </c>
      <c r="O14" s="19">
        <v>2535</v>
      </c>
      <c r="P14" s="127">
        <v>0.14400000000000002</v>
      </c>
      <c r="Q14" s="127">
        <v>0.35600000000000009</v>
      </c>
      <c r="R14" s="128">
        <f t="shared" si="1"/>
        <v>0.50000000000000011</v>
      </c>
      <c r="S14" s="128">
        <f t="shared" si="2"/>
        <v>1.70070615</v>
      </c>
      <c r="T14" s="128">
        <f t="shared" si="3"/>
        <v>2.9378621999999996</v>
      </c>
      <c r="U14" s="128">
        <f>S14-P14</f>
        <v>1.5567061500000001</v>
      </c>
      <c r="V14" s="128">
        <f>T14-Q14</f>
        <v>2.5818621999999998</v>
      </c>
      <c r="W14" s="128">
        <f t="shared" si="5"/>
        <v>0.44900594386499998</v>
      </c>
      <c r="X14" s="128">
        <f t="shared" si="6"/>
        <v>0.77180467365333327</v>
      </c>
      <c r="Y14" s="128">
        <f t="shared" si="7"/>
        <v>1.35</v>
      </c>
      <c r="Z14" s="128">
        <f t="shared" si="8"/>
        <v>2.3199999999999998</v>
      </c>
    </row>
    <row r="15" spans="1:26" ht="24.95" customHeight="1">
      <c r="A15" s="38" t="s">
        <v>2753</v>
      </c>
      <c r="B15" s="38" t="s">
        <v>2761</v>
      </c>
      <c r="C15" s="39">
        <v>9</v>
      </c>
      <c r="D15" s="107" t="s">
        <v>1712</v>
      </c>
      <c r="E15" s="33" t="s">
        <v>2765</v>
      </c>
      <c r="F15" s="30">
        <v>0</v>
      </c>
      <c r="G15" s="30">
        <v>83</v>
      </c>
      <c r="H15" s="30">
        <v>13</v>
      </c>
      <c r="I15" s="30"/>
      <c r="J15" s="30"/>
      <c r="K15" s="40">
        <f t="shared" si="0"/>
        <v>96</v>
      </c>
      <c r="L15" s="41">
        <v>33510100001502</v>
      </c>
      <c r="M15" s="41" t="s">
        <v>91</v>
      </c>
      <c r="N15" s="45" t="s">
        <v>131</v>
      </c>
      <c r="O15" s="19">
        <v>2942</v>
      </c>
      <c r="P15" s="127">
        <v>0.66399999999999992</v>
      </c>
      <c r="Q15" s="127">
        <v>1.0480000000000003</v>
      </c>
      <c r="R15" s="128">
        <f t="shared" si="1"/>
        <v>1.7120000000000002</v>
      </c>
      <c r="S15" s="128">
        <f t="shared" si="2"/>
        <v>1.9737583800000003</v>
      </c>
      <c r="T15" s="128">
        <f t="shared" si="3"/>
        <v>3.4095426399999997</v>
      </c>
      <c r="U15" s="128">
        <f>S15-P15</f>
        <v>1.3097583800000003</v>
      </c>
      <c r="V15" s="128">
        <f>T15-Q15</f>
        <v>2.3615426399999997</v>
      </c>
      <c r="W15" s="128">
        <f t="shared" si="5"/>
        <v>0.37777797540466673</v>
      </c>
      <c r="X15" s="128">
        <f t="shared" si="6"/>
        <v>0.7059438131839999</v>
      </c>
      <c r="Y15" s="128">
        <f t="shared" si="7"/>
        <v>1.1299999999999999</v>
      </c>
      <c r="Z15" s="128">
        <f t="shared" si="8"/>
        <v>2.12</v>
      </c>
    </row>
    <row r="16" spans="1:26" ht="24.95" customHeight="1">
      <c r="A16" s="38" t="s">
        <v>2753</v>
      </c>
      <c r="B16" s="38" t="s">
        <v>2786</v>
      </c>
      <c r="C16" s="39">
        <v>10</v>
      </c>
      <c r="D16" s="107" t="s">
        <v>1708</v>
      </c>
      <c r="E16" s="33" t="s">
        <v>2788</v>
      </c>
      <c r="F16" s="30">
        <v>0</v>
      </c>
      <c r="G16" s="30">
        <v>52</v>
      </c>
      <c r="H16" s="30">
        <v>0</v>
      </c>
      <c r="I16" s="30"/>
      <c r="J16" s="30"/>
      <c r="K16" s="40">
        <f t="shared" si="0"/>
        <v>52</v>
      </c>
      <c r="L16" s="41">
        <v>33510100001492</v>
      </c>
      <c r="M16" s="41" t="s">
        <v>91</v>
      </c>
      <c r="N16" s="45" t="s">
        <v>131</v>
      </c>
      <c r="O16" s="19">
        <v>1571</v>
      </c>
      <c r="P16" s="127">
        <v>0.41299999999999937</v>
      </c>
      <c r="Q16" s="127">
        <v>0.70900000000000007</v>
      </c>
      <c r="R16" s="128">
        <f t="shared" si="1"/>
        <v>1.1219999999999994</v>
      </c>
      <c r="S16" s="128">
        <f t="shared" si="2"/>
        <v>1.05396819</v>
      </c>
      <c r="T16" s="128">
        <f t="shared" si="3"/>
        <v>1.82066332</v>
      </c>
      <c r="U16" s="128">
        <f>S16-P16</f>
        <v>0.6409681900000006</v>
      </c>
      <c r="V16" s="128">
        <f>T16-Q16</f>
        <v>1.1116633199999999</v>
      </c>
      <c r="W16" s="128">
        <f t="shared" si="5"/>
        <v>0.1848765916023335</v>
      </c>
      <c r="X16" s="128">
        <f t="shared" si="6"/>
        <v>0.33231322179200001</v>
      </c>
      <c r="Y16" s="128">
        <f t="shared" si="7"/>
        <v>0.55000000000000004</v>
      </c>
      <c r="Z16" s="128">
        <f t="shared" si="8"/>
        <v>1</v>
      </c>
    </row>
    <row r="17" spans="1:26" ht="24.95" customHeight="1">
      <c r="A17" s="38" t="s">
        <v>2753</v>
      </c>
      <c r="B17" s="38" t="s">
        <v>2756</v>
      </c>
      <c r="C17" s="39">
        <v>11</v>
      </c>
      <c r="D17" s="107" t="s">
        <v>1707</v>
      </c>
      <c r="E17" s="33" t="s">
        <v>2758</v>
      </c>
      <c r="F17" s="30">
        <v>0</v>
      </c>
      <c r="G17" s="30">
        <v>176</v>
      </c>
      <c r="H17" s="30">
        <v>6</v>
      </c>
      <c r="I17" s="30"/>
      <c r="J17" s="30"/>
      <c r="K17" s="40">
        <f t="shared" si="0"/>
        <v>182</v>
      </c>
      <c r="L17" s="41">
        <v>33510100001491</v>
      </c>
      <c r="M17" s="41" t="s">
        <v>91</v>
      </c>
      <c r="N17" s="45" t="s">
        <v>131</v>
      </c>
      <c r="O17" s="19"/>
      <c r="P17" s="127">
        <v>2.9180000000000015</v>
      </c>
      <c r="Q17" s="127">
        <v>4.6069999999999993</v>
      </c>
      <c r="R17" s="128">
        <f t="shared" si="1"/>
        <v>7.5250000000000004</v>
      </c>
      <c r="S17" s="128">
        <f t="shared" si="2"/>
        <v>0</v>
      </c>
      <c r="T17" s="128">
        <f t="shared" si="3"/>
        <v>0</v>
      </c>
      <c r="U17" s="151">
        <v>0</v>
      </c>
      <c r="V17" s="151">
        <v>0</v>
      </c>
      <c r="W17" s="128">
        <f t="shared" si="5"/>
        <v>0</v>
      </c>
      <c r="X17" s="128">
        <f t="shared" si="6"/>
        <v>0</v>
      </c>
      <c r="Y17" s="128">
        <f t="shared" si="7"/>
        <v>0</v>
      </c>
      <c r="Z17" s="128">
        <f t="shared" si="8"/>
        <v>0</v>
      </c>
    </row>
    <row r="18" spans="1:26" ht="24.95" customHeight="1">
      <c r="A18" s="102" t="s">
        <v>2753</v>
      </c>
      <c r="B18" s="102" t="s">
        <v>2786</v>
      </c>
      <c r="C18" s="39">
        <v>12</v>
      </c>
      <c r="D18" s="79" t="s">
        <v>1709</v>
      </c>
      <c r="E18" s="103" t="s">
        <v>2787</v>
      </c>
      <c r="F18" s="30">
        <v>4</v>
      </c>
      <c r="G18" s="30">
        <v>119</v>
      </c>
      <c r="H18" s="30">
        <v>15</v>
      </c>
      <c r="I18" s="30"/>
      <c r="J18" s="30">
        <v>40</v>
      </c>
      <c r="K18" s="104">
        <f t="shared" si="0"/>
        <v>178</v>
      </c>
      <c r="L18" s="105">
        <v>33510100001494</v>
      </c>
      <c r="M18" s="105" t="s">
        <v>91</v>
      </c>
      <c r="N18" s="106" t="s">
        <v>131</v>
      </c>
      <c r="O18" s="19">
        <v>5596</v>
      </c>
      <c r="P18" s="127">
        <v>1.1240000000000001</v>
      </c>
      <c r="Q18" s="127">
        <v>1.645</v>
      </c>
      <c r="R18" s="128">
        <f t="shared" si="1"/>
        <v>2.7690000000000001</v>
      </c>
      <c r="S18" s="128">
        <f t="shared" si="2"/>
        <v>3.7543004400000002</v>
      </c>
      <c r="T18" s="128">
        <f t="shared" si="3"/>
        <v>6.4853163199999999</v>
      </c>
      <c r="U18" s="128">
        <f t="shared" ref="U18:V20" si="9">S18-P18</f>
        <v>2.6303004400000001</v>
      </c>
      <c r="V18" s="128">
        <f t="shared" si="9"/>
        <v>4.8403163199999995</v>
      </c>
      <c r="W18" s="128">
        <f t="shared" si="5"/>
        <v>0.75866632357733332</v>
      </c>
      <c r="X18" s="128">
        <f t="shared" si="6"/>
        <v>1.4469318919253331</v>
      </c>
      <c r="Y18" s="128">
        <f t="shared" si="7"/>
        <v>2.2799999999999998</v>
      </c>
      <c r="Z18" s="128">
        <f t="shared" si="8"/>
        <v>4.34</v>
      </c>
    </row>
    <row r="19" spans="1:26" ht="24.95" customHeight="1">
      <c r="A19" s="38" t="s">
        <v>2753</v>
      </c>
      <c r="B19" s="38" t="s">
        <v>2759</v>
      </c>
      <c r="C19" s="39">
        <v>13</v>
      </c>
      <c r="D19" s="79" t="s">
        <v>1690</v>
      </c>
      <c r="E19" s="33" t="s">
        <v>2760</v>
      </c>
      <c r="F19" s="30">
        <v>72</v>
      </c>
      <c r="G19" s="30">
        <v>70</v>
      </c>
      <c r="H19" s="30">
        <v>57</v>
      </c>
      <c r="I19" s="30"/>
      <c r="J19" s="30"/>
      <c r="K19" s="40">
        <f t="shared" si="0"/>
        <v>199</v>
      </c>
      <c r="L19" s="41">
        <v>33510100001442</v>
      </c>
      <c r="M19" s="41" t="s">
        <v>91</v>
      </c>
      <c r="N19" s="45" t="s">
        <v>131</v>
      </c>
      <c r="O19" s="19">
        <v>5561</v>
      </c>
      <c r="P19" s="127">
        <v>1.3260000000000001</v>
      </c>
      <c r="Q19" s="127">
        <v>1.903</v>
      </c>
      <c r="R19" s="128">
        <f t="shared" si="1"/>
        <v>3.2290000000000001</v>
      </c>
      <c r="S19" s="128">
        <f t="shared" si="2"/>
        <v>3.7308192900000003</v>
      </c>
      <c r="T19" s="128">
        <f t="shared" si="3"/>
        <v>6.4447541199999998</v>
      </c>
      <c r="U19" s="128">
        <f t="shared" si="9"/>
        <v>2.4048192900000003</v>
      </c>
      <c r="V19" s="128">
        <f t="shared" si="9"/>
        <v>4.5417541200000002</v>
      </c>
      <c r="W19" s="128">
        <f t="shared" si="5"/>
        <v>0.69363004387900007</v>
      </c>
      <c r="X19" s="128">
        <f t="shared" si="6"/>
        <v>1.3576816982720001</v>
      </c>
      <c r="Y19" s="128">
        <f t="shared" si="7"/>
        <v>2.08</v>
      </c>
      <c r="Z19" s="128">
        <f t="shared" si="8"/>
        <v>4.07</v>
      </c>
    </row>
    <row r="20" spans="1:26" ht="24.95" customHeight="1">
      <c r="A20" s="38" t="s">
        <v>2753</v>
      </c>
      <c r="B20" s="38" t="s">
        <v>2753</v>
      </c>
      <c r="C20" s="39">
        <v>14</v>
      </c>
      <c r="D20" s="79" t="s">
        <v>258</v>
      </c>
      <c r="E20" s="33" t="s">
        <v>2754</v>
      </c>
      <c r="F20" s="30">
        <v>37</v>
      </c>
      <c r="G20" s="30">
        <v>199</v>
      </c>
      <c r="H20" s="30">
        <v>90</v>
      </c>
      <c r="I20" s="30"/>
      <c r="J20" s="30"/>
      <c r="K20" s="40">
        <f t="shared" si="0"/>
        <v>326</v>
      </c>
      <c r="L20" s="41">
        <v>33510100001499</v>
      </c>
      <c r="M20" s="41" t="s">
        <v>91</v>
      </c>
      <c r="N20" s="45" t="s">
        <v>131</v>
      </c>
      <c r="O20" s="19">
        <v>7542</v>
      </c>
      <c r="P20" s="127">
        <v>3.0249999999999999</v>
      </c>
      <c r="Q20" s="127">
        <v>3.4550000000000001</v>
      </c>
      <c r="R20" s="128">
        <f t="shared" si="1"/>
        <v>6.48</v>
      </c>
      <c r="S20" s="128">
        <f t="shared" si="2"/>
        <v>5.0598523800000006</v>
      </c>
      <c r="T20" s="128">
        <f t="shared" si="3"/>
        <v>8.7405746400000002</v>
      </c>
      <c r="U20" s="128">
        <f t="shared" si="9"/>
        <v>2.0348523800000007</v>
      </c>
      <c r="V20" s="128">
        <f t="shared" si="9"/>
        <v>5.2855746400000001</v>
      </c>
      <c r="W20" s="128">
        <f t="shared" si="5"/>
        <v>0.58691925480466689</v>
      </c>
      <c r="X20" s="128">
        <f t="shared" si="6"/>
        <v>1.5800344457173334</v>
      </c>
      <c r="Y20" s="128">
        <f t="shared" si="7"/>
        <v>1.76</v>
      </c>
      <c r="Z20" s="128">
        <f t="shared" si="8"/>
        <v>4.74</v>
      </c>
    </row>
    <row r="21" spans="1:26" ht="24.95" customHeight="1">
      <c r="A21" s="38" t="s">
        <v>2661</v>
      </c>
      <c r="B21" s="38" t="s">
        <v>2351</v>
      </c>
      <c r="C21" s="39">
        <v>15</v>
      </c>
      <c r="D21" s="79" t="s">
        <v>1636</v>
      </c>
      <c r="E21" s="33" t="s">
        <v>2352</v>
      </c>
      <c r="F21" s="24">
        <v>13</v>
      </c>
      <c r="G21" s="24">
        <v>85</v>
      </c>
      <c r="H21" s="24">
        <v>57</v>
      </c>
      <c r="I21" s="24"/>
      <c r="J21" s="24"/>
      <c r="K21" s="40">
        <f t="shared" si="0"/>
        <v>155</v>
      </c>
      <c r="L21" s="42">
        <v>11630100005473</v>
      </c>
      <c r="M21" s="41" t="s">
        <v>88</v>
      </c>
      <c r="N21" s="46" t="s">
        <v>130</v>
      </c>
      <c r="O21" s="19">
        <v>2118</v>
      </c>
      <c r="P21" s="127">
        <v>1.9989999999999997</v>
      </c>
      <c r="Q21" s="127">
        <v>2.355</v>
      </c>
      <c r="R21" s="128">
        <f t="shared" si="1"/>
        <v>4.3539999999999992</v>
      </c>
      <c r="S21" s="128">
        <f t="shared" si="2"/>
        <v>1.42094502</v>
      </c>
      <c r="T21" s="128">
        <f t="shared" si="3"/>
        <v>2.45459256</v>
      </c>
      <c r="U21" s="151">
        <v>0</v>
      </c>
      <c r="V21" s="128">
        <f t="shared" ref="V21:V28" si="10">T21-Q21</f>
        <v>9.9592560000000052E-2</v>
      </c>
      <c r="W21" s="128">
        <f t="shared" si="5"/>
        <v>0</v>
      </c>
      <c r="X21" s="128">
        <f t="shared" si="6"/>
        <v>2.9771535936000015E-2</v>
      </c>
      <c r="Y21" s="128">
        <f t="shared" si="7"/>
        <v>0</v>
      </c>
      <c r="Z21" s="128">
        <f t="shared" si="8"/>
        <v>0.09</v>
      </c>
    </row>
    <row r="22" spans="1:26" ht="24.95" customHeight="1">
      <c r="A22" s="38" t="s">
        <v>2661</v>
      </c>
      <c r="B22" s="38" t="s">
        <v>2340</v>
      </c>
      <c r="C22" s="39">
        <v>16</v>
      </c>
      <c r="D22" s="79" t="s">
        <v>1637</v>
      </c>
      <c r="E22" s="33" t="s">
        <v>2344</v>
      </c>
      <c r="F22" s="24">
        <v>0</v>
      </c>
      <c r="G22" s="24">
        <v>35</v>
      </c>
      <c r="H22" s="24">
        <v>72</v>
      </c>
      <c r="I22" s="24"/>
      <c r="J22" s="24"/>
      <c r="K22" s="40">
        <f t="shared" si="0"/>
        <v>107</v>
      </c>
      <c r="L22" s="42">
        <v>11630100005473</v>
      </c>
      <c r="M22" s="41" t="s">
        <v>88</v>
      </c>
      <c r="N22" s="46" t="s">
        <v>130</v>
      </c>
      <c r="O22" s="19">
        <v>3214</v>
      </c>
      <c r="P22" s="127">
        <v>1.4460000000000002</v>
      </c>
      <c r="Q22" s="127">
        <v>0.6859999999999995</v>
      </c>
      <c r="R22" s="128">
        <f t="shared" si="1"/>
        <v>2.1319999999999997</v>
      </c>
      <c r="S22" s="128">
        <f t="shared" si="2"/>
        <v>2.1562404600000002</v>
      </c>
      <c r="T22" s="128">
        <f t="shared" si="3"/>
        <v>3.7247688799999996</v>
      </c>
      <c r="U22" s="128">
        <f t="shared" ref="U22:U51" si="11">S22-P22</f>
        <v>0.71024046000000007</v>
      </c>
      <c r="V22" s="128">
        <f t="shared" si="10"/>
        <v>3.0387688800000001</v>
      </c>
      <c r="W22" s="128">
        <f t="shared" si="5"/>
        <v>0.20485702334600001</v>
      </c>
      <c r="X22" s="128">
        <f t="shared" si="6"/>
        <v>0.90838931052800009</v>
      </c>
      <c r="Y22" s="128">
        <f t="shared" si="7"/>
        <v>0.61</v>
      </c>
      <c r="Z22" s="128">
        <f t="shared" si="8"/>
        <v>2.73</v>
      </c>
    </row>
    <row r="23" spans="1:26" ht="24.95" customHeight="1">
      <c r="A23" s="38" t="s">
        <v>2661</v>
      </c>
      <c r="B23" s="38" t="s">
        <v>2661</v>
      </c>
      <c r="C23" s="39">
        <v>17</v>
      </c>
      <c r="D23" s="79" t="s">
        <v>1720</v>
      </c>
      <c r="E23" s="33" t="s">
        <v>2915</v>
      </c>
      <c r="F23" s="30">
        <v>5</v>
      </c>
      <c r="G23" s="30">
        <v>14</v>
      </c>
      <c r="H23" s="30">
        <v>40</v>
      </c>
      <c r="I23" s="30"/>
      <c r="J23" s="30"/>
      <c r="K23" s="40">
        <f t="shared" si="0"/>
        <v>59</v>
      </c>
      <c r="L23" s="41">
        <v>33510100001524</v>
      </c>
      <c r="M23" s="41" t="s">
        <v>91</v>
      </c>
      <c r="N23" s="45" t="s">
        <v>131</v>
      </c>
      <c r="O23" s="19">
        <v>1618</v>
      </c>
      <c r="P23" s="127">
        <v>0.68699999999999994</v>
      </c>
      <c r="Q23" s="127">
        <v>0.73299999999999987</v>
      </c>
      <c r="R23" s="128">
        <f t="shared" si="1"/>
        <v>1.42</v>
      </c>
      <c r="S23" s="128">
        <f t="shared" si="2"/>
        <v>1.08550002</v>
      </c>
      <c r="T23" s="128">
        <f t="shared" si="3"/>
        <v>1.8751325599999999</v>
      </c>
      <c r="U23" s="128">
        <f t="shared" si="11"/>
        <v>0.39850002000000007</v>
      </c>
      <c r="V23" s="128">
        <f t="shared" si="10"/>
        <v>1.1421325600000001</v>
      </c>
      <c r="W23" s="128">
        <f t="shared" si="5"/>
        <v>0.11494068910200002</v>
      </c>
      <c r="X23" s="128">
        <f t="shared" si="6"/>
        <v>0.34142149326933341</v>
      </c>
      <c r="Y23" s="128">
        <f t="shared" si="7"/>
        <v>0.34</v>
      </c>
      <c r="Z23" s="128">
        <f t="shared" si="8"/>
        <v>1.02</v>
      </c>
    </row>
    <row r="24" spans="1:26" ht="24.95" customHeight="1">
      <c r="A24" s="38" t="s">
        <v>2661</v>
      </c>
      <c r="B24" s="38" t="s">
        <v>2661</v>
      </c>
      <c r="C24" s="39">
        <v>18</v>
      </c>
      <c r="D24" s="79" t="s">
        <v>1718</v>
      </c>
      <c r="E24" s="33" t="s">
        <v>2664</v>
      </c>
      <c r="F24" s="30">
        <v>2</v>
      </c>
      <c r="G24" s="30">
        <v>24</v>
      </c>
      <c r="H24" s="30">
        <v>15</v>
      </c>
      <c r="I24" s="30"/>
      <c r="J24" s="30"/>
      <c r="K24" s="40">
        <f t="shared" si="0"/>
        <v>41</v>
      </c>
      <c r="L24" s="41">
        <v>33510100001522</v>
      </c>
      <c r="M24" s="41" t="s">
        <v>91</v>
      </c>
      <c r="N24" s="45" t="s">
        <v>131</v>
      </c>
      <c r="O24" s="19">
        <v>1065</v>
      </c>
      <c r="P24" s="127">
        <v>0.33500000000000002</v>
      </c>
      <c r="Q24" s="127">
        <v>0.47299999999999998</v>
      </c>
      <c r="R24" s="128">
        <f t="shared" si="1"/>
        <v>0.80800000000000005</v>
      </c>
      <c r="S24" s="128">
        <f t="shared" si="2"/>
        <v>0.7144978500000001</v>
      </c>
      <c r="T24" s="128">
        <f t="shared" si="3"/>
        <v>1.2342498</v>
      </c>
      <c r="U24" s="128">
        <f t="shared" si="11"/>
        <v>0.37949785000000008</v>
      </c>
      <c r="V24" s="128">
        <f t="shared" si="10"/>
        <v>0.76124979999999998</v>
      </c>
      <c r="W24" s="128">
        <f t="shared" si="5"/>
        <v>0.10945982986833334</v>
      </c>
      <c r="X24" s="128">
        <f t="shared" si="6"/>
        <v>0.22756294021333334</v>
      </c>
      <c r="Y24" s="128">
        <f t="shared" si="7"/>
        <v>0.33</v>
      </c>
      <c r="Z24" s="128">
        <f t="shared" si="8"/>
        <v>0.68</v>
      </c>
    </row>
    <row r="25" spans="1:26" ht="24.95" customHeight="1">
      <c r="A25" s="38" t="s">
        <v>2661</v>
      </c>
      <c r="B25" s="38" t="s">
        <v>2351</v>
      </c>
      <c r="C25" s="39">
        <v>19</v>
      </c>
      <c r="D25" s="79" t="s">
        <v>350</v>
      </c>
      <c r="E25" s="33" t="s">
        <v>23</v>
      </c>
      <c r="F25" s="24">
        <v>1</v>
      </c>
      <c r="G25" s="24">
        <v>21</v>
      </c>
      <c r="H25" s="24">
        <v>64</v>
      </c>
      <c r="I25" s="24"/>
      <c r="J25" s="24"/>
      <c r="K25" s="40">
        <f t="shared" si="0"/>
        <v>86</v>
      </c>
      <c r="L25" s="42">
        <v>11630100005473</v>
      </c>
      <c r="M25" s="41" t="s">
        <v>88</v>
      </c>
      <c r="N25" s="46" t="s">
        <v>130</v>
      </c>
      <c r="O25" s="19">
        <v>1918</v>
      </c>
      <c r="P25" s="127">
        <v>0.51500000000000001</v>
      </c>
      <c r="Q25" s="127">
        <v>0.46300000000000008</v>
      </c>
      <c r="R25" s="128">
        <f t="shared" si="1"/>
        <v>0.97800000000000009</v>
      </c>
      <c r="S25" s="128">
        <f t="shared" si="2"/>
        <v>1.2867670200000001</v>
      </c>
      <c r="T25" s="128">
        <f t="shared" si="3"/>
        <v>2.2228085599999998</v>
      </c>
      <c r="U25" s="128">
        <f t="shared" si="11"/>
        <v>0.77176702000000008</v>
      </c>
      <c r="V25" s="128">
        <f t="shared" si="10"/>
        <v>1.7598085599999997</v>
      </c>
      <c r="W25" s="128">
        <f t="shared" si="5"/>
        <v>0.22260333413533337</v>
      </c>
      <c r="X25" s="128">
        <f t="shared" si="6"/>
        <v>0.52606543886933332</v>
      </c>
      <c r="Y25" s="128">
        <f t="shared" si="7"/>
        <v>0.67</v>
      </c>
      <c r="Z25" s="128">
        <f t="shared" si="8"/>
        <v>1.58</v>
      </c>
    </row>
    <row r="26" spans="1:26" ht="24.95" customHeight="1">
      <c r="A26" s="38" t="s">
        <v>2661</v>
      </c>
      <c r="B26" s="38" t="s">
        <v>2665</v>
      </c>
      <c r="C26" s="39">
        <v>20</v>
      </c>
      <c r="D26" s="79" t="s">
        <v>156</v>
      </c>
      <c r="E26" s="33" t="s">
        <v>2667</v>
      </c>
      <c r="F26" s="30">
        <v>11</v>
      </c>
      <c r="G26" s="30">
        <v>0</v>
      </c>
      <c r="H26" s="30">
        <v>39</v>
      </c>
      <c r="I26" s="30"/>
      <c r="J26" s="30"/>
      <c r="K26" s="40">
        <f t="shared" si="0"/>
        <v>50</v>
      </c>
      <c r="L26" s="41">
        <v>33510100001450</v>
      </c>
      <c r="M26" s="41" t="s">
        <v>91</v>
      </c>
      <c r="N26" s="45" t="s">
        <v>131</v>
      </c>
      <c r="O26" s="19">
        <v>1729</v>
      </c>
      <c r="P26" s="127">
        <v>0.43099999999999983</v>
      </c>
      <c r="Q26" s="127">
        <v>0.59400000000000031</v>
      </c>
      <c r="R26" s="128">
        <f t="shared" si="1"/>
        <v>1.0250000000000001</v>
      </c>
      <c r="S26" s="128">
        <f t="shared" si="2"/>
        <v>1.1599688100000001</v>
      </c>
      <c r="T26" s="128">
        <f t="shared" si="3"/>
        <v>2.00377268</v>
      </c>
      <c r="U26" s="128">
        <f t="shared" si="11"/>
        <v>0.72896881000000024</v>
      </c>
      <c r="V26" s="128">
        <f t="shared" si="10"/>
        <v>1.4097726799999997</v>
      </c>
      <c r="W26" s="128">
        <f t="shared" si="5"/>
        <v>0.2102589037643334</v>
      </c>
      <c r="X26" s="128">
        <f t="shared" si="6"/>
        <v>0.42142804647466658</v>
      </c>
      <c r="Y26" s="128">
        <f t="shared" si="7"/>
        <v>0.63</v>
      </c>
      <c r="Z26" s="128">
        <f t="shared" si="8"/>
        <v>1.26</v>
      </c>
    </row>
    <row r="27" spans="1:26" ht="24.95" customHeight="1">
      <c r="A27" s="38" t="s">
        <v>2661</v>
      </c>
      <c r="B27" s="38" t="s">
        <v>2661</v>
      </c>
      <c r="C27" s="39">
        <v>21</v>
      </c>
      <c r="D27" s="79" t="s">
        <v>1719</v>
      </c>
      <c r="E27" s="33" t="s">
        <v>2662</v>
      </c>
      <c r="F27" s="30">
        <v>5</v>
      </c>
      <c r="G27" s="30">
        <v>12</v>
      </c>
      <c r="H27" s="30">
        <v>42</v>
      </c>
      <c r="I27" s="30"/>
      <c r="J27" s="30">
        <v>3</v>
      </c>
      <c r="K27" s="40">
        <f t="shared" si="0"/>
        <v>62</v>
      </c>
      <c r="L27" s="41">
        <v>33510100001523</v>
      </c>
      <c r="M27" s="41" t="s">
        <v>91</v>
      </c>
      <c r="N27" s="45" t="s">
        <v>131</v>
      </c>
      <c r="O27" s="19">
        <v>2117</v>
      </c>
      <c r="P27" s="127">
        <v>0.61799999999999999</v>
      </c>
      <c r="Q27" s="127">
        <v>0.81100000000000017</v>
      </c>
      <c r="R27" s="128">
        <f t="shared" si="1"/>
        <v>1.4290000000000003</v>
      </c>
      <c r="S27" s="128">
        <f t="shared" si="2"/>
        <v>1.4202741300000001</v>
      </c>
      <c r="T27" s="128">
        <f t="shared" si="3"/>
        <v>2.4534336399999996</v>
      </c>
      <c r="U27" s="128">
        <f t="shared" si="11"/>
        <v>0.80227413000000014</v>
      </c>
      <c r="V27" s="128">
        <f t="shared" si="10"/>
        <v>1.6424336399999995</v>
      </c>
      <c r="W27" s="128">
        <f t="shared" si="5"/>
        <v>0.23140260156300005</v>
      </c>
      <c r="X27" s="128">
        <f t="shared" si="6"/>
        <v>0.49097816278399992</v>
      </c>
      <c r="Y27" s="128">
        <f t="shared" si="7"/>
        <v>0.69</v>
      </c>
      <c r="Z27" s="128">
        <f t="shared" si="8"/>
        <v>1.47</v>
      </c>
    </row>
    <row r="28" spans="1:26" ht="24.95" customHeight="1">
      <c r="A28" s="38" t="s">
        <v>2661</v>
      </c>
      <c r="B28" s="38" t="s">
        <v>2824</v>
      </c>
      <c r="C28" s="39">
        <v>22</v>
      </c>
      <c r="D28" s="79" t="s">
        <v>406</v>
      </c>
      <c r="E28" s="33" t="s">
        <v>2827</v>
      </c>
      <c r="F28" s="30">
        <v>10</v>
      </c>
      <c r="G28" s="30">
        <v>37</v>
      </c>
      <c r="H28" s="30">
        <v>43</v>
      </c>
      <c r="I28" s="30"/>
      <c r="J28" s="30"/>
      <c r="K28" s="40">
        <f t="shared" si="0"/>
        <v>90</v>
      </c>
      <c r="L28" s="41">
        <v>33510100001357</v>
      </c>
      <c r="M28" s="41" t="s">
        <v>91</v>
      </c>
      <c r="N28" s="45" t="s">
        <v>131</v>
      </c>
      <c r="O28" s="19">
        <v>2601</v>
      </c>
      <c r="P28" s="127">
        <v>1.18</v>
      </c>
      <c r="Q28" s="127">
        <v>-0.30299999999999994</v>
      </c>
      <c r="R28" s="128">
        <f t="shared" si="1"/>
        <v>0.877</v>
      </c>
      <c r="S28" s="128">
        <f t="shared" si="2"/>
        <v>1.7449848900000002</v>
      </c>
      <c r="T28" s="128">
        <f t="shared" si="3"/>
        <v>3.0143509199999996</v>
      </c>
      <c r="U28" s="128">
        <f t="shared" si="11"/>
        <v>0.56498489000000029</v>
      </c>
      <c r="V28" s="128">
        <f t="shared" si="10"/>
        <v>3.3173509199999995</v>
      </c>
      <c r="W28" s="128">
        <f t="shared" si="5"/>
        <v>0.16296047510566675</v>
      </c>
      <c r="X28" s="128">
        <f t="shared" si="6"/>
        <v>0.99166676835199996</v>
      </c>
      <c r="Y28" s="128">
        <f t="shared" si="7"/>
        <v>0.49</v>
      </c>
      <c r="Z28" s="128">
        <f t="shared" si="8"/>
        <v>2.98</v>
      </c>
    </row>
    <row r="29" spans="1:26" ht="24.95" customHeight="1">
      <c r="A29" s="38" t="s">
        <v>2661</v>
      </c>
      <c r="B29" s="38" t="s">
        <v>2340</v>
      </c>
      <c r="C29" s="39">
        <v>23</v>
      </c>
      <c r="D29" s="79" t="s">
        <v>1641</v>
      </c>
      <c r="E29" s="33" t="s">
        <v>2333</v>
      </c>
      <c r="F29" s="24">
        <v>0</v>
      </c>
      <c r="G29" s="24">
        <v>31</v>
      </c>
      <c r="H29" s="24">
        <v>10</v>
      </c>
      <c r="I29" s="24"/>
      <c r="J29" s="24"/>
      <c r="K29" s="40">
        <f t="shared" si="0"/>
        <v>41</v>
      </c>
      <c r="L29" s="42">
        <v>11630100005473</v>
      </c>
      <c r="M29" s="41" t="s">
        <v>88</v>
      </c>
      <c r="N29" s="46" t="s">
        <v>130</v>
      </c>
      <c r="O29" s="19">
        <v>1170</v>
      </c>
      <c r="P29" s="127">
        <v>0.63</v>
      </c>
      <c r="Q29" s="127">
        <v>1.4450000000000001</v>
      </c>
      <c r="R29" s="128">
        <f t="shared" si="1"/>
        <v>2.0750000000000002</v>
      </c>
      <c r="S29" s="128">
        <f t="shared" si="2"/>
        <v>0.78494130000000006</v>
      </c>
      <c r="T29" s="128">
        <f t="shared" si="3"/>
        <v>1.3559363999999998</v>
      </c>
      <c r="U29" s="128">
        <f t="shared" si="11"/>
        <v>0.15494130000000006</v>
      </c>
      <c r="V29" s="151">
        <v>0</v>
      </c>
      <c r="W29" s="128">
        <f t="shared" si="5"/>
        <v>4.4690235630000019E-2</v>
      </c>
      <c r="X29" s="128">
        <f t="shared" si="6"/>
        <v>0</v>
      </c>
      <c r="Y29" s="128">
        <f t="shared" si="7"/>
        <v>0.13</v>
      </c>
      <c r="Z29" s="128">
        <f t="shared" si="8"/>
        <v>0</v>
      </c>
    </row>
    <row r="30" spans="1:26" ht="24.95" customHeight="1">
      <c r="A30" s="38" t="s">
        <v>2661</v>
      </c>
      <c r="B30" s="38" t="s">
        <v>2875</v>
      </c>
      <c r="C30" s="39">
        <v>24</v>
      </c>
      <c r="D30" s="79" t="s">
        <v>1688</v>
      </c>
      <c r="E30" s="33" t="s">
        <v>2877</v>
      </c>
      <c r="F30" s="30">
        <v>0</v>
      </c>
      <c r="G30" s="30">
        <v>61</v>
      </c>
      <c r="H30" s="30">
        <v>39</v>
      </c>
      <c r="I30" s="30"/>
      <c r="J30" s="30"/>
      <c r="K30" s="40">
        <f t="shared" si="0"/>
        <v>100</v>
      </c>
      <c r="L30" s="41">
        <v>33510100001439</v>
      </c>
      <c r="M30" s="41" t="s">
        <v>91</v>
      </c>
      <c r="N30" s="45" t="s">
        <v>131</v>
      </c>
      <c r="O30" s="19">
        <v>2882</v>
      </c>
      <c r="P30" s="127">
        <v>0.6180000000000001</v>
      </c>
      <c r="Q30" s="127">
        <v>1.0571999999999999</v>
      </c>
      <c r="R30" s="128">
        <f t="shared" si="1"/>
        <v>1.6752</v>
      </c>
      <c r="S30" s="128">
        <f t="shared" si="2"/>
        <v>1.9335049800000002</v>
      </c>
      <c r="T30" s="128">
        <f t="shared" si="3"/>
        <v>3.3400074399999999</v>
      </c>
      <c r="U30" s="128">
        <f t="shared" si="11"/>
        <v>1.31550498</v>
      </c>
      <c r="V30" s="128">
        <f t="shared" ref="V30:V67" si="12">T30-Q30</f>
        <v>2.28280744</v>
      </c>
      <c r="W30" s="128">
        <f t="shared" si="5"/>
        <v>0.37943548639800001</v>
      </c>
      <c r="X30" s="128">
        <f t="shared" si="6"/>
        <v>0.68240723739733344</v>
      </c>
      <c r="Y30" s="128">
        <f t="shared" si="7"/>
        <v>1.1399999999999999</v>
      </c>
      <c r="Z30" s="128">
        <f t="shared" si="8"/>
        <v>2.0499999999999998</v>
      </c>
    </row>
    <row r="31" spans="1:26" ht="24.95" customHeight="1">
      <c r="A31" s="38" t="s">
        <v>2661</v>
      </c>
      <c r="B31" s="38" t="s">
        <v>2875</v>
      </c>
      <c r="C31" s="39">
        <v>25</v>
      </c>
      <c r="D31" s="79" t="s">
        <v>1689</v>
      </c>
      <c r="E31" s="33" t="s">
        <v>2876</v>
      </c>
      <c r="F31" s="30">
        <v>6</v>
      </c>
      <c r="G31" s="30">
        <v>99</v>
      </c>
      <c r="H31" s="30">
        <v>59</v>
      </c>
      <c r="I31" s="30"/>
      <c r="J31" s="30">
        <v>0</v>
      </c>
      <c r="K31" s="40">
        <f t="shared" si="0"/>
        <v>164</v>
      </c>
      <c r="L31" s="41">
        <v>33510100001440</v>
      </c>
      <c r="M31" s="41" t="s">
        <v>91</v>
      </c>
      <c r="N31" s="45" t="s">
        <v>131</v>
      </c>
      <c r="O31" s="19">
        <v>4329</v>
      </c>
      <c r="P31" s="127">
        <v>-7.0000000000001172E-3</v>
      </c>
      <c r="Q31" s="127">
        <v>1.8110000000000008</v>
      </c>
      <c r="R31" s="128">
        <f t="shared" si="1"/>
        <v>1.8040000000000007</v>
      </c>
      <c r="S31" s="128">
        <f t="shared" si="2"/>
        <v>2.9042828100000002</v>
      </c>
      <c r="T31" s="128">
        <f t="shared" si="3"/>
        <v>5.0169646800000001</v>
      </c>
      <c r="U31" s="128">
        <f t="shared" si="11"/>
        <v>2.9112828100000003</v>
      </c>
      <c r="V31" s="128">
        <f t="shared" si="12"/>
        <v>3.2059646799999992</v>
      </c>
      <c r="W31" s="128">
        <f t="shared" si="5"/>
        <v>0.83971100516433339</v>
      </c>
      <c r="X31" s="128">
        <f t="shared" si="6"/>
        <v>0.95836970834133317</v>
      </c>
      <c r="Y31" s="128">
        <f t="shared" si="7"/>
        <v>2.52</v>
      </c>
      <c r="Z31" s="128">
        <f t="shared" si="8"/>
        <v>2.88</v>
      </c>
    </row>
    <row r="32" spans="1:26" ht="24.95" customHeight="1">
      <c r="A32" s="38" t="s">
        <v>2661</v>
      </c>
      <c r="B32" s="38" t="s">
        <v>2661</v>
      </c>
      <c r="C32" s="39">
        <v>26</v>
      </c>
      <c r="D32" s="79" t="s">
        <v>1717</v>
      </c>
      <c r="E32" s="33" t="s">
        <v>2663</v>
      </c>
      <c r="F32" s="30">
        <v>0</v>
      </c>
      <c r="G32" s="30">
        <v>26</v>
      </c>
      <c r="H32" s="30">
        <v>21</v>
      </c>
      <c r="I32" s="30"/>
      <c r="J32" s="30">
        <v>4</v>
      </c>
      <c r="K32" s="40">
        <f t="shared" si="0"/>
        <v>51</v>
      </c>
      <c r="L32" s="41">
        <v>33510100001520</v>
      </c>
      <c r="M32" s="41" t="s">
        <v>91</v>
      </c>
      <c r="N32" s="45" t="s">
        <v>131</v>
      </c>
      <c r="O32" s="19">
        <v>1864</v>
      </c>
      <c r="P32" s="127">
        <v>0.49800000000000044</v>
      </c>
      <c r="Q32" s="127">
        <v>0.70599999999999996</v>
      </c>
      <c r="R32" s="128">
        <f t="shared" si="1"/>
        <v>1.2040000000000004</v>
      </c>
      <c r="S32" s="128">
        <f t="shared" si="2"/>
        <v>1.2505389600000001</v>
      </c>
      <c r="T32" s="128">
        <f t="shared" si="3"/>
        <v>2.1602268799999997</v>
      </c>
      <c r="U32" s="128">
        <f t="shared" si="11"/>
        <v>0.75253895999999965</v>
      </c>
      <c r="V32" s="128">
        <f t="shared" si="12"/>
        <v>1.4542268799999998</v>
      </c>
      <c r="W32" s="128">
        <f t="shared" si="5"/>
        <v>0.21705732069599989</v>
      </c>
      <c r="X32" s="128">
        <f t="shared" si="6"/>
        <v>0.43471688866133329</v>
      </c>
      <c r="Y32" s="128">
        <f t="shared" si="7"/>
        <v>0.65</v>
      </c>
      <c r="Z32" s="128">
        <f t="shared" si="8"/>
        <v>1.3</v>
      </c>
    </row>
    <row r="33" spans="1:26" ht="24.95" customHeight="1">
      <c r="A33" s="38" t="s">
        <v>2661</v>
      </c>
      <c r="B33" s="38" t="s">
        <v>2824</v>
      </c>
      <c r="C33" s="39">
        <v>27</v>
      </c>
      <c r="D33" s="79" t="s">
        <v>1647</v>
      </c>
      <c r="E33" s="33" t="s">
        <v>2825</v>
      </c>
      <c r="F33" s="30">
        <v>18</v>
      </c>
      <c r="G33" s="30">
        <v>199</v>
      </c>
      <c r="H33" s="30">
        <v>82</v>
      </c>
      <c r="I33" s="30"/>
      <c r="J33" s="30"/>
      <c r="K33" s="40">
        <f t="shared" si="0"/>
        <v>299</v>
      </c>
      <c r="L33" s="41">
        <v>33510100001358</v>
      </c>
      <c r="M33" s="41" t="s">
        <v>91</v>
      </c>
      <c r="N33" s="45" t="s">
        <v>131</v>
      </c>
      <c r="O33" s="19">
        <v>8051</v>
      </c>
      <c r="P33" s="127">
        <v>3.4659999999999993</v>
      </c>
      <c r="Q33" s="127">
        <v>0.2970000000000006</v>
      </c>
      <c r="R33" s="128">
        <f t="shared" si="1"/>
        <v>3.7629999999999999</v>
      </c>
      <c r="S33" s="128">
        <f t="shared" si="2"/>
        <v>5.4013353900000007</v>
      </c>
      <c r="T33" s="128">
        <f t="shared" si="3"/>
        <v>9.3304649199999989</v>
      </c>
      <c r="U33" s="128">
        <f t="shared" si="11"/>
        <v>1.9353353900000014</v>
      </c>
      <c r="V33" s="128">
        <f t="shared" si="12"/>
        <v>9.0334649199999983</v>
      </c>
      <c r="W33" s="128">
        <f t="shared" si="5"/>
        <v>0.55821523765566705</v>
      </c>
      <c r="X33" s="128">
        <f t="shared" si="6"/>
        <v>2.7004037800853329</v>
      </c>
      <c r="Y33" s="128">
        <f t="shared" si="7"/>
        <v>1.67</v>
      </c>
      <c r="Z33" s="128">
        <f t="shared" si="8"/>
        <v>8.1</v>
      </c>
    </row>
    <row r="34" spans="1:26" ht="24.95" customHeight="1">
      <c r="A34" s="38" t="s">
        <v>2661</v>
      </c>
      <c r="B34" s="38" t="s">
        <v>2824</v>
      </c>
      <c r="C34" s="39">
        <v>28</v>
      </c>
      <c r="D34" s="79" t="s">
        <v>1648</v>
      </c>
      <c r="E34" s="33" t="s">
        <v>2826</v>
      </c>
      <c r="F34" s="30">
        <v>13</v>
      </c>
      <c r="G34" s="30">
        <v>84</v>
      </c>
      <c r="H34" s="30">
        <v>17</v>
      </c>
      <c r="I34" s="30"/>
      <c r="J34" s="30"/>
      <c r="K34" s="40">
        <f t="shared" si="0"/>
        <v>114</v>
      </c>
      <c r="L34" s="41">
        <v>33510100001359</v>
      </c>
      <c r="M34" s="41" t="s">
        <v>91</v>
      </c>
      <c r="N34" s="45" t="s">
        <v>131</v>
      </c>
      <c r="O34" s="19">
        <v>3981</v>
      </c>
      <c r="P34" s="127">
        <v>1.0249999999999999</v>
      </c>
      <c r="Q34" s="127">
        <v>0.31199999999999939</v>
      </c>
      <c r="R34" s="128">
        <f t="shared" si="1"/>
        <v>1.3369999999999993</v>
      </c>
      <c r="S34" s="128">
        <f t="shared" si="2"/>
        <v>2.6708130900000002</v>
      </c>
      <c r="T34" s="128">
        <f t="shared" si="3"/>
        <v>4.6136605199999998</v>
      </c>
      <c r="U34" s="128">
        <f t="shared" si="11"/>
        <v>1.6458130900000003</v>
      </c>
      <c r="V34" s="128">
        <f t="shared" si="12"/>
        <v>4.3016605200000004</v>
      </c>
      <c r="W34" s="128">
        <f t="shared" si="5"/>
        <v>0.47470735559233335</v>
      </c>
      <c r="X34" s="128">
        <f t="shared" si="6"/>
        <v>1.2859097181120003</v>
      </c>
      <c r="Y34" s="128">
        <f t="shared" si="7"/>
        <v>1.42</v>
      </c>
      <c r="Z34" s="128">
        <f t="shared" si="8"/>
        <v>3.86</v>
      </c>
    </row>
    <row r="35" spans="1:26" ht="24.95" customHeight="1">
      <c r="A35" s="38" t="s">
        <v>2661</v>
      </c>
      <c r="B35" s="38" t="s">
        <v>2665</v>
      </c>
      <c r="C35" s="39">
        <v>29</v>
      </c>
      <c r="D35" s="79" t="s">
        <v>1692</v>
      </c>
      <c r="E35" s="33" t="s">
        <v>2666</v>
      </c>
      <c r="F35" s="30">
        <v>46</v>
      </c>
      <c r="G35" s="30">
        <v>37</v>
      </c>
      <c r="H35" s="30">
        <v>23</v>
      </c>
      <c r="I35" s="30"/>
      <c r="J35" s="30"/>
      <c r="K35" s="40">
        <f t="shared" si="0"/>
        <v>106</v>
      </c>
      <c r="L35" s="41">
        <v>33510100001449</v>
      </c>
      <c r="M35" s="41" t="s">
        <v>91</v>
      </c>
      <c r="N35" s="45" t="s">
        <v>131</v>
      </c>
      <c r="O35" s="19">
        <v>2976</v>
      </c>
      <c r="P35" s="127">
        <v>0.66800000000000004</v>
      </c>
      <c r="Q35" s="127">
        <v>0.82399999999999984</v>
      </c>
      <c r="R35" s="128">
        <f t="shared" si="1"/>
        <v>1.492</v>
      </c>
      <c r="S35" s="128">
        <f t="shared" si="2"/>
        <v>1.9965686400000002</v>
      </c>
      <c r="T35" s="128">
        <f t="shared" si="3"/>
        <v>3.4489459199999999</v>
      </c>
      <c r="U35" s="128">
        <f t="shared" si="11"/>
        <v>1.3285686400000003</v>
      </c>
      <c r="V35" s="128">
        <f t="shared" si="12"/>
        <v>2.62494592</v>
      </c>
      <c r="W35" s="128">
        <f t="shared" si="5"/>
        <v>0.3832034813973334</v>
      </c>
      <c r="X35" s="128">
        <f t="shared" si="6"/>
        <v>0.78468383368533345</v>
      </c>
      <c r="Y35" s="128">
        <f t="shared" si="7"/>
        <v>1.1499999999999999</v>
      </c>
      <c r="Z35" s="128">
        <f t="shared" si="8"/>
        <v>2.35</v>
      </c>
    </row>
    <row r="36" spans="1:26" ht="24.95" customHeight="1">
      <c r="A36" s="38" t="s">
        <v>109</v>
      </c>
      <c r="B36" s="38" t="s">
        <v>2815</v>
      </c>
      <c r="C36" s="39">
        <v>30</v>
      </c>
      <c r="D36" s="79" t="s">
        <v>391</v>
      </c>
      <c r="E36" s="33" t="s">
        <v>26</v>
      </c>
      <c r="F36" s="30">
        <v>2</v>
      </c>
      <c r="G36" s="30">
        <v>55</v>
      </c>
      <c r="H36" s="30">
        <v>10</v>
      </c>
      <c r="I36" s="30"/>
      <c r="J36" s="30"/>
      <c r="K36" s="40">
        <f t="shared" si="0"/>
        <v>67</v>
      </c>
      <c r="L36" s="41">
        <v>33510100003569</v>
      </c>
      <c r="M36" s="41" t="s">
        <v>91</v>
      </c>
      <c r="N36" s="45" t="s">
        <v>131</v>
      </c>
      <c r="O36" s="19">
        <v>2482</v>
      </c>
      <c r="P36" s="127">
        <v>0.57999999999999996</v>
      </c>
      <c r="Q36" s="127">
        <v>0.75300000000000011</v>
      </c>
      <c r="R36" s="128">
        <f t="shared" si="1"/>
        <v>1.3330000000000002</v>
      </c>
      <c r="S36" s="128">
        <f t="shared" si="2"/>
        <v>1.6651489800000001</v>
      </c>
      <c r="T36" s="128">
        <f t="shared" si="3"/>
        <v>2.87643944</v>
      </c>
      <c r="U36" s="128">
        <f t="shared" si="11"/>
        <v>1.08514898</v>
      </c>
      <c r="V36" s="128">
        <f t="shared" si="12"/>
        <v>2.1234394399999998</v>
      </c>
      <c r="W36" s="128">
        <f t="shared" si="5"/>
        <v>0.31299313746466667</v>
      </c>
      <c r="X36" s="128">
        <f t="shared" si="6"/>
        <v>0.63476682993066669</v>
      </c>
      <c r="Y36" s="128">
        <f t="shared" si="7"/>
        <v>0.94</v>
      </c>
      <c r="Z36" s="128">
        <f t="shared" si="8"/>
        <v>1.9</v>
      </c>
    </row>
    <row r="37" spans="1:26" ht="24.95" customHeight="1">
      <c r="A37" s="38" t="s">
        <v>109</v>
      </c>
      <c r="B37" s="38" t="s">
        <v>2822</v>
      </c>
      <c r="C37" s="39">
        <v>31</v>
      </c>
      <c r="D37" s="79" t="s">
        <v>1662</v>
      </c>
      <c r="E37" s="33" t="s">
        <v>2823</v>
      </c>
      <c r="F37" s="30">
        <v>20</v>
      </c>
      <c r="G37" s="30">
        <v>90</v>
      </c>
      <c r="H37" s="30">
        <v>83</v>
      </c>
      <c r="I37" s="30"/>
      <c r="J37" s="30">
        <v>4</v>
      </c>
      <c r="K37" s="40">
        <f t="shared" si="0"/>
        <v>197</v>
      </c>
      <c r="L37" s="41">
        <v>33510100001385</v>
      </c>
      <c r="M37" s="41" t="s">
        <v>91</v>
      </c>
      <c r="N37" s="45" t="s">
        <v>131</v>
      </c>
      <c r="O37" s="19">
        <v>3346</v>
      </c>
      <c r="P37" s="127">
        <v>1.3239999999999996</v>
      </c>
      <c r="Q37" s="127">
        <v>1.5249999999999999</v>
      </c>
      <c r="R37" s="128">
        <f t="shared" si="1"/>
        <v>2.8489999999999993</v>
      </c>
      <c r="S37" s="128">
        <f t="shared" si="2"/>
        <v>2.2447979400000002</v>
      </c>
      <c r="T37" s="128">
        <f t="shared" si="3"/>
        <v>3.8777463199999995</v>
      </c>
      <c r="U37" s="128">
        <f t="shared" si="11"/>
        <v>0.92079794000000059</v>
      </c>
      <c r="V37" s="128">
        <f t="shared" si="12"/>
        <v>2.3527463199999996</v>
      </c>
      <c r="W37" s="128">
        <f t="shared" si="5"/>
        <v>0.26558881916066684</v>
      </c>
      <c r="X37" s="128">
        <f t="shared" si="6"/>
        <v>0.70331429992533323</v>
      </c>
      <c r="Y37" s="128">
        <f t="shared" si="7"/>
        <v>0.8</v>
      </c>
      <c r="Z37" s="128">
        <f t="shared" si="8"/>
        <v>2.11</v>
      </c>
    </row>
    <row r="38" spans="1:26" ht="24.95" customHeight="1">
      <c r="A38" s="38" t="s">
        <v>109</v>
      </c>
      <c r="B38" s="38" t="s">
        <v>2815</v>
      </c>
      <c r="C38" s="39">
        <v>32</v>
      </c>
      <c r="D38" s="79" t="s">
        <v>1646</v>
      </c>
      <c r="E38" s="33" t="s">
        <v>2817</v>
      </c>
      <c r="F38" s="30">
        <v>0</v>
      </c>
      <c r="G38" s="30">
        <v>0</v>
      </c>
      <c r="H38" s="30">
        <v>76</v>
      </c>
      <c r="I38" s="30"/>
      <c r="J38" s="30">
        <v>0</v>
      </c>
      <c r="K38" s="40">
        <f t="shared" si="0"/>
        <v>76</v>
      </c>
      <c r="L38" s="41">
        <v>33510100001355</v>
      </c>
      <c r="M38" s="41" t="s">
        <v>91</v>
      </c>
      <c r="N38" s="45" t="s">
        <v>131</v>
      </c>
      <c r="O38" s="19">
        <v>2538</v>
      </c>
      <c r="P38" s="127">
        <v>0.45700000000000007</v>
      </c>
      <c r="Q38" s="127">
        <v>0.69399999999999995</v>
      </c>
      <c r="R38" s="128">
        <f t="shared" si="1"/>
        <v>1.151</v>
      </c>
      <c r="S38" s="128">
        <f t="shared" si="2"/>
        <v>1.7027188200000001</v>
      </c>
      <c r="T38" s="128">
        <f t="shared" si="3"/>
        <v>2.9413389599999999</v>
      </c>
      <c r="U38" s="128">
        <f t="shared" si="11"/>
        <v>1.24571882</v>
      </c>
      <c r="V38" s="128">
        <f t="shared" si="12"/>
        <v>2.24733896</v>
      </c>
      <c r="W38" s="128">
        <f t="shared" si="5"/>
        <v>0.35930683164866661</v>
      </c>
      <c r="X38" s="128">
        <f t="shared" si="6"/>
        <v>0.67180452644266675</v>
      </c>
      <c r="Y38" s="128">
        <f t="shared" si="7"/>
        <v>1.08</v>
      </c>
      <c r="Z38" s="128">
        <f t="shared" si="8"/>
        <v>2.02</v>
      </c>
    </row>
    <row r="39" spans="1:26" ht="24.95" customHeight="1">
      <c r="A39" s="38" t="s">
        <v>109</v>
      </c>
      <c r="B39" s="38" t="s">
        <v>2812</v>
      </c>
      <c r="C39" s="39">
        <v>33</v>
      </c>
      <c r="D39" s="79" t="s">
        <v>1653</v>
      </c>
      <c r="E39" s="33" t="s">
        <v>2813</v>
      </c>
      <c r="F39" s="30">
        <v>46</v>
      </c>
      <c r="G39" s="30">
        <v>131</v>
      </c>
      <c r="H39" s="30">
        <v>80</v>
      </c>
      <c r="I39" s="30"/>
      <c r="J39" s="30">
        <v>2</v>
      </c>
      <c r="K39" s="40">
        <f t="shared" si="0"/>
        <v>259</v>
      </c>
      <c r="L39" s="41">
        <v>33510100001372</v>
      </c>
      <c r="M39" s="41" t="s">
        <v>91</v>
      </c>
      <c r="N39" s="45" t="s">
        <v>131</v>
      </c>
      <c r="O39" s="19">
        <v>11162</v>
      </c>
      <c r="P39" s="127">
        <v>1.6019999999999999</v>
      </c>
      <c r="Q39" s="127">
        <v>3.105</v>
      </c>
      <c r="R39" s="128">
        <f t="shared" si="1"/>
        <v>4.7069999999999999</v>
      </c>
      <c r="S39" s="128">
        <f t="shared" si="2"/>
        <v>7.4884741800000008</v>
      </c>
      <c r="T39" s="128">
        <f t="shared" si="3"/>
        <v>12.935865039999999</v>
      </c>
      <c r="U39" s="128">
        <f t="shared" si="11"/>
        <v>5.8864741800000004</v>
      </c>
      <c r="V39" s="128">
        <f t="shared" si="12"/>
        <v>9.8308650399999991</v>
      </c>
      <c r="W39" s="128">
        <f t="shared" si="5"/>
        <v>1.6978553693180001</v>
      </c>
      <c r="X39" s="128">
        <f t="shared" si="6"/>
        <v>2.9387732559573334</v>
      </c>
      <c r="Y39" s="128">
        <f t="shared" si="7"/>
        <v>5.09</v>
      </c>
      <c r="Z39" s="128">
        <f t="shared" si="8"/>
        <v>8.82</v>
      </c>
    </row>
    <row r="40" spans="1:26" ht="24.95" customHeight="1">
      <c r="A40" s="38" t="s">
        <v>109</v>
      </c>
      <c r="B40" s="38" t="s">
        <v>2815</v>
      </c>
      <c r="C40" s="39">
        <v>34</v>
      </c>
      <c r="D40" s="79" t="s">
        <v>1644</v>
      </c>
      <c r="E40" s="33" t="s">
        <v>2818</v>
      </c>
      <c r="F40" s="30">
        <v>4</v>
      </c>
      <c r="G40" s="30">
        <v>23</v>
      </c>
      <c r="H40" s="30">
        <v>87</v>
      </c>
      <c r="I40" s="30"/>
      <c r="J40" s="30">
        <v>0</v>
      </c>
      <c r="K40" s="40">
        <f t="shared" si="0"/>
        <v>114</v>
      </c>
      <c r="L40" s="41">
        <v>33510100001352</v>
      </c>
      <c r="M40" s="41" t="s">
        <v>91</v>
      </c>
      <c r="N40" s="45" t="s">
        <v>131</v>
      </c>
      <c r="O40" s="19">
        <v>3322</v>
      </c>
      <c r="P40" s="127">
        <v>0.73400000000000021</v>
      </c>
      <c r="Q40" s="127">
        <v>1.5529999999999999</v>
      </c>
      <c r="R40" s="128">
        <f t="shared" si="1"/>
        <v>2.2869999999999999</v>
      </c>
      <c r="S40" s="128">
        <f t="shared" si="2"/>
        <v>2.2286965800000003</v>
      </c>
      <c r="T40" s="128">
        <f t="shared" si="3"/>
        <v>3.8499322399999998</v>
      </c>
      <c r="U40" s="128">
        <f t="shared" si="11"/>
        <v>1.4946965800000001</v>
      </c>
      <c r="V40" s="128">
        <f t="shared" si="12"/>
        <v>2.2969322399999998</v>
      </c>
      <c r="W40" s="128">
        <f t="shared" si="5"/>
        <v>0.43112031689133334</v>
      </c>
      <c r="X40" s="128">
        <f t="shared" si="6"/>
        <v>0.68662961094399999</v>
      </c>
      <c r="Y40" s="128">
        <f t="shared" si="7"/>
        <v>1.29</v>
      </c>
      <c r="Z40" s="128">
        <f t="shared" si="8"/>
        <v>2.06</v>
      </c>
    </row>
    <row r="41" spans="1:26" ht="24.95" customHeight="1">
      <c r="A41" s="38" t="s">
        <v>109</v>
      </c>
      <c r="B41" s="38" t="s">
        <v>2815</v>
      </c>
      <c r="C41" s="39">
        <v>35</v>
      </c>
      <c r="D41" s="79" t="s">
        <v>1645</v>
      </c>
      <c r="E41" s="33" t="s">
        <v>2819</v>
      </c>
      <c r="F41" s="30">
        <v>0</v>
      </c>
      <c r="G41" s="30">
        <v>62</v>
      </c>
      <c r="H41" s="30">
        <v>27</v>
      </c>
      <c r="I41" s="30"/>
      <c r="J41" s="30">
        <v>0</v>
      </c>
      <c r="K41" s="40">
        <f t="shared" si="0"/>
        <v>89</v>
      </c>
      <c r="L41" s="41">
        <v>33510100001353</v>
      </c>
      <c r="M41" s="41" t="s">
        <v>91</v>
      </c>
      <c r="N41" s="45" t="s">
        <v>131</v>
      </c>
      <c r="O41" s="19">
        <v>3011</v>
      </c>
      <c r="P41" s="127">
        <v>0.49100000000000033</v>
      </c>
      <c r="Q41" s="127">
        <v>0.96</v>
      </c>
      <c r="R41" s="128">
        <f t="shared" si="1"/>
        <v>1.4510000000000003</v>
      </c>
      <c r="S41" s="128">
        <f t="shared" si="2"/>
        <v>2.0200497900000003</v>
      </c>
      <c r="T41" s="128">
        <f t="shared" si="3"/>
        <v>3.4895081199999995</v>
      </c>
      <c r="U41" s="128">
        <f t="shared" si="11"/>
        <v>1.52904979</v>
      </c>
      <c r="V41" s="128">
        <f t="shared" si="12"/>
        <v>2.5295081199999996</v>
      </c>
      <c r="W41" s="128">
        <f t="shared" si="5"/>
        <v>0.44102892776233332</v>
      </c>
      <c r="X41" s="128">
        <f t="shared" si="6"/>
        <v>0.75615429400533329</v>
      </c>
      <c r="Y41" s="128">
        <f t="shared" si="7"/>
        <v>1.32</v>
      </c>
      <c r="Z41" s="128">
        <f t="shared" si="8"/>
        <v>2.27</v>
      </c>
    </row>
    <row r="42" spans="1:26" ht="24.95" customHeight="1">
      <c r="A42" s="38" t="s">
        <v>109</v>
      </c>
      <c r="B42" s="38" t="s">
        <v>2812</v>
      </c>
      <c r="C42" s="39">
        <v>36</v>
      </c>
      <c r="D42" s="80" t="s">
        <v>1439</v>
      </c>
      <c r="E42" s="33" t="s">
        <v>2814</v>
      </c>
      <c r="F42" s="30">
        <v>1</v>
      </c>
      <c r="G42" s="30">
        <v>64</v>
      </c>
      <c r="H42" s="30">
        <v>10</v>
      </c>
      <c r="I42" s="30"/>
      <c r="J42" s="30">
        <v>10</v>
      </c>
      <c r="K42" s="40">
        <f t="shared" si="0"/>
        <v>85</v>
      </c>
      <c r="L42" s="41">
        <v>33510100001371</v>
      </c>
      <c r="M42" s="41" t="s">
        <v>91</v>
      </c>
      <c r="N42" s="45" t="s">
        <v>131</v>
      </c>
      <c r="O42" s="19">
        <v>2592</v>
      </c>
      <c r="P42" s="127">
        <v>0.39900000000000013</v>
      </c>
      <c r="Q42" s="127">
        <v>0.51400000000000001</v>
      </c>
      <c r="R42" s="128">
        <f t="shared" si="1"/>
        <v>0.91300000000000014</v>
      </c>
      <c r="S42" s="128">
        <f t="shared" si="2"/>
        <v>1.7389468800000001</v>
      </c>
      <c r="T42" s="128">
        <f t="shared" si="3"/>
        <v>3.0039206399999996</v>
      </c>
      <c r="U42" s="128">
        <f t="shared" si="11"/>
        <v>1.3399468799999998</v>
      </c>
      <c r="V42" s="128">
        <f t="shared" si="12"/>
        <v>2.4899206399999994</v>
      </c>
      <c r="W42" s="128">
        <f t="shared" si="5"/>
        <v>0.38648534508799992</v>
      </c>
      <c r="X42" s="128">
        <f t="shared" si="6"/>
        <v>0.74432027665066647</v>
      </c>
      <c r="Y42" s="128">
        <f t="shared" si="7"/>
        <v>1.1599999999999999</v>
      </c>
      <c r="Z42" s="128">
        <f t="shared" si="8"/>
        <v>2.23</v>
      </c>
    </row>
    <row r="43" spans="1:26" ht="24.95" customHeight="1">
      <c r="A43" s="38" t="s">
        <v>109</v>
      </c>
      <c r="B43" s="38" t="s">
        <v>2815</v>
      </c>
      <c r="C43" s="39">
        <v>37</v>
      </c>
      <c r="D43" s="79" t="s">
        <v>1643</v>
      </c>
      <c r="E43" s="33" t="s">
        <v>2816</v>
      </c>
      <c r="F43" s="30">
        <v>38</v>
      </c>
      <c r="G43" s="30">
        <v>106</v>
      </c>
      <c r="H43" s="30">
        <v>90</v>
      </c>
      <c r="I43" s="30"/>
      <c r="J43" s="30">
        <v>9</v>
      </c>
      <c r="K43" s="40">
        <f t="shared" si="0"/>
        <v>243</v>
      </c>
      <c r="L43" s="41">
        <v>33510100001351</v>
      </c>
      <c r="M43" s="41" t="s">
        <v>91</v>
      </c>
      <c r="N43" s="45" t="s">
        <v>131</v>
      </c>
      <c r="O43" s="19">
        <v>7363</v>
      </c>
      <c r="P43" s="127">
        <v>2.2549999999999999</v>
      </c>
      <c r="Q43" s="127">
        <v>3.7120000000000015</v>
      </c>
      <c r="R43" s="128">
        <f t="shared" si="1"/>
        <v>5.9670000000000014</v>
      </c>
      <c r="S43" s="128">
        <f t="shared" si="2"/>
        <v>4.9397630700000006</v>
      </c>
      <c r="T43" s="128">
        <f t="shared" si="3"/>
        <v>8.5331279599999998</v>
      </c>
      <c r="U43" s="128">
        <f t="shared" si="11"/>
        <v>2.6847630700000007</v>
      </c>
      <c r="V43" s="128">
        <f t="shared" si="12"/>
        <v>4.8211279599999983</v>
      </c>
      <c r="W43" s="128">
        <f t="shared" si="5"/>
        <v>0.77437516149033347</v>
      </c>
      <c r="X43" s="128">
        <f t="shared" si="6"/>
        <v>1.441195851509333</v>
      </c>
      <c r="Y43" s="128">
        <f t="shared" si="7"/>
        <v>2.3199999999999998</v>
      </c>
      <c r="Z43" s="128">
        <f t="shared" si="8"/>
        <v>4.32</v>
      </c>
    </row>
    <row r="44" spans="1:26" ht="24.95" customHeight="1">
      <c r="A44" s="38" t="s">
        <v>106</v>
      </c>
      <c r="B44" s="38" t="s">
        <v>2735</v>
      </c>
      <c r="C44" s="39">
        <v>38</v>
      </c>
      <c r="D44" s="79" t="s">
        <v>1655</v>
      </c>
      <c r="E44" s="33" t="s">
        <v>2738</v>
      </c>
      <c r="F44" s="30">
        <v>1</v>
      </c>
      <c r="G44" s="30">
        <v>2</v>
      </c>
      <c r="H44" s="30">
        <v>57</v>
      </c>
      <c r="I44" s="30"/>
      <c r="J44" s="30">
        <v>0</v>
      </c>
      <c r="K44" s="40">
        <f t="shared" si="0"/>
        <v>60</v>
      </c>
      <c r="L44" s="41">
        <v>33510100001375</v>
      </c>
      <c r="M44" s="41" t="s">
        <v>91</v>
      </c>
      <c r="N44" s="45" t="s">
        <v>131</v>
      </c>
      <c r="O44" s="19">
        <v>1970</v>
      </c>
      <c r="P44" s="127">
        <v>0.51700000000000002</v>
      </c>
      <c r="Q44" s="127">
        <v>0.99800000000000022</v>
      </c>
      <c r="R44" s="128">
        <f t="shared" si="1"/>
        <v>1.5150000000000001</v>
      </c>
      <c r="S44" s="128">
        <f t="shared" si="2"/>
        <v>1.3216533000000001</v>
      </c>
      <c r="T44" s="128">
        <f t="shared" si="3"/>
        <v>2.2830724</v>
      </c>
      <c r="U44" s="128">
        <f t="shared" si="11"/>
        <v>0.80465330000000013</v>
      </c>
      <c r="V44" s="128">
        <f t="shared" si="12"/>
        <v>1.2850723999999998</v>
      </c>
      <c r="W44" s="128">
        <f t="shared" si="5"/>
        <v>0.23208883349666667</v>
      </c>
      <c r="X44" s="128">
        <f t="shared" si="6"/>
        <v>0.3841509761066666</v>
      </c>
      <c r="Y44" s="128">
        <f t="shared" si="7"/>
        <v>0.7</v>
      </c>
      <c r="Z44" s="128">
        <f t="shared" si="8"/>
        <v>1.1499999999999999</v>
      </c>
    </row>
    <row r="45" spans="1:26" ht="24.95" customHeight="1">
      <c r="A45" s="38" t="s">
        <v>106</v>
      </c>
      <c r="B45" s="38" t="s">
        <v>2735</v>
      </c>
      <c r="C45" s="39">
        <v>39</v>
      </c>
      <c r="D45" s="79" t="s">
        <v>1654</v>
      </c>
      <c r="E45" s="33" t="s">
        <v>2737</v>
      </c>
      <c r="F45" s="30">
        <v>15</v>
      </c>
      <c r="G45" s="30">
        <v>55</v>
      </c>
      <c r="H45" s="30">
        <v>0</v>
      </c>
      <c r="I45" s="30"/>
      <c r="J45" s="30">
        <v>0</v>
      </c>
      <c r="K45" s="40">
        <f t="shared" si="0"/>
        <v>70</v>
      </c>
      <c r="L45" s="41">
        <v>33510100001374</v>
      </c>
      <c r="M45" s="41" t="s">
        <v>91</v>
      </c>
      <c r="N45" s="45" t="s">
        <v>131</v>
      </c>
      <c r="O45" s="19">
        <v>2229</v>
      </c>
      <c r="P45" s="127">
        <v>0.67200000000000004</v>
      </c>
      <c r="Q45" s="127">
        <v>0.80299999999999971</v>
      </c>
      <c r="R45" s="128">
        <f t="shared" si="1"/>
        <v>1.4749999999999996</v>
      </c>
      <c r="S45" s="128">
        <f t="shared" si="2"/>
        <v>1.4954138100000001</v>
      </c>
      <c r="T45" s="128">
        <f t="shared" si="3"/>
        <v>2.5832326799999996</v>
      </c>
      <c r="U45" s="128">
        <f t="shared" si="11"/>
        <v>0.82341381000000002</v>
      </c>
      <c r="V45" s="128">
        <f t="shared" si="12"/>
        <v>1.7802326799999999</v>
      </c>
      <c r="W45" s="128">
        <f t="shared" si="5"/>
        <v>0.23749998993099997</v>
      </c>
      <c r="X45" s="128">
        <f t="shared" si="6"/>
        <v>0.53217088914133337</v>
      </c>
      <c r="Y45" s="128">
        <f t="shared" si="7"/>
        <v>0.71</v>
      </c>
      <c r="Z45" s="128">
        <f t="shared" si="8"/>
        <v>1.6</v>
      </c>
    </row>
    <row r="46" spans="1:26" ht="24.95" customHeight="1">
      <c r="A46" s="38" t="s">
        <v>106</v>
      </c>
      <c r="B46" s="38" t="s">
        <v>2735</v>
      </c>
      <c r="C46" s="39">
        <v>40</v>
      </c>
      <c r="D46" s="79" t="s">
        <v>1656</v>
      </c>
      <c r="E46" s="33" t="s">
        <v>2736</v>
      </c>
      <c r="F46" s="30">
        <v>18</v>
      </c>
      <c r="G46" s="30">
        <v>57</v>
      </c>
      <c r="H46" s="30">
        <v>63</v>
      </c>
      <c r="I46" s="30"/>
      <c r="J46" s="30">
        <v>0</v>
      </c>
      <c r="K46" s="40">
        <f t="shared" si="0"/>
        <v>138</v>
      </c>
      <c r="L46" s="41">
        <v>33510100001376</v>
      </c>
      <c r="M46" s="41" t="s">
        <v>91</v>
      </c>
      <c r="N46" s="45" t="s">
        <v>131</v>
      </c>
      <c r="O46" s="19">
        <v>4114</v>
      </c>
      <c r="P46" s="127">
        <v>1.2320000000000004</v>
      </c>
      <c r="Q46" s="127">
        <v>1.1339999999999999</v>
      </c>
      <c r="R46" s="128">
        <f t="shared" si="1"/>
        <v>2.3660000000000005</v>
      </c>
      <c r="S46" s="128">
        <f t="shared" si="2"/>
        <v>2.7600414600000001</v>
      </c>
      <c r="T46" s="128">
        <f t="shared" si="3"/>
        <v>4.7677968799999997</v>
      </c>
      <c r="U46" s="128">
        <f t="shared" si="11"/>
        <v>1.5280414599999996</v>
      </c>
      <c r="V46" s="128">
        <f t="shared" si="12"/>
        <v>3.6337968799999998</v>
      </c>
      <c r="W46" s="128">
        <f t="shared" si="5"/>
        <v>0.44073809177933326</v>
      </c>
      <c r="X46" s="128">
        <f t="shared" si="6"/>
        <v>1.0862630139946667</v>
      </c>
      <c r="Y46" s="128">
        <f t="shared" si="7"/>
        <v>1.32</v>
      </c>
      <c r="Z46" s="128">
        <f t="shared" si="8"/>
        <v>3.26</v>
      </c>
    </row>
    <row r="47" spans="1:26" ht="24.95" customHeight="1">
      <c r="A47" s="38" t="s">
        <v>106</v>
      </c>
      <c r="B47" s="38" t="s">
        <v>2820</v>
      </c>
      <c r="C47" s="39">
        <v>41</v>
      </c>
      <c r="D47" s="79" t="s">
        <v>1663</v>
      </c>
      <c r="E47" s="33" t="s">
        <v>2821</v>
      </c>
      <c r="F47" s="30">
        <v>42</v>
      </c>
      <c r="G47" s="30">
        <v>58</v>
      </c>
      <c r="H47" s="30">
        <v>49</v>
      </c>
      <c r="I47" s="30"/>
      <c r="J47" s="30">
        <v>16</v>
      </c>
      <c r="K47" s="40">
        <f t="shared" si="0"/>
        <v>165</v>
      </c>
      <c r="L47" s="41">
        <v>33510100001388</v>
      </c>
      <c r="M47" s="41" t="s">
        <v>91</v>
      </c>
      <c r="N47" s="45" t="s">
        <v>131</v>
      </c>
      <c r="O47" s="19">
        <v>5741</v>
      </c>
      <c r="P47" s="127">
        <v>0.80800000000000027</v>
      </c>
      <c r="Q47" s="127">
        <v>0.78600000000000003</v>
      </c>
      <c r="R47" s="128">
        <f t="shared" si="1"/>
        <v>1.5940000000000003</v>
      </c>
      <c r="S47" s="128">
        <f t="shared" si="2"/>
        <v>3.8515794900000002</v>
      </c>
      <c r="T47" s="128">
        <f t="shared" si="3"/>
        <v>6.6533597199999992</v>
      </c>
      <c r="U47" s="128">
        <f t="shared" si="11"/>
        <v>3.0435794899999999</v>
      </c>
      <c r="V47" s="128">
        <f t="shared" si="12"/>
        <v>5.8673597199999996</v>
      </c>
      <c r="W47" s="128">
        <f t="shared" si="5"/>
        <v>0.87786977756566664</v>
      </c>
      <c r="X47" s="128">
        <f t="shared" si="6"/>
        <v>1.7539493989653334</v>
      </c>
      <c r="Y47" s="128">
        <f t="shared" si="7"/>
        <v>2.63</v>
      </c>
      <c r="Z47" s="128">
        <f t="shared" si="8"/>
        <v>5.26</v>
      </c>
    </row>
    <row r="48" spans="1:26" ht="24.95" customHeight="1">
      <c r="A48" s="38" t="s">
        <v>107</v>
      </c>
      <c r="B48" s="38" t="s">
        <v>2698</v>
      </c>
      <c r="C48" s="39">
        <v>42</v>
      </c>
      <c r="D48" s="79" t="s">
        <v>1624</v>
      </c>
      <c r="E48" s="33" t="s">
        <v>2700</v>
      </c>
      <c r="F48" s="30">
        <v>1</v>
      </c>
      <c r="G48" s="30">
        <v>18</v>
      </c>
      <c r="H48" s="30">
        <v>20</v>
      </c>
      <c r="I48" s="30"/>
      <c r="J48" s="30"/>
      <c r="K48" s="40">
        <f t="shared" si="0"/>
        <v>39</v>
      </c>
      <c r="L48" s="41">
        <v>59009803343</v>
      </c>
      <c r="M48" s="41" t="s">
        <v>94</v>
      </c>
      <c r="N48" s="45" t="s">
        <v>132</v>
      </c>
      <c r="O48" s="19">
        <v>1400</v>
      </c>
      <c r="P48" s="127">
        <v>0.39100000000000001</v>
      </c>
      <c r="Q48" s="127">
        <v>0.58199999999999996</v>
      </c>
      <c r="R48" s="128">
        <f t="shared" si="1"/>
        <v>0.97299999999999998</v>
      </c>
      <c r="S48" s="128">
        <f t="shared" si="2"/>
        <v>0.93924600000000003</v>
      </c>
      <c r="T48" s="128">
        <f t="shared" si="3"/>
        <v>1.6224879999999999</v>
      </c>
      <c r="U48" s="128">
        <f t="shared" si="11"/>
        <v>0.54824600000000001</v>
      </c>
      <c r="V48" s="128">
        <f t="shared" si="12"/>
        <v>1.0404879999999999</v>
      </c>
      <c r="W48" s="128">
        <f t="shared" si="5"/>
        <v>0.15813242126666666</v>
      </c>
      <c r="X48" s="128">
        <f t="shared" si="6"/>
        <v>0.31103654613333331</v>
      </c>
      <c r="Y48" s="128">
        <f t="shared" si="7"/>
        <v>0.47</v>
      </c>
      <c r="Z48" s="128">
        <f t="shared" si="8"/>
        <v>0.93</v>
      </c>
    </row>
    <row r="49" spans="1:26" ht="24.95" customHeight="1">
      <c r="A49" s="38" t="s">
        <v>107</v>
      </c>
      <c r="B49" s="38" t="s">
        <v>2698</v>
      </c>
      <c r="C49" s="39">
        <v>43</v>
      </c>
      <c r="D49" s="79" t="s">
        <v>1625</v>
      </c>
      <c r="E49" s="33" t="s">
        <v>2699</v>
      </c>
      <c r="F49" s="30">
        <v>48</v>
      </c>
      <c r="G49" s="30">
        <v>35</v>
      </c>
      <c r="H49" s="30">
        <v>35</v>
      </c>
      <c r="I49" s="30"/>
      <c r="J49" s="30"/>
      <c r="K49" s="40">
        <f t="shared" si="0"/>
        <v>118</v>
      </c>
      <c r="L49" s="41">
        <v>59009803412</v>
      </c>
      <c r="M49" s="41" t="s">
        <v>94</v>
      </c>
      <c r="N49" s="45" t="s">
        <v>132</v>
      </c>
      <c r="O49" s="19">
        <v>4914</v>
      </c>
      <c r="P49" s="127">
        <v>0.82</v>
      </c>
      <c r="Q49" s="127">
        <v>4.0820000000000007</v>
      </c>
      <c r="R49" s="128">
        <f t="shared" si="1"/>
        <v>4.902000000000001</v>
      </c>
      <c r="S49" s="128">
        <f t="shared" si="2"/>
        <v>3.2967534600000001</v>
      </c>
      <c r="T49" s="128">
        <f t="shared" si="3"/>
        <v>5.6949328799999996</v>
      </c>
      <c r="U49" s="128">
        <f t="shared" si="11"/>
        <v>2.4767534600000003</v>
      </c>
      <c r="V49" s="128">
        <f t="shared" si="12"/>
        <v>1.6129328799999989</v>
      </c>
      <c r="W49" s="128">
        <f t="shared" si="5"/>
        <v>0.71437825631266672</v>
      </c>
      <c r="X49" s="128">
        <f t="shared" si="6"/>
        <v>0.48215940226133303</v>
      </c>
      <c r="Y49" s="128">
        <f t="shared" si="7"/>
        <v>2.14</v>
      </c>
      <c r="Z49" s="128">
        <f t="shared" si="8"/>
        <v>1.45</v>
      </c>
    </row>
    <row r="50" spans="1:26" ht="24.95" customHeight="1">
      <c r="A50" s="38" t="s">
        <v>107</v>
      </c>
      <c r="B50" s="38" t="s">
        <v>2858</v>
      </c>
      <c r="C50" s="39">
        <v>44</v>
      </c>
      <c r="D50" s="79" t="s">
        <v>1589</v>
      </c>
      <c r="E50" s="33" t="s">
        <v>2860</v>
      </c>
      <c r="F50" s="30">
        <v>12</v>
      </c>
      <c r="G50" s="30">
        <v>97</v>
      </c>
      <c r="H50" s="30">
        <v>2</v>
      </c>
      <c r="I50" s="30"/>
      <c r="J50" s="30"/>
      <c r="K50" s="40">
        <f t="shared" si="0"/>
        <v>111</v>
      </c>
      <c r="L50" s="41">
        <v>50044563981</v>
      </c>
      <c r="M50" s="41" t="s">
        <v>94</v>
      </c>
      <c r="N50" s="45" t="s">
        <v>132</v>
      </c>
      <c r="O50" s="19">
        <v>3315</v>
      </c>
      <c r="P50" s="127">
        <v>-0.91699999999999993</v>
      </c>
      <c r="Q50" s="127">
        <v>-0.79300000000000015</v>
      </c>
      <c r="R50" s="128">
        <f t="shared" si="1"/>
        <v>-1.71</v>
      </c>
      <c r="S50" s="128">
        <f t="shared" si="2"/>
        <v>2.2240003500000003</v>
      </c>
      <c r="T50" s="128">
        <f t="shared" si="3"/>
        <v>3.8418197999999997</v>
      </c>
      <c r="U50" s="128">
        <f t="shared" si="11"/>
        <v>3.1410003500000001</v>
      </c>
      <c r="V50" s="128">
        <f t="shared" si="12"/>
        <v>4.6348197999999998</v>
      </c>
      <c r="W50" s="128">
        <f t="shared" si="5"/>
        <v>0.90596920095166666</v>
      </c>
      <c r="X50" s="128">
        <f t="shared" si="6"/>
        <v>1.3855021322133334</v>
      </c>
      <c r="Y50" s="128">
        <f t="shared" si="7"/>
        <v>2.72</v>
      </c>
      <c r="Z50" s="128">
        <f t="shared" si="8"/>
        <v>4.16</v>
      </c>
    </row>
    <row r="51" spans="1:26" ht="24.95" customHeight="1">
      <c r="A51" s="38" t="s">
        <v>107</v>
      </c>
      <c r="B51" s="38" t="s">
        <v>2996</v>
      </c>
      <c r="C51" s="39">
        <v>45</v>
      </c>
      <c r="D51" s="79" t="s">
        <v>1651</v>
      </c>
      <c r="E51" s="33" t="s">
        <v>2854</v>
      </c>
      <c r="F51" s="30">
        <v>25</v>
      </c>
      <c r="G51" s="30">
        <v>38</v>
      </c>
      <c r="H51" s="30">
        <v>31</v>
      </c>
      <c r="I51" s="30"/>
      <c r="J51" s="30"/>
      <c r="K51" s="40">
        <f t="shared" si="0"/>
        <v>94</v>
      </c>
      <c r="L51" s="41">
        <v>33510100001363</v>
      </c>
      <c r="M51" s="41" t="s">
        <v>91</v>
      </c>
      <c r="N51" s="45" t="s">
        <v>131</v>
      </c>
      <c r="O51" s="19">
        <v>2639</v>
      </c>
      <c r="P51" s="127">
        <v>0.54299999999999993</v>
      </c>
      <c r="Q51" s="127">
        <v>0.7260000000000002</v>
      </c>
      <c r="R51" s="128">
        <f t="shared" si="1"/>
        <v>1.2690000000000001</v>
      </c>
      <c r="S51" s="128">
        <f t="shared" si="2"/>
        <v>1.7704787100000001</v>
      </c>
      <c r="T51" s="128">
        <f t="shared" si="3"/>
        <v>3.0583898799999996</v>
      </c>
      <c r="U51" s="128">
        <f t="shared" si="11"/>
        <v>1.2274787100000002</v>
      </c>
      <c r="V51" s="128">
        <f t="shared" si="12"/>
        <v>2.3323898799999991</v>
      </c>
      <c r="W51" s="128">
        <f t="shared" si="5"/>
        <v>0.35404577592100006</v>
      </c>
      <c r="X51" s="128">
        <f t="shared" si="6"/>
        <v>0.69722908146133311</v>
      </c>
      <c r="Y51" s="128">
        <f t="shared" si="7"/>
        <v>1.06</v>
      </c>
      <c r="Z51" s="128">
        <f t="shared" si="8"/>
        <v>2.09</v>
      </c>
    </row>
    <row r="52" spans="1:26" ht="24.95" customHeight="1">
      <c r="A52" s="38" t="s">
        <v>107</v>
      </c>
      <c r="B52" s="38" t="s">
        <v>2698</v>
      </c>
      <c r="C52" s="39">
        <v>46</v>
      </c>
      <c r="D52" s="79" t="s">
        <v>330</v>
      </c>
      <c r="E52" s="33" t="s">
        <v>2914</v>
      </c>
      <c r="F52" s="30">
        <v>8</v>
      </c>
      <c r="G52" s="30">
        <v>27</v>
      </c>
      <c r="H52" s="30">
        <v>1</v>
      </c>
      <c r="I52" s="30"/>
      <c r="J52" s="30"/>
      <c r="K52" s="40">
        <f t="shared" si="0"/>
        <v>36</v>
      </c>
      <c r="L52" s="41">
        <v>59009803365</v>
      </c>
      <c r="M52" s="41" t="s">
        <v>94</v>
      </c>
      <c r="N52" s="45" t="s">
        <v>132</v>
      </c>
      <c r="O52" s="19">
        <v>1244</v>
      </c>
      <c r="P52" s="127">
        <v>1.5429999999999999</v>
      </c>
      <c r="Q52" s="127">
        <v>0.95399999999999996</v>
      </c>
      <c r="R52" s="128">
        <f t="shared" si="1"/>
        <v>2.4969999999999999</v>
      </c>
      <c r="S52" s="128">
        <f t="shared" si="2"/>
        <v>0.83458716000000011</v>
      </c>
      <c r="T52" s="128">
        <f t="shared" si="3"/>
        <v>1.4416964799999998</v>
      </c>
      <c r="U52" s="151">
        <v>0</v>
      </c>
      <c r="V52" s="128">
        <f t="shared" si="12"/>
        <v>0.48769647999999988</v>
      </c>
      <c r="W52" s="128">
        <f t="shared" si="5"/>
        <v>0</v>
      </c>
      <c r="X52" s="128">
        <f t="shared" si="6"/>
        <v>0.1457887344213333</v>
      </c>
      <c r="Y52" s="128">
        <f t="shared" si="7"/>
        <v>0</v>
      </c>
      <c r="Z52" s="128">
        <f t="shared" si="8"/>
        <v>0.44</v>
      </c>
    </row>
    <row r="53" spans="1:26" ht="24.95" customHeight="1">
      <c r="A53" s="38" t="s">
        <v>107</v>
      </c>
      <c r="B53" s="38" t="s">
        <v>2858</v>
      </c>
      <c r="C53" s="39">
        <v>47</v>
      </c>
      <c r="D53" s="79" t="s">
        <v>1591</v>
      </c>
      <c r="E53" s="33" t="s">
        <v>104</v>
      </c>
      <c r="F53" s="30">
        <v>0</v>
      </c>
      <c r="G53" s="30">
        <v>80</v>
      </c>
      <c r="H53" s="30">
        <v>0</v>
      </c>
      <c r="I53" s="30"/>
      <c r="J53" s="30">
        <v>21</v>
      </c>
      <c r="K53" s="40">
        <f t="shared" si="0"/>
        <v>101</v>
      </c>
      <c r="L53" s="41">
        <v>50044566187</v>
      </c>
      <c r="M53" s="41" t="s">
        <v>94</v>
      </c>
      <c r="N53" s="45" t="s">
        <v>132</v>
      </c>
      <c r="O53" s="19">
        <v>2013</v>
      </c>
      <c r="P53" s="127">
        <v>0.33699999999999997</v>
      </c>
      <c r="Q53" s="127">
        <v>0.23499999999999999</v>
      </c>
      <c r="R53" s="128">
        <f t="shared" si="1"/>
        <v>0.57199999999999995</v>
      </c>
      <c r="S53" s="128">
        <f t="shared" si="2"/>
        <v>1.35050157</v>
      </c>
      <c r="T53" s="128">
        <f t="shared" si="3"/>
        <v>2.3329059599999997</v>
      </c>
      <c r="U53" s="128">
        <f>S53-P53</f>
        <v>1.0135015700000001</v>
      </c>
      <c r="V53" s="128">
        <f t="shared" si="12"/>
        <v>2.0979059599999998</v>
      </c>
      <c r="W53" s="128">
        <f t="shared" si="5"/>
        <v>0.29232763617366669</v>
      </c>
      <c r="X53" s="128">
        <f t="shared" si="6"/>
        <v>0.62713402164266663</v>
      </c>
      <c r="Y53" s="128">
        <f t="shared" si="7"/>
        <v>0.88</v>
      </c>
      <c r="Z53" s="128">
        <f t="shared" si="8"/>
        <v>1.88</v>
      </c>
    </row>
    <row r="54" spans="1:26" ht="24.95" customHeight="1">
      <c r="A54" s="38" t="s">
        <v>107</v>
      </c>
      <c r="B54" s="38" t="s">
        <v>2851</v>
      </c>
      <c r="C54" s="39">
        <v>48</v>
      </c>
      <c r="D54" s="79" t="s">
        <v>1630</v>
      </c>
      <c r="E54" s="33" t="s">
        <v>2852</v>
      </c>
      <c r="F54" s="30">
        <v>53</v>
      </c>
      <c r="G54" s="30">
        <v>43</v>
      </c>
      <c r="H54" s="30">
        <v>42</v>
      </c>
      <c r="I54" s="30"/>
      <c r="J54" s="30"/>
      <c r="K54" s="40">
        <f t="shared" si="0"/>
        <v>138</v>
      </c>
      <c r="L54" s="41">
        <v>59009834984</v>
      </c>
      <c r="M54" s="41" t="s">
        <v>94</v>
      </c>
      <c r="N54" s="45" t="s">
        <v>132</v>
      </c>
      <c r="O54" s="19">
        <v>4354</v>
      </c>
      <c r="P54" s="127">
        <v>0.76100000000000034</v>
      </c>
      <c r="Q54" s="127">
        <v>1.9489999999999998</v>
      </c>
      <c r="R54" s="128">
        <f t="shared" si="1"/>
        <v>2.71</v>
      </c>
      <c r="S54" s="128">
        <f t="shared" si="2"/>
        <v>2.92105506</v>
      </c>
      <c r="T54" s="128">
        <f t="shared" si="3"/>
        <v>5.0459376799999998</v>
      </c>
      <c r="U54" s="128">
        <f>S54-P54</f>
        <v>2.1600550599999995</v>
      </c>
      <c r="V54" s="128">
        <f t="shared" si="12"/>
        <v>3.0969376799999999</v>
      </c>
      <c r="W54" s="128">
        <f t="shared" si="5"/>
        <v>0.62303188113933317</v>
      </c>
      <c r="X54" s="128">
        <f t="shared" si="6"/>
        <v>0.92577790380800007</v>
      </c>
      <c r="Y54" s="128">
        <f t="shared" si="7"/>
        <v>1.87</v>
      </c>
      <c r="Z54" s="128">
        <f t="shared" si="8"/>
        <v>2.78</v>
      </c>
    </row>
    <row r="55" spans="1:26" ht="24.95" customHeight="1">
      <c r="A55" s="38" t="s">
        <v>107</v>
      </c>
      <c r="B55" s="38" t="s">
        <v>2858</v>
      </c>
      <c r="C55" s="39">
        <v>49</v>
      </c>
      <c r="D55" s="79" t="s">
        <v>1590</v>
      </c>
      <c r="E55" s="33" t="s">
        <v>2859</v>
      </c>
      <c r="F55" s="30">
        <v>12</v>
      </c>
      <c r="G55" s="30">
        <v>33</v>
      </c>
      <c r="H55" s="30">
        <v>14</v>
      </c>
      <c r="I55" s="30"/>
      <c r="J55" s="30"/>
      <c r="K55" s="40">
        <f t="shared" si="0"/>
        <v>59</v>
      </c>
      <c r="L55" s="41">
        <v>50044564204</v>
      </c>
      <c r="M55" s="41" t="s">
        <v>94</v>
      </c>
      <c r="N55" s="45" t="s">
        <v>132</v>
      </c>
      <c r="O55" s="19">
        <v>1512</v>
      </c>
      <c r="P55" s="127">
        <v>0.85899999999999976</v>
      </c>
      <c r="Q55" s="127">
        <v>0.89300000000000024</v>
      </c>
      <c r="R55" s="128">
        <f t="shared" si="1"/>
        <v>1.752</v>
      </c>
      <c r="S55" s="128">
        <f t="shared" si="2"/>
        <v>1.0143856800000002</v>
      </c>
      <c r="T55" s="128">
        <f t="shared" si="3"/>
        <v>1.7522870399999999</v>
      </c>
      <c r="U55" s="128">
        <f>S55-P55</f>
        <v>0.15538568000000041</v>
      </c>
      <c r="V55" s="128">
        <f t="shared" si="12"/>
        <v>0.85928703999999967</v>
      </c>
      <c r="W55" s="128">
        <f t="shared" si="5"/>
        <v>4.4818409634666781E-2</v>
      </c>
      <c r="X55" s="128">
        <f t="shared" si="6"/>
        <v>0.25686953915733324</v>
      </c>
      <c r="Y55" s="128">
        <f t="shared" si="7"/>
        <v>0.13</v>
      </c>
      <c r="Z55" s="128">
        <f t="shared" si="8"/>
        <v>0.77</v>
      </c>
    </row>
    <row r="56" spans="1:26" ht="24.95" customHeight="1">
      <c r="A56" s="38" t="s">
        <v>107</v>
      </c>
      <c r="B56" s="38" t="s">
        <v>2858</v>
      </c>
      <c r="C56" s="39">
        <v>50</v>
      </c>
      <c r="D56" s="79" t="s">
        <v>1622</v>
      </c>
      <c r="E56" s="33" t="s">
        <v>22</v>
      </c>
      <c r="F56" s="30">
        <v>17</v>
      </c>
      <c r="G56" s="30">
        <v>78</v>
      </c>
      <c r="H56" s="30">
        <v>30</v>
      </c>
      <c r="I56" s="30"/>
      <c r="J56" s="30"/>
      <c r="K56" s="40">
        <f t="shared" si="0"/>
        <v>125</v>
      </c>
      <c r="L56" s="41">
        <v>50131065332</v>
      </c>
      <c r="M56" s="41" t="s">
        <v>94</v>
      </c>
      <c r="N56" s="45" t="s">
        <v>132</v>
      </c>
      <c r="O56" s="19">
        <v>2954</v>
      </c>
      <c r="P56" s="127">
        <v>0.98899999999999999</v>
      </c>
      <c r="Q56" s="127">
        <v>1.1729999999999998</v>
      </c>
      <c r="R56" s="128">
        <f t="shared" si="1"/>
        <v>2.1619999999999999</v>
      </c>
      <c r="S56" s="128">
        <f t="shared" si="2"/>
        <v>1.9818090600000002</v>
      </c>
      <c r="T56" s="128">
        <f t="shared" si="3"/>
        <v>3.4234496799999996</v>
      </c>
      <c r="U56" s="128">
        <f>S56-P56</f>
        <v>0.99280906000000024</v>
      </c>
      <c r="V56" s="128">
        <f t="shared" si="12"/>
        <v>2.25044968</v>
      </c>
      <c r="W56" s="128">
        <f t="shared" si="5"/>
        <v>0.28635922653933338</v>
      </c>
      <c r="X56" s="128">
        <f t="shared" si="6"/>
        <v>0.67273442434133335</v>
      </c>
      <c r="Y56" s="128">
        <f t="shared" si="7"/>
        <v>0.86</v>
      </c>
      <c r="Z56" s="128">
        <f t="shared" si="8"/>
        <v>2.02</v>
      </c>
    </row>
    <row r="57" spans="1:26" ht="24.95" customHeight="1">
      <c r="A57" s="38" t="s">
        <v>107</v>
      </c>
      <c r="B57" s="38" t="s">
        <v>2855</v>
      </c>
      <c r="C57" s="39">
        <v>51</v>
      </c>
      <c r="D57" s="79" t="s">
        <v>1627</v>
      </c>
      <c r="E57" s="33" t="s">
        <v>2857</v>
      </c>
      <c r="F57" s="30">
        <v>0</v>
      </c>
      <c r="G57" s="30">
        <v>66</v>
      </c>
      <c r="H57" s="30">
        <v>10</v>
      </c>
      <c r="I57" s="30"/>
      <c r="J57" s="30"/>
      <c r="K57" s="40">
        <f t="shared" si="0"/>
        <v>76</v>
      </c>
      <c r="L57" s="41">
        <v>59009803490</v>
      </c>
      <c r="M57" s="41" t="s">
        <v>94</v>
      </c>
      <c r="N57" s="45" t="s">
        <v>132</v>
      </c>
      <c r="O57" s="19">
        <v>2473</v>
      </c>
      <c r="P57" s="127">
        <v>0.89599999999999991</v>
      </c>
      <c r="Q57" s="127">
        <v>2.7349999999999999</v>
      </c>
      <c r="R57" s="128">
        <f t="shared" si="1"/>
        <v>3.6309999999999998</v>
      </c>
      <c r="S57" s="128">
        <f t="shared" si="2"/>
        <v>1.6591109700000002</v>
      </c>
      <c r="T57" s="128">
        <f t="shared" si="3"/>
        <v>2.8660091599999999</v>
      </c>
      <c r="U57" s="128">
        <f>S57-P57</f>
        <v>0.76311097000000028</v>
      </c>
      <c r="V57" s="128">
        <f t="shared" si="12"/>
        <v>0.13100916000000007</v>
      </c>
      <c r="W57" s="128">
        <f t="shared" si="5"/>
        <v>0.2201066407803334</v>
      </c>
      <c r="X57" s="128">
        <f t="shared" si="6"/>
        <v>3.9163004896000025E-2</v>
      </c>
      <c r="Y57" s="128">
        <f t="shared" si="7"/>
        <v>0.66</v>
      </c>
      <c r="Z57" s="128">
        <f t="shared" si="8"/>
        <v>0.12</v>
      </c>
    </row>
    <row r="58" spans="1:26" ht="24.95" customHeight="1">
      <c r="A58" s="38" t="s">
        <v>107</v>
      </c>
      <c r="B58" s="38" t="s">
        <v>2996</v>
      </c>
      <c r="C58" s="39">
        <v>52</v>
      </c>
      <c r="D58" s="79" t="s">
        <v>1650</v>
      </c>
      <c r="E58" s="33" t="s">
        <v>2853</v>
      </c>
      <c r="F58" s="30">
        <v>44</v>
      </c>
      <c r="G58" s="30">
        <v>36</v>
      </c>
      <c r="H58" s="30">
        <v>40</v>
      </c>
      <c r="I58" s="30"/>
      <c r="J58" s="30"/>
      <c r="K58" s="40">
        <f t="shared" si="0"/>
        <v>120</v>
      </c>
      <c r="L58" s="41">
        <v>33510100001362</v>
      </c>
      <c r="M58" s="41" t="s">
        <v>91</v>
      </c>
      <c r="N58" s="45" t="s">
        <v>131</v>
      </c>
      <c r="O58" s="19">
        <v>3331</v>
      </c>
      <c r="P58" s="127">
        <v>2.6959999999999997</v>
      </c>
      <c r="Q58" s="127">
        <v>2.113</v>
      </c>
      <c r="R58" s="128">
        <f t="shared" si="1"/>
        <v>4.8089999999999993</v>
      </c>
      <c r="S58" s="128">
        <f t="shared" si="2"/>
        <v>2.23473459</v>
      </c>
      <c r="T58" s="128">
        <f t="shared" si="3"/>
        <v>3.8603625199999998</v>
      </c>
      <c r="U58" s="151">
        <v>0</v>
      </c>
      <c r="V58" s="128">
        <f t="shared" si="12"/>
        <v>1.7473625199999998</v>
      </c>
      <c r="W58" s="128">
        <f t="shared" si="5"/>
        <v>0</v>
      </c>
      <c r="X58" s="128">
        <f t="shared" si="6"/>
        <v>0.52234490264533329</v>
      </c>
      <c r="Y58" s="128">
        <f t="shared" si="7"/>
        <v>0</v>
      </c>
      <c r="Z58" s="128">
        <f t="shared" si="8"/>
        <v>1.57</v>
      </c>
    </row>
    <row r="59" spans="1:26" ht="24.95" customHeight="1">
      <c r="A59" s="38" t="s">
        <v>107</v>
      </c>
      <c r="B59" s="38" t="s">
        <v>2784</v>
      </c>
      <c r="C59" s="39">
        <v>53</v>
      </c>
      <c r="D59" s="79" t="s">
        <v>1629</v>
      </c>
      <c r="E59" s="33" t="s">
        <v>2785</v>
      </c>
      <c r="F59" s="30">
        <v>17</v>
      </c>
      <c r="G59" s="30">
        <v>80</v>
      </c>
      <c r="H59" s="30">
        <v>27</v>
      </c>
      <c r="I59" s="30"/>
      <c r="J59" s="30">
        <v>3</v>
      </c>
      <c r="K59" s="40">
        <f t="shared" si="0"/>
        <v>127</v>
      </c>
      <c r="L59" s="41">
        <v>59009814673</v>
      </c>
      <c r="M59" s="41" t="s">
        <v>94</v>
      </c>
      <c r="N59" s="45" t="s">
        <v>132</v>
      </c>
      <c r="O59" s="19">
        <v>4469</v>
      </c>
      <c r="P59" s="127">
        <v>2.9719999999999995</v>
      </c>
      <c r="Q59" s="127">
        <v>-0.16199999999999992</v>
      </c>
      <c r="R59" s="128">
        <f t="shared" si="1"/>
        <v>2.8099999999999996</v>
      </c>
      <c r="S59" s="128">
        <f t="shared" si="2"/>
        <v>2.99820741</v>
      </c>
      <c r="T59" s="128">
        <f t="shared" si="3"/>
        <v>5.1792134799999996</v>
      </c>
      <c r="U59" s="128">
        <f t="shared" ref="U59:U68" si="13">S59-P59</f>
        <v>2.6207410000000486E-2</v>
      </c>
      <c r="V59" s="128">
        <f t="shared" si="12"/>
        <v>5.3412134799999995</v>
      </c>
      <c r="W59" s="128">
        <f t="shared" si="5"/>
        <v>7.559090624333473E-3</v>
      </c>
      <c r="X59" s="128">
        <f t="shared" si="6"/>
        <v>1.5966667496213334</v>
      </c>
      <c r="Y59" s="128">
        <f t="shared" si="7"/>
        <v>0.02</v>
      </c>
      <c r="Z59" s="128">
        <f t="shared" si="8"/>
        <v>4.79</v>
      </c>
    </row>
    <row r="60" spans="1:26" ht="24.95" customHeight="1">
      <c r="A60" s="38" t="s">
        <v>107</v>
      </c>
      <c r="B60" s="38" t="s">
        <v>2784</v>
      </c>
      <c r="C60" s="39">
        <v>54</v>
      </c>
      <c r="D60" s="79" t="s">
        <v>1628</v>
      </c>
      <c r="E60" s="33" t="s">
        <v>2920</v>
      </c>
      <c r="F60" s="30">
        <v>22</v>
      </c>
      <c r="G60" s="30">
        <v>103</v>
      </c>
      <c r="H60" s="30">
        <v>25</v>
      </c>
      <c r="I60" s="30"/>
      <c r="J60" s="30">
        <v>5</v>
      </c>
      <c r="K60" s="40">
        <f t="shared" si="0"/>
        <v>155</v>
      </c>
      <c r="L60" s="41">
        <v>59009814651</v>
      </c>
      <c r="M60" s="41" t="s">
        <v>94</v>
      </c>
      <c r="N60" s="45" t="s">
        <v>132</v>
      </c>
      <c r="O60" s="19">
        <v>4980</v>
      </c>
      <c r="P60" s="127">
        <v>2.6239999999999997</v>
      </c>
      <c r="Q60" s="127">
        <v>-3.8000000000000256E-2</v>
      </c>
      <c r="R60" s="128">
        <f t="shared" si="1"/>
        <v>2.5859999999999994</v>
      </c>
      <c r="S60" s="128">
        <f t="shared" si="2"/>
        <v>3.3410322000000003</v>
      </c>
      <c r="T60" s="128">
        <f t="shared" si="3"/>
        <v>5.7714215999999992</v>
      </c>
      <c r="U60" s="128">
        <f t="shared" si="13"/>
        <v>0.71703220000000067</v>
      </c>
      <c r="V60" s="128">
        <f t="shared" si="12"/>
        <v>5.8094215999999994</v>
      </c>
      <c r="W60" s="128">
        <f t="shared" si="5"/>
        <v>0.20681598755333352</v>
      </c>
      <c r="X60" s="128">
        <f t="shared" si="6"/>
        <v>1.7366297636266665</v>
      </c>
      <c r="Y60" s="128">
        <f t="shared" si="7"/>
        <v>0.62</v>
      </c>
      <c r="Z60" s="128">
        <f t="shared" si="8"/>
        <v>5.21</v>
      </c>
    </row>
    <row r="61" spans="1:26" ht="24.95" customHeight="1">
      <c r="A61" s="38" t="s">
        <v>107</v>
      </c>
      <c r="B61" s="38" t="s">
        <v>2855</v>
      </c>
      <c r="C61" s="39">
        <v>55</v>
      </c>
      <c r="D61" s="79" t="s">
        <v>1626</v>
      </c>
      <c r="E61" s="33" t="s">
        <v>2856</v>
      </c>
      <c r="F61" s="30">
        <v>14</v>
      </c>
      <c r="G61" s="30">
        <v>140</v>
      </c>
      <c r="H61" s="30">
        <v>26</v>
      </c>
      <c r="I61" s="30"/>
      <c r="J61" s="30"/>
      <c r="K61" s="40">
        <f t="shared" si="0"/>
        <v>180</v>
      </c>
      <c r="L61" s="41">
        <v>59009803423</v>
      </c>
      <c r="M61" s="41" t="s">
        <v>94</v>
      </c>
      <c r="N61" s="45" t="s">
        <v>132</v>
      </c>
      <c r="O61" s="19">
        <v>4142</v>
      </c>
      <c r="P61" s="127">
        <v>1.4380000000000002</v>
      </c>
      <c r="Q61" s="127">
        <v>1.0710000000000002</v>
      </c>
      <c r="R61" s="128">
        <f t="shared" si="1"/>
        <v>2.5090000000000003</v>
      </c>
      <c r="S61" s="128">
        <f t="shared" si="2"/>
        <v>2.7788263800000004</v>
      </c>
      <c r="T61" s="128">
        <f t="shared" si="3"/>
        <v>4.8002466399999992</v>
      </c>
      <c r="U61" s="128">
        <f t="shared" si="13"/>
        <v>1.3408263800000002</v>
      </c>
      <c r="V61" s="128">
        <f t="shared" si="12"/>
        <v>3.7292466399999991</v>
      </c>
      <c r="W61" s="128">
        <f t="shared" si="5"/>
        <v>0.38673902220466672</v>
      </c>
      <c r="X61" s="128">
        <f t="shared" si="6"/>
        <v>1.1147961289173332</v>
      </c>
      <c r="Y61" s="128">
        <f t="shared" si="7"/>
        <v>1.1599999999999999</v>
      </c>
      <c r="Z61" s="128">
        <f t="shared" si="8"/>
        <v>3.34</v>
      </c>
    </row>
    <row r="62" spans="1:26" ht="24.95" customHeight="1">
      <c r="A62" s="38" t="s">
        <v>107</v>
      </c>
      <c r="B62" s="38" t="s">
        <v>2864</v>
      </c>
      <c r="C62" s="39">
        <v>56</v>
      </c>
      <c r="D62" s="79" t="s">
        <v>1649</v>
      </c>
      <c r="E62" s="33" t="s">
        <v>2865</v>
      </c>
      <c r="F62" s="30">
        <v>16</v>
      </c>
      <c r="G62" s="30">
        <v>116</v>
      </c>
      <c r="H62" s="30">
        <v>58</v>
      </c>
      <c r="I62" s="30"/>
      <c r="J62" s="30"/>
      <c r="K62" s="40">
        <f t="shared" si="0"/>
        <v>190</v>
      </c>
      <c r="L62" s="41">
        <v>33510100001360</v>
      </c>
      <c r="M62" s="41" t="s">
        <v>91</v>
      </c>
      <c r="N62" s="45" t="s">
        <v>131</v>
      </c>
      <c r="O62" s="19">
        <v>5610</v>
      </c>
      <c r="P62" s="127">
        <v>1.1859999999999999</v>
      </c>
      <c r="Q62" s="127">
        <v>-1.0179999999999998</v>
      </c>
      <c r="R62" s="128">
        <f t="shared" si="1"/>
        <v>0.16800000000000015</v>
      </c>
      <c r="S62" s="128">
        <f t="shared" si="2"/>
        <v>3.7636929000000001</v>
      </c>
      <c r="T62" s="128">
        <f t="shared" si="3"/>
        <v>6.5015411999999992</v>
      </c>
      <c r="U62" s="128">
        <f t="shared" si="13"/>
        <v>2.5776929000000002</v>
      </c>
      <c r="V62" s="128">
        <f t="shared" si="12"/>
        <v>7.519541199999999</v>
      </c>
      <c r="W62" s="128">
        <f t="shared" si="5"/>
        <v>0.7434925554566667</v>
      </c>
      <c r="X62" s="128">
        <f t="shared" si="6"/>
        <v>2.2478415160533332</v>
      </c>
      <c r="Y62" s="128">
        <f t="shared" si="7"/>
        <v>2.23</v>
      </c>
      <c r="Z62" s="128">
        <f t="shared" si="8"/>
        <v>6.74</v>
      </c>
    </row>
    <row r="63" spans="1:26" ht="24.95" customHeight="1">
      <c r="A63" s="38" t="s">
        <v>2637</v>
      </c>
      <c r="B63" s="38" t="s">
        <v>2724</v>
      </c>
      <c r="C63" s="39">
        <v>57</v>
      </c>
      <c r="D63" s="79" t="s">
        <v>1596</v>
      </c>
      <c r="E63" s="33" t="s">
        <v>2726</v>
      </c>
      <c r="F63" s="30">
        <v>4</v>
      </c>
      <c r="G63" s="30">
        <v>38</v>
      </c>
      <c r="H63" s="30">
        <v>43</v>
      </c>
      <c r="I63" s="30"/>
      <c r="J63" s="30"/>
      <c r="K63" s="40">
        <f t="shared" si="0"/>
        <v>85</v>
      </c>
      <c r="L63" s="41">
        <v>50044881417</v>
      </c>
      <c r="M63" s="41" t="s">
        <v>93</v>
      </c>
      <c r="N63" s="25" t="s">
        <v>133</v>
      </c>
      <c r="O63" s="19">
        <v>3210</v>
      </c>
      <c r="P63" s="127">
        <v>0.63800000000000012</v>
      </c>
      <c r="Q63" s="127">
        <v>0.65799999999999947</v>
      </c>
      <c r="R63" s="128">
        <f t="shared" si="1"/>
        <v>1.2959999999999996</v>
      </c>
      <c r="S63" s="128">
        <f t="shared" si="2"/>
        <v>2.1535569000000003</v>
      </c>
      <c r="T63" s="128">
        <f t="shared" si="3"/>
        <v>3.7201331999999998</v>
      </c>
      <c r="U63" s="128">
        <f t="shared" si="13"/>
        <v>1.5155569000000002</v>
      </c>
      <c r="V63" s="128">
        <f t="shared" si="12"/>
        <v>3.0621332000000003</v>
      </c>
      <c r="W63" s="128">
        <f t="shared" si="5"/>
        <v>0.43713712852333342</v>
      </c>
      <c r="X63" s="128">
        <f t="shared" si="6"/>
        <v>0.91537368458666679</v>
      </c>
      <c r="Y63" s="128">
        <f t="shared" si="7"/>
        <v>1.31</v>
      </c>
      <c r="Z63" s="128">
        <f t="shared" si="8"/>
        <v>2.75</v>
      </c>
    </row>
    <row r="64" spans="1:26" ht="24.95" customHeight="1">
      <c r="A64" s="38" t="s">
        <v>2637</v>
      </c>
      <c r="B64" s="38" t="s">
        <v>2724</v>
      </c>
      <c r="C64" s="39">
        <v>58</v>
      </c>
      <c r="D64" s="79" t="s">
        <v>1597</v>
      </c>
      <c r="E64" s="33" t="s">
        <v>2725</v>
      </c>
      <c r="F64" s="30">
        <v>0</v>
      </c>
      <c r="G64" s="30">
        <v>28</v>
      </c>
      <c r="H64" s="30">
        <v>5</v>
      </c>
      <c r="I64" s="30"/>
      <c r="J64" s="30"/>
      <c r="K64" s="40">
        <f t="shared" si="0"/>
        <v>33</v>
      </c>
      <c r="L64" s="41">
        <v>50044881825</v>
      </c>
      <c r="M64" s="41" t="s">
        <v>93</v>
      </c>
      <c r="N64" s="25" t="s">
        <v>133</v>
      </c>
      <c r="O64" s="19">
        <v>1288</v>
      </c>
      <c r="P64" s="127">
        <v>0.6110000000000001</v>
      </c>
      <c r="Q64" s="127">
        <v>0.47</v>
      </c>
      <c r="R64" s="128">
        <f t="shared" si="1"/>
        <v>1.081</v>
      </c>
      <c r="S64" s="128">
        <f t="shared" si="2"/>
        <v>0.86410632000000009</v>
      </c>
      <c r="T64" s="128">
        <f t="shared" si="3"/>
        <v>1.49268896</v>
      </c>
      <c r="U64" s="128">
        <f t="shared" si="13"/>
        <v>0.25310632</v>
      </c>
      <c r="V64" s="128">
        <f t="shared" si="12"/>
        <v>1.02268896</v>
      </c>
      <c r="W64" s="128">
        <f t="shared" si="5"/>
        <v>7.300429956533333E-2</v>
      </c>
      <c r="X64" s="128">
        <f t="shared" si="6"/>
        <v>0.30571581977599999</v>
      </c>
      <c r="Y64" s="128">
        <f t="shared" si="7"/>
        <v>0.22</v>
      </c>
      <c r="Z64" s="128">
        <f t="shared" si="8"/>
        <v>0.92</v>
      </c>
    </row>
    <row r="65" spans="1:26" ht="24.95" customHeight="1">
      <c r="A65" s="38" t="s">
        <v>2637</v>
      </c>
      <c r="B65" s="38" t="s">
        <v>2724</v>
      </c>
      <c r="C65" s="39">
        <v>59</v>
      </c>
      <c r="D65" s="79" t="s">
        <v>1598</v>
      </c>
      <c r="E65" s="33" t="s">
        <v>2727</v>
      </c>
      <c r="F65" s="30">
        <v>0</v>
      </c>
      <c r="G65" s="30">
        <v>26</v>
      </c>
      <c r="H65" s="30">
        <v>33</v>
      </c>
      <c r="I65" s="30"/>
      <c r="J65" s="30"/>
      <c r="K65" s="40">
        <f t="shared" si="0"/>
        <v>59</v>
      </c>
      <c r="L65" s="41">
        <v>50044882035</v>
      </c>
      <c r="M65" s="41" t="s">
        <v>93</v>
      </c>
      <c r="N65" s="25" t="s">
        <v>133</v>
      </c>
      <c r="O65" s="19">
        <v>2006</v>
      </c>
      <c r="P65" s="127">
        <v>-0.255</v>
      </c>
      <c r="Q65" s="127">
        <v>2.258</v>
      </c>
      <c r="R65" s="128">
        <f t="shared" si="1"/>
        <v>2.0030000000000001</v>
      </c>
      <c r="S65" s="128">
        <f t="shared" si="2"/>
        <v>1.3458053400000001</v>
      </c>
      <c r="T65" s="128">
        <f t="shared" si="3"/>
        <v>2.3247935199999996</v>
      </c>
      <c r="U65" s="128">
        <f t="shared" si="13"/>
        <v>1.60080534</v>
      </c>
      <c r="V65" s="128">
        <f t="shared" si="12"/>
        <v>6.6793519999999607E-2</v>
      </c>
      <c r="W65" s="128">
        <f t="shared" si="5"/>
        <v>0.46172562023399999</v>
      </c>
      <c r="X65" s="128">
        <f t="shared" si="6"/>
        <v>1.9966809578666547E-2</v>
      </c>
      <c r="Y65" s="128">
        <f t="shared" si="7"/>
        <v>1.39</v>
      </c>
      <c r="Z65" s="128">
        <f t="shared" si="8"/>
        <v>0.06</v>
      </c>
    </row>
    <row r="66" spans="1:26" ht="24.95" customHeight="1">
      <c r="A66" s="38" t="s">
        <v>2637</v>
      </c>
      <c r="B66" s="38" t="s">
        <v>2692</v>
      </c>
      <c r="C66" s="39">
        <v>60</v>
      </c>
      <c r="D66" s="79" t="s">
        <v>1607</v>
      </c>
      <c r="E66" s="33" t="s">
        <v>2693</v>
      </c>
      <c r="F66" s="30">
        <v>4</v>
      </c>
      <c r="G66" s="30">
        <v>30</v>
      </c>
      <c r="H66" s="30">
        <v>51</v>
      </c>
      <c r="I66" s="30"/>
      <c r="J66" s="30"/>
      <c r="K66" s="40">
        <f t="shared" si="0"/>
        <v>85</v>
      </c>
      <c r="L66" s="41">
        <v>50044928649</v>
      </c>
      <c r="M66" s="41" t="s">
        <v>93</v>
      </c>
      <c r="N66" s="25" t="s">
        <v>133</v>
      </c>
      <c r="O66" s="19">
        <v>3023</v>
      </c>
      <c r="P66" s="127">
        <v>1.0349999999999999</v>
      </c>
      <c r="Q66" s="127">
        <v>0.71099999999999985</v>
      </c>
      <c r="R66" s="128">
        <f t="shared" si="1"/>
        <v>1.7459999999999998</v>
      </c>
      <c r="S66" s="128">
        <f t="shared" si="2"/>
        <v>2.02810047</v>
      </c>
      <c r="T66" s="128">
        <f t="shared" si="3"/>
        <v>3.5034151599999999</v>
      </c>
      <c r="U66" s="128">
        <f t="shared" si="13"/>
        <v>0.99310047000000012</v>
      </c>
      <c r="V66" s="128">
        <f t="shared" si="12"/>
        <v>2.79241516</v>
      </c>
      <c r="W66" s="128">
        <f t="shared" si="5"/>
        <v>0.286443278897</v>
      </c>
      <c r="X66" s="128">
        <f t="shared" si="6"/>
        <v>0.8347459718293333</v>
      </c>
      <c r="Y66" s="128">
        <f t="shared" si="7"/>
        <v>0.86</v>
      </c>
      <c r="Z66" s="128">
        <f t="shared" si="8"/>
        <v>2.5</v>
      </c>
    </row>
    <row r="67" spans="1:26" ht="24.95" customHeight="1">
      <c r="A67" s="38" t="s">
        <v>2637</v>
      </c>
      <c r="B67" s="38" t="s">
        <v>2722</v>
      </c>
      <c r="C67" s="39">
        <v>61</v>
      </c>
      <c r="D67" s="79" t="s">
        <v>1595</v>
      </c>
      <c r="E67" s="33" t="s">
        <v>2723</v>
      </c>
      <c r="F67" s="30">
        <v>0</v>
      </c>
      <c r="G67" s="30">
        <v>27</v>
      </c>
      <c r="H67" s="30">
        <v>33</v>
      </c>
      <c r="I67" s="30"/>
      <c r="J67" s="30"/>
      <c r="K67" s="40">
        <f t="shared" si="0"/>
        <v>60</v>
      </c>
      <c r="L67" s="41">
        <v>50044702280</v>
      </c>
      <c r="M67" s="41" t="s">
        <v>93</v>
      </c>
      <c r="N67" s="25" t="s">
        <v>133</v>
      </c>
      <c r="O67" s="19">
        <v>1899</v>
      </c>
      <c r="P67" s="127">
        <v>0.82700000000000007</v>
      </c>
      <c r="Q67" s="127">
        <v>-2.0000000000004459E-3</v>
      </c>
      <c r="R67" s="128">
        <f t="shared" si="1"/>
        <v>0.82499999999999962</v>
      </c>
      <c r="S67" s="128">
        <f t="shared" si="2"/>
        <v>1.2740201100000001</v>
      </c>
      <c r="T67" s="128">
        <f t="shared" si="3"/>
        <v>2.2007890799999998</v>
      </c>
      <c r="U67" s="128">
        <f t="shared" si="13"/>
        <v>0.44702011000000008</v>
      </c>
      <c r="V67" s="128">
        <f t="shared" si="12"/>
        <v>2.2027890800000005</v>
      </c>
      <c r="W67" s="128">
        <f t="shared" si="5"/>
        <v>0.12893550039433335</v>
      </c>
      <c r="X67" s="128">
        <f t="shared" si="6"/>
        <v>0.6584870823146669</v>
      </c>
      <c r="Y67" s="128">
        <f t="shared" si="7"/>
        <v>0.39</v>
      </c>
      <c r="Z67" s="128">
        <f t="shared" si="8"/>
        <v>1.98</v>
      </c>
    </row>
    <row r="68" spans="1:26" ht="24.95" customHeight="1">
      <c r="A68" s="38" t="s">
        <v>2637</v>
      </c>
      <c r="B68" s="38" t="s">
        <v>2798</v>
      </c>
      <c r="C68" s="39">
        <v>62</v>
      </c>
      <c r="D68" s="79" t="s">
        <v>1613</v>
      </c>
      <c r="E68" s="33" t="s">
        <v>2800</v>
      </c>
      <c r="F68" s="30">
        <v>1</v>
      </c>
      <c r="G68" s="30">
        <v>2</v>
      </c>
      <c r="H68" s="30">
        <v>38</v>
      </c>
      <c r="I68" s="30"/>
      <c r="J68" s="30"/>
      <c r="K68" s="40">
        <f t="shared" si="0"/>
        <v>41</v>
      </c>
      <c r="L68" s="41">
        <v>50044951555</v>
      </c>
      <c r="M68" s="41" t="s">
        <v>93</v>
      </c>
      <c r="N68" s="25" t="s">
        <v>133</v>
      </c>
      <c r="O68" s="19">
        <v>1222</v>
      </c>
      <c r="P68" s="127">
        <v>0.38</v>
      </c>
      <c r="Q68" s="127">
        <v>1.4479999999999995</v>
      </c>
      <c r="R68" s="128">
        <f t="shared" si="1"/>
        <v>1.8279999999999994</v>
      </c>
      <c r="S68" s="128">
        <f t="shared" si="2"/>
        <v>0.81982758000000011</v>
      </c>
      <c r="T68" s="128">
        <f t="shared" si="3"/>
        <v>1.41620024</v>
      </c>
      <c r="U68" s="128">
        <f t="shared" si="13"/>
        <v>0.43982758000000011</v>
      </c>
      <c r="V68" s="151">
        <v>0</v>
      </c>
      <c r="W68" s="128">
        <f t="shared" si="5"/>
        <v>0.12686093499133336</v>
      </c>
      <c r="X68" s="128">
        <f t="shared" si="6"/>
        <v>0</v>
      </c>
      <c r="Y68" s="128">
        <f t="shared" si="7"/>
        <v>0.38</v>
      </c>
      <c r="Z68" s="128">
        <f t="shared" si="8"/>
        <v>0</v>
      </c>
    </row>
    <row r="69" spans="1:26" ht="24.95" customHeight="1">
      <c r="A69" s="38" t="s">
        <v>2637</v>
      </c>
      <c r="B69" s="38" t="s">
        <v>2798</v>
      </c>
      <c r="C69" s="39">
        <v>63</v>
      </c>
      <c r="D69" s="79" t="s">
        <v>1594</v>
      </c>
      <c r="E69" s="33" t="s">
        <v>2799</v>
      </c>
      <c r="F69" s="30">
        <v>0</v>
      </c>
      <c r="G69" s="30">
        <v>35</v>
      </c>
      <c r="H69" s="30">
        <v>45</v>
      </c>
      <c r="I69" s="30"/>
      <c r="J69" s="30"/>
      <c r="K69" s="40">
        <f t="shared" si="0"/>
        <v>80</v>
      </c>
      <c r="L69" s="41">
        <v>50044689008</v>
      </c>
      <c r="M69" s="41" t="s">
        <v>93</v>
      </c>
      <c r="N69" s="25" t="s">
        <v>133</v>
      </c>
      <c r="O69" s="19">
        <v>1763</v>
      </c>
      <c r="P69" s="127">
        <v>1.6870000000000007</v>
      </c>
      <c r="Q69" s="127">
        <v>0.59630000000000005</v>
      </c>
      <c r="R69" s="128">
        <f t="shared" si="1"/>
        <v>2.2833000000000006</v>
      </c>
      <c r="S69" s="128">
        <f t="shared" si="2"/>
        <v>1.18277907</v>
      </c>
      <c r="T69" s="128">
        <f t="shared" si="3"/>
        <v>2.0431759599999997</v>
      </c>
      <c r="U69" s="151">
        <v>0</v>
      </c>
      <c r="V69" s="128">
        <f t="shared" ref="V69:V77" si="14">T69-Q69</f>
        <v>1.4468759599999996</v>
      </c>
      <c r="W69" s="128">
        <f t="shared" si="5"/>
        <v>0</v>
      </c>
      <c r="X69" s="128">
        <f t="shared" si="6"/>
        <v>0.43251945364266658</v>
      </c>
      <c r="Y69" s="128">
        <f t="shared" si="7"/>
        <v>0</v>
      </c>
      <c r="Z69" s="128">
        <f t="shared" si="8"/>
        <v>1.3</v>
      </c>
    </row>
    <row r="70" spans="1:26" ht="24.95" customHeight="1">
      <c r="A70" s="38" t="s">
        <v>2637</v>
      </c>
      <c r="B70" s="38" t="s">
        <v>2637</v>
      </c>
      <c r="C70" s="39">
        <v>64</v>
      </c>
      <c r="D70" s="79" t="s">
        <v>1632</v>
      </c>
      <c r="E70" s="33" t="s">
        <v>2349</v>
      </c>
      <c r="F70" s="24">
        <v>1</v>
      </c>
      <c r="G70" s="24">
        <v>41</v>
      </c>
      <c r="H70" s="24">
        <v>30</v>
      </c>
      <c r="I70" s="24"/>
      <c r="J70" s="24"/>
      <c r="K70" s="40">
        <f t="shared" si="0"/>
        <v>72</v>
      </c>
      <c r="L70" s="42">
        <v>11630100005473</v>
      </c>
      <c r="M70" s="41" t="s">
        <v>88</v>
      </c>
      <c r="N70" s="46" t="s">
        <v>130</v>
      </c>
      <c r="O70" s="19">
        <v>2022</v>
      </c>
      <c r="P70" s="127">
        <v>1.5060000000000002</v>
      </c>
      <c r="Q70" s="127">
        <v>0.56000000000000094</v>
      </c>
      <c r="R70" s="128">
        <f t="shared" si="1"/>
        <v>2.0660000000000012</v>
      </c>
      <c r="S70" s="128">
        <f t="shared" si="2"/>
        <v>1.3565395800000002</v>
      </c>
      <c r="T70" s="128">
        <f t="shared" si="3"/>
        <v>2.3433362399999997</v>
      </c>
      <c r="U70" s="151">
        <v>0</v>
      </c>
      <c r="V70" s="128">
        <f t="shared" si="14"/>
        <v>1.7833362399999988</v>
      </c>
      <c r="W70" s="128">
        <f t="shared" si="5"/>
        <v>0</v>
      </c>
      <c r="X70" s="128">
        <f t="shared" si="6"/>
        <v>0.53309864667733298</v>
      </c>
      <c r="Y70" s="128">
        <f t="shared" si="7"/>
        <v>0</v>
      </c>
      <c r="Z70" s="128">
        <f t="shared" si="8"/>
        <v>1.6</v>
      </c>
    </row>
    <row r="71" spans="1:26" ht="24.95" customHeight="1">
      <c r="A71" s="38" t="s">
        <v>2637</v>
      </c>
      <c r="B71" s="38" t="s">
        <v>2637</v>
      </c>
      <c r="C71" s="39">
        <v>65</v>
      </c>
      <c r="D71" s="79" t="s">
        <v>1638</v>
      </c>
      <c r="E71" s="33" t="s">
        <v>2350</v>
      </c>
      <c r="F71" s="24">
        <v>0</v>
      </c>
      <c r="G71" s="24">
        <v>35</v>
      </c>
      <c r="H71" s="24">
        <v>29</v>
      </c>
      <c r="I71" s="24"/>
      <c r="J71" s="24"/>
      <c r="K71" s="40">
        <f t="shared" ref="K71:K134" si="15">J71+I71+H71+G71+F71</f>
        <v>64</v>
      </c>
      <c r="L71" s="42">
        <v>11630100005473</v>
      </c>
      <c r="M71" s="41" t="s">
        <v>88</v>
      </c>
      <c r="N71" s="46" t="s">
        <v>130</v>
      </c>
      <c r="O71" s="19">
        <v>1901</v>
      </c>
      <c r="P71" s="127">
        <v>4.6189999999999998</v>
      </c>
      <c r="Q71" s="127">
        <v>0.28400000000000158</v>
      </c>
      <c r="R71" s="128">
        <f t="shared" ref="R71:R134" si="16">P71+Q71</f>
        <v>4.9030000000000014</v>
      </c>
      <c r="S71" s="128">
        <f t="shared" ref="S71:S134" si="17">O71*0.00067089</f>
        <v>1.2753618900000001</v>
      </c>
      <c r="T71" s="128">
        <f t="shared" ref="T71:T134" si="18">O71*0.00115892</f>
        <v>2.2031069199999997</v>
      </c>
      <c r="U71" s="151">
        <v>0</v>
      </c>
      <c r="V71" s="128">
        <f t="shared" si="14"/>
        <v>1.9191069199999982</v>
      </c>
      <c r="W71" s="128">
        <f t="shared" ref="W71:W134" si="19">U71/3*86.53%</f>
        <v>0</v>
      </c>
      <c r="X71" s="128">
        <f t="shared" ref="X71:X134" si="20">V71/3*89.68%</f>
        <v>0.5736850286186661</v>
      </c>
      <c r="Y71" s="128">
        <f t="shared" ref="Y71:Y134" si="21">ROUND(W71*3,2)</f>
        <v>0</v>
      </c>
      <c r="Z71" s="128">
        <f t="shared" ref="Z71:Z134" si="22">ROUND(X71*3,2)</f>
        <v>1.72</v>
      </c>
    </row>
    <row r="72" spans="1:26" ht="24.95" customHeight="1">
      <c r="A72" s="38" t="s">
        <v>2637</v>
      </c>
      <c r="B72" s="38" t="s">
        <v>2798</v>
      </c>
      <c r="C72" s="39">
        <v>66</v>
      </c>
      <c r="D72" s="79" t="s">
        <v>1593</v>
      </c>
      <c r="E72" s="33" t="s">
        <v>2801</v>
      </c>
      <c r="F72" s="30">
        <v>0</v>
      </c>
      <c r="G72" s="30">
        <v>7</v>
      </c>
      <c r="H72" s="30">
        <v>39</v>
      </c>
      <c r="I72" s="30"/>
      <c r="J72" s="30"/>
      <c r="K72" s="40">
        <f t="shared" si="15"/>
        <v>46</v>
      </c>
      <c r="L72" s="41">
        <v>50044688492</v>
      </c>
      <c r="M72" s="41" t="s">
        <v>93</v>
      </c>
      <c r="N72" s="25" t="s">
        <v>133</v>
      </c>
      <c r="O72" s="19">
        <v>1337</v>
      </c>
      <c r="P72" s="127">
        <v>0.16600000000000004</v>
      </c>
      <c r="Q72" s="127">
        <v>0.63900000000000001</v>
      </c>
      <c r="R72" s="128">
        <f t="shared" si="16"/>
        <v>0.80500000000000005</v>
      </c>
      <c r="S72" s="128">
        <f t="shared" si="17"/>
        <v>0.89697993000000009</v>
      </c>
      <c r="T72" s="128">
        <f t="shared" si="18"/>
        <v>1.5494760399999998</v>
      </c>
      <c r="U72" s="128">
        <f>S72-P72</f>
        <v>0.73097993000000006</v>
      </c>
      <c r="V72" s="128">
        <f t="shared" si="14"/>
        <v>0.91047603999999982</v>
      </c>
      <c r="W72" s="128">
        <f t="shared" si="19"/>
        <v>0.21083897780966668</v>
      </c>
      <c r="X72" s="128">
        <f t="shared" si="20"/>
        <v>0.27217163755733326</v>
      </c>
      <c r="Y72" s="128">
        <f t="shared" si="21"/>
        <v>0.63</v>
      </c>
      <c r="Z72" s="128">
        <f t="shared" si="22"/>
        <v>0.82</v>
      </c>
    </row>
    <row r="73" spans="1:26" ht="24.95" customHeight="1">
      <c r="A73" s="38" t="s">
        <v>2637</v>
      </c>
      <c r="B73" s="38" t="s">
        <v>2668</v>
      </c>
      <c r="C73" s="39">
        <v>67</v>
      </c>
      <c r="D73" s="79" t="s">
        <v>1611</v>
      </c>
      <c r="E73" s="33" t="s">
        <v>2671</v>
      </c>
      <c r="F73" s="30">
        <v>8</v>
      </c>
      <c r="G73" s="30">
        <v>30</v>
      </c>
      <c r="H73" s="30">
        <v>17</v>
      </c>
      <c r="I73" s="30"/>
      <c r="J73" s="30"/>
      <c r="K73" s="40">
        <f t="shared" si="15"/>
        <v>55</v>
      </c>
      <c r="L73" s="41">
        <v>50044930103</v>
      </c>
      <c r="M73" s="41" t="s">
        <v>93</v>
      </c>
      <c r="N73" s="25" t="s">
        <v>133</v>
      </c>
      <c r="O73" s="19">
        <v>1814</v>
      </c>
      <c r="P73" s="127">
        <v>-5.699999999999994E-2</v>
      </c>
      <c r="Q73" s="127">
        <v>0.71400000000000008</v>
      </c>
      <c r="R73" s="128">
        <f t="shared" si="16"/>
        <v>0.65700000000000014</v>
      </c>
      <c r="S73" s="128">
        <f t="shared" si="17"/>
        <v>1.21699446</v>
      </c>
      <c r="T73" s="128">
        <f t="shared" si="18"/>
        <v>2.1022808799999999</v>
      </c>
      <c r="U73" s="128">
        <f>S73-P73</f>
        <v>1.2739944599999999</v>
      </c>
      <c r="V73" s="128">
        <f t="shared" si="14"/>
        <v>1.3882808799999999</v>
      </c>
      <c r="W73" s="128">
        <f t="shared" si="19"/>
        <v>0.36746246874599997</v>
      </c>
      <c r="X73" s="128">
        <f t="shared" si="20"/>
        <v>0.41500343106133331</v>
      </c>
      <c r="Y73" s="128">
        <f t="shared" si="21"/>
        <v>1.1000000000000001</v>
      </c>
      <c r="Z73" s="128">
        <f t="shared" si="22"/>
        <v>1.25</v>
      </c>
    </row>
    <row r="74" spans="1:26" ht="24.95" customHeight="1">
      <c r="A74" s="38" t="s">
        <v>2637</v>
      </c>
      <c r="B74" s="38" t="s">
        <v>2668</v>
      </c>
      <c r="C74" s="39">
        <v>68</v>
      </c>
      <c r="D74" s="79" t="s">
        <v>1612</v>
      </c>
      <c r="E74" s="33" t="s">
        <v>2670</v>
      </c>
      <c r="F74" s="30">
        <v>0</v>
      </c>
      <c r="G74" s="30">
        <v>43</v>
      </c>
      <c r="H74" s="30">
        <v>18</v>
      </c>
      <c r="I74" s="30"/>
      <c r="J74" s="30"/>
      <c r="K74" s="40">
        <f t="shared" si="15"/>
        <v>61</v>
      </c>
      <c r="L74" s="41">
        <v>50044951271</v>
      </c>
      <c r="M74" s="41" t="s">
        <v>93</v>
      </c>
      <c r="N74" s="25" t="s">
        <v>133</v>
      </c>
      <c r="O74" s="19">
        <v>2240</v>
      </c>
      <c r="P74" s="127">
        <v>0.41899999999999993</v>
      </c>
      <c r="Q74" s="127">
        <v>7.1000000000000174E-2</v>
      </c>
      <c r="R74" s="128">
        <f t="shared" si="16"/>
        <v>0.4900000000000001</v>
      </c>
      <c r="S74" s="128">
        <f t="shared" si="17"/>
        <v>1.5027936000000002</v>
      </c>
      <c r="T74" s="128">
        <f t="shared" si="18"/>
        <v>2.5959808</v>
      </c>
      <c r="U74" s="128">
        <f>S74-P74</f>
        <v>1.0837936000000004</v>
      </c>
      <c r="V74" s="128">
        <f t="shared" si="14"/>
        <v>2.5249807999999998</v>
      </c>
      <c r="W74" s="128">
        <f t="shared" si="19"/>
        <v>0.31260220069333344</v>
      </c>
      <c r="X74" s="128">
        <f t="shared" si="20"/>
        <v>0.75480092714666669</v>
      </c>
      <c r="Y74" s="128">
        <f t="shared" si="21"/>
        <v>0.94</v>
      </c>
      <c r="Z74" s="128">
        <f t="shared" si="22"/>
        <v>2.2599999999999998</v>
      </c>
    </row>
    <row r="75" spans="1:26" ht="24.95" customHeight="1">
      <c r="A75" s="38" t="s">
        <v>2637</v>
      </c>
      <c r="B75" s="38" t="s">
        <v>2637</v>
      </c>
      <c r="C75" s="39">
        <v>69</v>
      </c>
      <c r="D75" s="79" t="s">
        <v>1633</v>
      </c>
      <c r="E75" s="33" t="s">
        <v>2348</v>
      </c>
      <c r="F75" s="24">
        <v>6</v>
      </c>
      <c r="G75" s="24">
        <v>44</v>
      </c>
      <c r="H75" s="24">
        <v>75</v>
      </c>
      <c r="I75" s="24"/>
      <c r="J75" s="24"/>
      <c r="K75" s="40">
        <f t="shared" si="15"/>
        <v>125</v>
      </c>
      <c r="L75" s="42">
        <v>11630100005473</v>
      </c>
      <c r="M75" s="41" t="s">
        <v>88</v>
      </c>
      <c r="N75" s="46" t="s">
        <v>130</v>
      </c>
      <c r="O75" s="19">
        <v>2053</v>
      </c>
      <c r="P75" s="127">
        <v>13.517999999999999</v>
      </c>
      <c r="Q75" s="127">
        <v>2.012999999999999</v>
      </c>
      <c r="R75" s="128">
        <f t="shared" si="16"/>
        <v>15.530999999999999</v>
      </c>
      <c r="S75" s="128">
        <f t="shared" si="17"/>
        <v>1.3773371700000001</v>
      </c>
      <c r="T75" s="128">
        <f t="shared" si="18"/>
        <v>2.37926276</v>
      </c>
      <c r="U75" s="151">
        <v>0</v>
      </c>
      <c r="V75" s="128">
        <f t="shared" si="14"/>
        <v>0.36626276000000102</v>
      </c>
      <c r="W75" s="128">
        <f t="shared" si="19"/>
        <v>0</v>
      </c>
      <c r="X75" s="128">
        <f t="shared" si="20"/>
        <v>0.10948814772266698</v>
      </c>
      <c r="Y75" s="128">
        <f t="shared" si="21"/>
        <v>0</v>
      </c>
      <c r="Z75" s="128">
        <f t="shared" si="22"/>
        <v>0.33</v>
      </c>
    </row>
    <row r="76" spans="1:26" ht="24.95" customHeight="1">
      <c r="A76" s="38" t="s">
        <v>2637</v>
      </c>
      <c r="B76" s="38" t="s">
        <v>2668</v>
      </c>
      <c r="C76" s="39">
        <v>70</v>
      </c>
      <c r="D76" s="79" t="s">
        <v>1608</v>
      </c>
      <c r="E76" s="33" t="s">
        <v>2669</v>
      </c>
      <c r="F76" s="30">
        <v>19</v>
      </c>
      <c r="G76" s="30">
        <v>113</v>
      </c>
      <c r="H76" s="30">
        <v>45</v>
      </c>
      <c r="I76" s="30"/>
      <c r="J76" s="30"/>
      <c r="K76" s="40">
        <f t="shared" si="15"/>
        <v>177</v>
      </c>
      <c r="L76" s="41">
        <v>50044929620</v>
      </c>
      <c r="M76" s="41" t="s">
        <v>93</v>
      </c>
      <c r="N76" s="25" t="s">
        <v>133</v>
      </c>
      <c r="O76" s="19">
        <v>5283</v>
      </c>
      <c r="P76" s="127">
        <v>2.1030000000000002</v>
      </c>
      <c r="Q76" s="127">
        <v>3.0309999999999997</v>
      </c>
      <c r="R76" s="128">
        <f t="shared" si="16"/>
        <v>5.1340000000000003</v>
      </c>
      <c r="S76" s="128">
        <f t="shared" si="17"/>
        <v>3.5443118700000005</v>
      </c>
      <c r="T76" s="128">
        <f t="shared" si="18"/>
        <v>6.1225743599999998</v>
      </c>
      <c r="U76" s="128">
        <f>S76-P76</f>
        <v>1.4413118700000003</v>
      </c>
      <c r="V76" s="128">
        <f t="shared" si="14"/>
        <v>3.0915743600000001</v>
      </c>
      <c r="W76" s="128">
        <f t="shared" si="19"/>
        <v>0.41572238703700004</v>
      </c>
      <c r="X76" s="128">
        <f t="shared" si="20"/>
        <v>0.92417462868266675</v>
      </c>
      <c r="Y76" s="128">
        <f t="shared" si="21"/>
        <v>1.25</v>
      </c>
      <c r="Z76" s="128">
        <f t="shared" si="22"/>
        <v>2.77</v>
      </c>
    </row>
    <row r="77" spans="1:26" ht="24.95" customHeight="1">
      <c r="A77" s="38" t="s">
        <v>2701</v>
      </c>
      <c r="B77" s="38" t="s">
        <v>2709</v>
      </c>
      <c r="C77" s="39">
        <v>71</v>
      </c>
      <c r="D77" s="79" t="s">
        <v>382</v>
      </c>
      <c r="E77" s="33" t="s">
        <v>18</v>
      </c>
      <c r="F77" s="30">
        <v>5</v>
      </c>
      <c r="G77" s="30">
        <v>80</v>
      </c>
      <c r="H77" s="30">
        <v>1</v>
      </c>
      <c r="I77" s="30"/>
      <c r="J77" s="30">
        <v>12</v>
      </c>
      <c r="K77" s="40">
        <f t="shared" si="15"/>
        <v>98</v>
      </c>
      <c r="L77" s="41">
        <v>59016556178</v>
      </c>
      <c r="M77" s="41" t="s">
        <v>94</v>
      </c>
      <c r="N77" s="45" t="s">
        <v>132</v>
      </c>
      <c r="O77" s="19">
        <v>2443</v>
      </c>
      <c r="P77" s="127">
        <v>0.54900000000000027</v>
      </c>
      <c r="Q77" s="127">
        <v>0.40200000000000036</v>
      </c>
      <c r="R77" s="128">
        <f t="shared" si="16"/>
        <v>0.95100000000000062</v>
      </c>
      <c r="S77" s="128">
        <f t="shared" si="17"/>
        <v>1.6389842700000001</v>
      </c>
      <c r="T77" s="128">
        <f t="shared" si="18"/>
        <v>2.8312415599999996</v>
      </c>
      <c r="U77" s="128">
        <f>S77-P77</f>
        <v>1.08998427</v>
      </c>
      <c r="V77" s="128">
        <f t="shared" si="14"/>
        <v>2.4292415599999995</v>
      </c>
      <c r="W77" s="128">
        <f t="shared" si="19"/>
        <v>0.31438779627699998</v>
      </c>
      <c r="X77" s="128">
        <f t="shared" si="20"/>
        <v>0.72618127700266655</v>
      </c>
      <c r="Y77" s="128">
        <f t="shared" si="21"/>
        <v>0.94</v>
      </c>
      <c r="Z77" s="128">
        <f t="shared" si="22"/>
        <v>2.1800000000000002</v>
      </c>
    </row>
    <row r="78" spans="1:26" ht="24.95" customHeight="1">
      <c r="A78" s="38" t="s">
        <v>2701</v>
      </c>
      <c r="B78" s="38" t="s">
        <v>2709</v>
      </c>
      <c r="C78" s="39">
        <v>72</v>
      </c>
      <c r="D78" s="79" t="s">
        <v>1652</v>
      </c>
      <c r="E78" s="33" t="s">
        <v>2711</v>
      </c>
      <c r="F78" s="30">
        <v>69</v>
      </c>
      <c r="G78" s="30">
        <v>4</v>
      </c>
      <c r="H78" s="30">
        <v>2</v>
      </c>
      <c r="I78" s="30"/>
      <c r="J78" s="30">
        <v>27</v>
      </c>
      <c r="K78" s="40">
        <f t="shared" si="15"/>
        <v>102</v>
      </c>
      <c r="L78" s="41">
        <v>33510100001365</v>
      </c>
      <c r="M78" s="41" t="s">
        <v>91</v>
      </c>
      <c r="N78" s="45" t="s">
        <v>131</v>
      </c>
      <c r="O78" s="19"/>
      <c r="P78" s="127">
        <v>2.14</v>
      </c>
      <c r="Q78" s="127">
        <v>3.1459999999999999</v>
      </c>
      <c r="R78" s="128">
        <f t="shared" si="16"/>
        <v>5.2859999999999996</v>
      </c>
      <c r="S78" s="128">
        <f t="shared" si="17"/>
        <v>0</v>
      </c>
      <c r="T78" s="128">
        <f t="shared" si="18"/>
        <v>0</v>
      </c>
      <c r="U78" s="151">
        <v>0</v>
      </c>
      <c r="V78" s="151">
        <v>0</v>
      </c>
      <c r="W78" s="128">
        <f t="shared" si="19"/>
        <v>0</v>
      </c>
      <c r="X78" s="128">
        <f t="shared" si="20"/>
        <v>0</v>
      </c>
      <c r="Y78" s="128">
        <f t="shared" si="21"/>
        <v>0</v>
      </c>
      <c r="Z78" s="128">
        <f t="shared" si="22"/>
        <v>0</v>
      </c>
    </row>
    <row r="79" spans="1:26" ht="24.95" customHeight="1">
      <c r="A79" s="38" t="s">
        <v>2701</v>
      </c>
      <c r="B79" s="38" t="s">
        <v>2709</v>
      </c>
      <c r="C79" s="39">
        <v>73</v>
      </c>
      <c r="D79" s="79" t="s">
        <v>1573</v>
      </c>
      <c r="E79" s="33" t="s">
        <v>2710</v>
      </c>
      <c r="F79" s="30">
        <v>22</v>
      </c>
      <c r="G79" s="30">
        <v>91</v>
      </c>
      <c r="H79" s="30">
        <v>19</v>
      </c>
      <c r="I79" s="30"/>
      <c r="J79" s="30">
        <v>60</v>
      </c>
      <c r="K79" s="40">
        <f t="shared" si="15"/>
        <v>192</v>
      </c>
      <c r="L79" s="41">
        <v>50043163666</v>
      </c>
      <c r="M79" s="41" t="s">
        <v>92</v>
      </c>
      <c r="N79" s="45" t="s">
        <v>129</v>
      </c>
      <c r="O79" s="19">
        <v>3662</v>
      </c>
      <c r="P79" s="127">
        <v>1.6809999999999998</v>
      </c>
      <c r="Q79" s="127">
        <v>2.4440000000000008</v>
      </c>
      <c r="R79" s="128">
        <f t="shared" si="16"/>
        <v>4.1250000000000009</v>
      </c>
      <c r="S79" s="128">
        <f t="shared" si="17"/>
        <v>2.45679918</v>
      </c>
      <c r="T79" s="128">
        <f t="shared" si="18"/>
        <v>4.24396504</v>
      </c>
      <c r="U79" s="128">
        <f t="shared" ref="U79:U92" si="23">S79-P79</f>
        <v>0.77579918000000014</v>
      </c>
      <c r="V79" s="128">
        <f t="shared" ref="V79:V92" si="24">T79-Q79</f>
        <v>1.7999650399999991</v>
      </c>
      <c r="W79" s="128">
        <f t="shared" si="19"/>
        <v>0.22376634348466667</v>
      </c>
      <c r="X79" s="128">
        <f t="shared" si="20"/>
        <v>0.53806954929066642</v>
      </c>
      <c r="Y79" s="128">
        <f t="shared" si="21"/>
        <v>0.67</v>
      </c>
      <c r="Z79" s="128">
        <f t="shared" si="22"/>
        <v>1.61</v>
      </c>
    </row>
    <row r="80" spans="1:26" ht="24.95" customHeight="1">
      <c r="A80" s="38" t="s">
        <v>2701</v>
      </c>
      <c r="B80" s="38" t="s">
        <v>2701</v>
      </c>
      <c r="C80" s="39">
        <v>74</v>
      </c>
      <c r="D80" s="79" t="s">
        <v>1576</v>
      </c>
      <c r="E80" s="33" t="s">
        <v>2705</v>
      </c>
      <c r="F80" s="30">
        <v>0</v>
      </c>
      <c r="G80" s="30">
        <v>63</v>
      </c>
      <c r="H80" s="30">
        <v>4</v>
      </c>
      <c r="I80" s="30"/>
      <c r="J80" s="30"/>
      <c r="K80" s="40">
        <f t="shared" si="15"/>
        <v>67</v>
      </c>
      <c r="L80" s="41">
        <v>50043164376</v>
      </c>
      <c r="M80" s="41" t="s">
        <v>92</v>
      </c>
      <c r="N80" s="45" t="s">
        <v>129</v>
      </c>
      <c r="O80" s="19">
        <v>2606</v>
      </c>
      <c r="P80" s="127">
        <v>-0.31399999999999995</v>
      </c>
      <c r="Q80" s="127">
        <v>0.17699999999999982</v>
      </c>
      <c r="R80" s="128">
        <f t="shared" si="16"/>
        <v>-0.13700000000000012</v>
      </c>
      <c r="S80" s="128">
        <f t="shared" si="17"/>
        <v>1.74833934</v>
      </c>
      <c r="T80" s="128">
        <f t="shared" si="18"/>
        <v>3.0201455199999998</v>
      </c>
      <c r="U80" s="128">
        <f t="shared" si="23"/>
        <v>2.0623393399999999</v>
      </c>
      <c r="V80" s="128">
        <f t="shared" si="24"/>
        <v>2.8431455200000002</v>
      </c>
      <c r="W80" s="128">
        <f t="shared" si="19"/>
        <v>0.59484741030066668</v>
      </c>
      <c r="X80" s="128">
        <f t="shared" si="20"/>
        <v>0.84991096744533345</v>
      </c>
      <c r="Y80" s="128">
        <f t="shared" si="21"/>
        <v>1.78</v>
      </c>
      <c r="Z80" s="128">
        <f t="shared" si="22"/>
        <v>2.5499999999999998</v>
      </c>
    </row>
    <row r="81" spans="1:26" ht="24.95" customHeight="1">
      <c r="A81" s="38" t="s">
        <v>2701</v>
      </c>
      <c r="B81" s="38" t="s">
        <v>2719</v>
      </c>
      <c r="C81" s="39">
        <v>75</v>
      </c>
      <c r="D81" s="79" t="s">
        <v>1574</v>
      </c>
      <c r="E81" s="33" t="s">
        <v>2720</v>
      </c>
      <c r="F81" s="30">
        <v>24</v>
      </c>
      <c r="G81" s="30">
        <v>59</v>
      </c>
      <c r="H81" s="30">
        <v>37</v>
      </c>
      <c r="I81" s="30"/>
      <c r="J81" s="30"/>
      <c r="K81" s="40">
        <f t="shared" si="15"/>
        <v>120</v>
      </c>
      <c r="L81" s="41">
        <v>50043163882</v>
      </c>
      <c r="M81" s="41" t="s">
        <v>92</v>
      </c>
      <c r="N81" s="45" t="s">
        <v>129</v>
      </c>
      <c r="O81" s="19">
        <v>3294</v>
      </c>
      <c r="P81" s="127">
        <v>-0.14599999999999991</v>
      </c>
      <c r="Q81" s="127">
        <v>0.48600000000000065</v>
      </c>
      <c r="R81" s="128">
        <f t="shared" si="16"/>
        <v>0.34000000000000075</v>
      </c>
      <c r="S81" s="128">
        <f t="shared" si="17"/>
        <v>2.2099116599999999</v>
      </c>
      <c r="T81" s="128">
        <f t="shared" si="18"/>
        <v>3.8174824799999998</v>
      </c>
      <c r="U81" s="128">
        <f t="shared" si="23"/>
        <v>2.3559116599999999</v>
      </c>
      <c r="V81" s="128">
        <f t="shared" si="24"/>
        <v>3.3314824799999991</v>
      </c>
      <c r="W81" s="128">
        <f t="shared" si="19"/>
        <v>0.6795234531326666</v>
      </c>
      <c r="X81" s="128">
        <f t="shared" si="20"/>
        <v>0.99589116268799982</v>
      </c>
      <c r="Y81" s="128">
        <f t="shared" si="21"/>
        <v>2.04</v>
      </c>
      <c r="Z81" s="128">
        <f t="shared" si="22"/>
        <v>2.99</v>
      </c>
    </row>
    <row r="82" spans="1:26" ht="24.95" customHeight="1">
      <c r="A82" s="38" t="s">
        <v>2701</v>
      </c>
      <c r="B82" s="38" t="s">
        <v>2719</v>
      </c>
      <c r="C82" s="39">
        <v>76</v>
      </c>
      <c r="D82" s="79" t="s">
        <v>1575</v>
      </c>
      <c r="E82" s="33" t="s">
        <v>2721</v>
      </c>
      <c r="F82" s="30">
        <v>13</v>
      </c>
      <c r="G82" s="30">
        <v>84</v>
      </c>
      <c r="H82" s="30">
        <v>3</v>
      </c>
      <c r="I82" s="30"/>
      <c r="J82" s="30"/>
      <c r="K82" s="40">
        <f t="shared" si="15"/>
        <v>100</v>
      </c>
      <c r="L82" s="41">
        <v>50043164150</v>
      </c>
      <c r="M82" s="41" t="s">
        <v>92</v>
      </c>
      <c r="N82" s="45" t="s">
        <v>129</v>
      </c>
      <c r="O82" s="19">
        <v>1940</v>
      </c>
      <c r="P82" s="127">
        <v>1.0720000000000001</v>
      </c>
      <c r="Q82" s="127">
        <v>1.03</v>
      </c>
      <c r="R82" s="128">
        <f t="shared" si="16"/>
        <v>2.1020000000000003</v>
      </c>
      <c r="S82" s="128">
        <f t="shared" si="17"/>
        <v>1.3015266000000001</v>
      </c>
      <c r="T82" s="128">
        <f t="shared" si="18"/>
        <v>2.2483047999999997</v>
      </c>
      <c r="U82" s="128">
        <f t="shared" si="23"/>
        <v>0.22952660000000003</v>
      </c>
      <c r="V82" s="128">
        <f t="shared" si="24"/>
        <v>1.2183047999999996</v>
      </c>
      <c r="W82" s="128">
        <f t="shared" si="19"/>
        <v>6.6203122326666669E-2</v>
      </c>
      <c r="X82" s="128">
        <f t="shared" si="20"/>
        <v>0.36419191487999991</v>
      </c>
      <c r="Y82" s="128">
        <f t="shared" si="21"/>
        <v>0.2</v>
      </c>
      <c r="Z82" s="128">
        <f t="shared" si="22"/>
        <v>1.0900000000000001</v>
      </c>
    </row>
    <row r="83" spans="1:26" ht="24.95" customHeight="1">
      <c r="A83" s="38" t="s">
        <v>2701</v>
      </c>
      <c r="B83" s="38" t="s">
        <v>2712</v>
      </c>
      <c r="C83" s="39">
        <v>77</v>
      </c>
      <c r="D83" s="79" t="s">
        <v>1684</v>
      </c>
      <c r="E83" s="33" t="s">
        <v>2715</v>
      </c>
      <c r="F83" s="30">
        <v>0</v>
      </c>
      <c r="G83" s="30">
        <v>50</v>
      </c>
      <c r="H83" s="30">
        <v>0</v>
      </c>
      <c r="I83" s="30"/>
      <c r="J83" s="30"/>
      <c r="K83" s="40">
        <f t="shared" si="15"/>
        <v>50</v>
      </c>
      <c r="L83" s="41">
        <v>33510100001427</v>
      </c>
      <c r="M83" s="41" t="s">
        <v>91</v>
      </c>
      <c r="N83" s="45" t="s">
        <v>131</v>
      </c>
      <c r="O83" s="19">
        <v>1885</v>
      </c>
      <c r="P83" s="127">
        <v>0.2320000000000001</v>
      </c>
      <c r="Q83" s="127">
        <v>0.28199999999999981</v>
      </c>
      <c r="R83" s="128">
        <f t="shared" si="16"/>
        <v>0.5139999999999999</v>
      </c>
      <c r="S83" s="128">
        <f t="shared" si="17"/>
        <v>1.26462765</v>
      </c>
      <c r="T83" s="128">
        <f t="shared" si="18"/>
        <v>2.1845641999999996</v>
      </c>
      <c r="U83" s="128">
        <f t="shared" si="23"/>
        <v>1.0326276499999998</v>
      </c>
      <c r="V83" s="128">
        <f t="shared" si="24"/>
        <v>1.9025641999999998</v>
      </c>
      <c r="W83" s="128">
        <f t="shared" si="19"/>
        <v>0.29784423518166658</v>
      </c>
      <c r="X83" s="128">
        <f t="shared" si="20"/>
        <v>0.56873985818666661</v>
      </c>
      <c r="Y83" s="128">
        <f t="shared" si="21"/>
        <v>0.89</v>
      </c>
      <c r="Z83" s="128">
        <f t="shared" si="22"/>
        <v>1.71</v>
      </c>
    </row>
    <row r="84" spans="1:26" ht="24.95" customHeight="1">
      <c r="A84" s="38" t="s">
        <v>2701</v>
      </c>
      <c r="B84" s="38" t="s">
        <v>2701</v>
      </c>
      <c r="C84" s="39">
        <v>78</v>
      </c>
      <c r="D84" s="79" t="s">
        <v>1578</v>
      </c>
      <c r="E84" s="33" t="s">
        <v>2704</v>
      </c>
      <c r="F84" s="30">
        <v>0</v>
      </c>
      <c r="G84" s="30">
        <v>72</v>
      </c>
      <c r="H84" s="30">
        <v>0</v>
      </c>
      <c r="I84" s="30"/>
      <c r="J84" s="30"/>
      <c r="K84" s="40">
        <f t="shared" si="15"/>
        <v>72</v>
      </c>
      <c r="L84" s="41">
        <v>50043165278</v>
      </c>
      <c r="M84" s="41" t="s">
        <v>92</v>
      </c>
      <c r="N84" s="45" t="s">
        <v>129</v>
      </c>
      <c r="O84" s="19">
        <v>2503</v>
      </c>
      <c r="P84" s="127">
        <v>0.30899999999999994</v>
      </c>
      <c r="Q84" s="127">
        <v>0.40900000000000025</v>
      </c>
      <c r="R84" s="128">
        <f t="shared" si="16"/>
        <v>0.71800000000000019</v>
      </c>
      <c r="S84" s="128">
        <f t="shared" si="17"/>
        <v>1.67923767</v>
      </c>
      <c r="T84" s="128">
        <f t="shared" si="18"/>
        <v>2.9007767599999998</v>
      </c>
      <c r="U84" s="128">
        <f t="shared" si="23"/>
        <v>1.3702376700000001</v>
      </c>
      <c r="V84" s="128">
        <f t="shared" si="24"/>
        <v>2.4917767599999996</v>
      </c>
      <c r="W84" s="128">
        <f t="shared" si="19"/>
        <v>0.39522221861700002</v>
      </c>
      <c r="X84" s="128">
        <f t="shared" si="20"/>
        <v>0.74487513278933326</v>
      </c>
      <c r="Y84" s="128">
        <f t="shared" si="21"/>
        <v>1.19</v>
      </c>
      <c r="Z84" s="128">
        <f t="shared" si="22"/>
        <v>2.23</v>
      </c>
    </row>
    <row r="85" spans="1:26" ht="24.95" customHeight="1">
      <c r="A85" s="38" t="s">
        <v>2701</v>
      </c>
      <c r="B85" s="38" t="s">
        <v>2716</v>
      </c>
      <c r="C85" s="39">
        <v>79</v>
      </c>
      <c r="D85" s="79" t="s">
        <v>1579</v>
      </c>
      <c r="E85" s="33" t="s">
        <v>2718</v>
      </c>
      <c r="F85" s="30">
        <v>59</v>
      </c>
      <c r="G85" s="30">
        <v>0</v>
      </c>
      <c r="H85" s="30">
        <v>43</v>
      </c>
      <c r="I85" s="30"/>
      <c r="J85" s="30"/>
      <c r="K85" s="40">
        <f t="shared" si="15"/>
        <v>102</v>
      </c>
      <c r="L85" s="41">
        <v>50043165405</v>
      </c>
      <c r="M85" s="41" t="s">
        <v>92</v>
      </c>
      <c r="N85" s="45" t="s">
        <v>129</v>
      </c>
      <c r="O85" s="19">
        <v>2257</v>
      </c>
      <c r="P85" s="127">
        <v>1.2490000000000001</v>
      </c>
      <c r="Q85" s="127">
        <v>1.446</v>
      </c>
      <c r="R85" s="128">
        <f t="shared" si="16"/>
        <v>2.6950000000000003</v>
      </c>
      <c r="S85" s="128">
        <f t="shared" si="17"/>
        <v>1.5141987300000002</v>
      </c>
      <c r="T85" s="128">
        <f t="shared" si="18"/>
        <v>2.6156824399999996</v>
      </c>
      <c r="U85" s="128">
        <f t="shared" si="23"/>
        <v>0.26519873000000005</v>
      </c>
      <c r="V85" s="128">
        <f t="shared" si="24"/>
        <v>1.1696824399999997</v>
      </c>
      <c r="W85" s="128">
        <f t="shared" si="19"/>
        <v>7.6492153689666678E-2</v>
      </c>
      <c r="X85" s="128">
        <f t="shared" si="20"/>
        <v>0.3496570707306666</v>
      </c>
      <c r="Y85" s="128">
        <f t="shared" si="21"/>
        <v>0.23</v>
      </c>
      <c r="Z85" s="128">
        <f t="shared" si="22"/>
        <v>1.05</v>
      </c>
    </row>
    <row r="86" spans="1:26" ht="24.95" customHeight="1">
      <c r="A86" s="38" t="s">
        <v>2701</v>
      </c>
      <c r="B86" s="38" t="s">
        <v>2712</v>
      </c>
      <c r="C86" s="39">
        <v>80</v>
      </c>
      <c r="D86" s="79" t="s">
        <v>1685</v>
      </c>
      <c r="E86" s="33" t="s">
        <v>2714</v>
      </c>
      <c r="F86" s="30">
        <v>6</v>
      </c>
      <c r="G86" s="30">
        <v>91</v>
      </c>
      <c r="H86" s="30">
        <v>7</v>
      </c>
      <c r="I86" s="30"/>
      <c r="J86" s="30"/>
      <c r="K86" s="40">
        <f t="shared" si="15"/>
        <v>104</v>
      </c>
      <c r="L86" s="41">
        <v>33510100001428</v>
      </c>
      <c r="M86" s="41" t="s">
        <v>91</v>
      </c>
      <c r="N86" s="45" t="s">
        <v>131</v>
      </c>
      <c r="O86" s="19">
        <v>3242</v>
      </c>
      <c r="P86" s="127">
        <v>0.64100000000000001</v>
      </c>
      <c r="Q86" s="127">
        <v>0.48199999999999932</v>
      </c>
      <c r="R86" s="128">
        <f t="shared" si="16"/>
        <v>1.1229999999999993</v>
      </c>
      <c r="S86" s="128">
        <f t="shared" si="17"/>
        <v>2.1750253800000001</v>
      </c>
      <c r="T86" s="128">
        <f t="shared" si="18"/>
        <v>3.7572186399999996</v>
      </c>
      <c r="U86" s="128">
        <f t="shared" si="23"/>
        <v>1.5340253800000001</v>
      </c>
      <c r="V86" s="128">
        <f t="shared" si="24"/>
        <v>3.2752186400000003</v>
      </c>
      <c r="W86" s="128">
        <f t="shared" si="19"/>
        <v>0.44246405377133335</v>
      </c>
      <c r="X86" s="128">
        <f t="shared" si="20"/>
        <v>0.97907202545066685</v>
      </c>
      <c r="Y86" s="128">
        <f t="shared" si="21"/>
        <v>1.33</v>
      </c>
      <c r="Z86" s="128">
        <f t="shared" si="22"/>
        <v>2.94</v>
      </c>
    </row>
    <row r="87" spans="1:26" ht="24.95" customHeight="1">
      <c r="A87" s="38" t="s">
        <v>2701</v>
      </c>
      <c r="B87" s="38" t="s">
        <v>2706</v>
      </c>
      <c r="C87" s="39">
        <v>81</v>
      </c>
      <c r="D87" s="79" t="s">
        <v>1581</v>
      </c>
      <c r="E87" s="33" t="s">
        <v>2707</v>
      </c>
      <c r="F87" s="30">
        <v>15</v>
      </c>
      <c r="G87" s="30">
        <v>69</v>
      </c>
      <c r="H87" s="30">
        <v>13</v>
      </c>
      <c r="I87" s="30"/>
      <c r="J87" s="30"/>
      <c r="K87" s="40">
        <f t="shared" si="15"/>
        <v>97</v>
      </c>
      <c r="L87" s="41">
        <v>50043165915</v>
      </c>
      <c r="M87" s="41" t="s">
        <v>92</v>
      </c>
      <c r="N87" s="45" t="s">
        <v>129</v>
      </c>
      <c r="O87" s="19">
        <v>3019</v>
      </c>
      <c r="P87" s="127">
        <v>0.38600000000000012</v>
      </c>
      <c r="Q87" s="127">
        <v>0.89200000000000013</v>
      </c>
      <c r="R87" s="128">
        <f t="shared" si="16"/>
        <v>1.2780000000000002</v>
      </c>
      <c r="S87" s="128">
        <f t="shared" si="17"/>
        <v>2.0254169100000001</v>
      </c>
      <c r="T87" s="128">
        <f t="shared" si="18"/>
        <v>3.4987794799999996</v>
      </c>
      <c r="U87" s="128">
        <f t="shared" si="23"/>
        <v>1.63941691</v>
      </c>
      <c r="V87" s="128">
        <f t="shared" si="24"/>
        <v>2.6067794799999993</v>
      </c>
      <c r="W87" s="128">
        <f t="shared" si="19"/>
        <v>0.47286248407433329</v>
      </c>
      <c r="X87" s="128">
        <f t="shared" si="20"/>
        <v>0.77925327922133314</v>
      </c>
      <c r="Y87" s="128">
        <f t="shared" si="21"/>
        <v>1.42</v>
      </c>
      <c r="Z87" s="128">
        <f t="shared" si="22"/>
        <v>2.34</v>
      </c>
    </row>
    <row r="88" spans="1:26" ht="24.95" customHeight="1">
      <c r="A88" s="38" t="s">
        <v>2701</v>
      </c>
      <c r="B88" s="38" t="s">
        <v>2716</v>
      </c>
      <c r="C88" s="39">
        <v>82</v>
      </c>
      <c r="D88" s="79" t="s">
        <v>1580</v>
      </c>
      <c r="E88" s="33" t="s">
        <v>2717</v>
      </c>
      <c r="F88" s="30">
        <v>3</v>
      </c>
      <c r="G88" s="30">
        <v>158</v>
      </c>
      <c r="H88" s="30">
        <v>6</v>
      </c>
      <c r="I88" s="30"/>
      <c r="J88" s="30"/>
      <c r="K88" s="40">
        <f t="shared" si="15"/>
        <v>167</v>
      </c>
      <c r="L88" s="41">
        <v>50043165620</v>
      </c>
      <c r="M88" s="41" t="s">
        <v>92</v>
      </c>
      <c r="N88" s="45" t="s">
        <v>129</v>
      </c>
      <c r="O88" s="19">
        <v>4403</v>
      </c>
      <c r="P88" s="127">
        <v>2.1360000000000001</v>
      </c>
      <c r="Q88" s="127">
        <v>3.3439999999999999</v>
      </c>
      <c r="R88" s="128">
        <f t="shared" si="16"/>
        <v>5.48</v>
      </c>
      <c r="S88" s="128">
        <f t="shared" si="17"/>
        <v>2.9539286700000003</v>
      </c>
      <c r="T88" s="128">
        <f t="shared" si="18"/>
        <v>5.1027247599999992</v>
      </c>
      <c r="U88" s="128">
        <f t="shared" si="23"/>
        <v>0.81792867000000014</v>
      </c>
      <c r="V88" s="128">
        <f t="shared" si="24"/>
        <v>1.7587247599999993</v>
      </c>
      <c r="W88" s="128">
        <f t="shared" si="19"/>
        <v>0.23591789271700001</v>
      </c>
      <c r="X88" s="128">
        <f t="shared" si="20"/>
        <v>0.52574145492266655</v>
      </c>
      <c r="Y88" s="128">
        <f t="shared" si="21"/>
        <v>0.71</v>
      </c>
      <c r="Z88" s="128">
        <f t="shared" si="22"/>
        <v>1.58</v>
      </c>
    </row>
    <row r="89" spans="1:26" ht="24.95" customHeight="1">
      <c r="A89" s="38" t="s">
        <v>2701</v>
      </c>
      <c r="B89" s="38" t="s">
        <v>2706</v>
      </c>
      <c r="C89" s="39">
        <v>83</v>
      </c>
      <c r="D89" s="79" t="s">
        <v>1727</v>
      </c>
      <c r="E89" s="33" t="s">
        <v>2708</v>
      </c>
      <c r="F89" s="30">
        <v>41</v>
      </c>
      <c r="G89" s="30">
        <v>61</v>
      </c>
      <c r="H89" s="30">
        <v>21</v>
      </c>
      <c r="I89" s="30"/>
      <c r="J89" s="30"/>
      <c r="K89" s="40">
        <f t="shared" si="15"/>
        <v>123</v>
      </c>
      <c r="L89" s="41">
        <v>50043166180</v>
      </c>
      <c r="M89" s="41" t="s">
        <v>92</v>
      </c>
      <c r="N89" s="45" t="s">
        <v>129</v>
      </c>
      <c r="O89" s="19">
        <v>3606</v>
      </c>
      <c r="P89" s="127">
        <v>-9.6999999999999753E-2</v>
      </c>
      <c r="Q89" s="127">
        <v>-0.39399999999999991</v>
      </c>
      <c r="R89" s="128">
        <f t="shared" si="16"/>
        <v>-0.49099999999999966</v>
      </c>
      <c r="S89" s="128">
        <f t="shared" si="17"/>
        <v>2.4192293400000002</v>
      </c>
      <c r="T89" s="128">
        <f t="shared" si="18"/>
        <v>4.17906552</v>
      </c>
      <c r="U89" s="128">
        <f t="shared" si="23"/>
        <v>2.5162293399999998</v>
      </c>
      <c r="V89" s="128">
        <f t="shared" si="24"/>
        <v>4.5730655200000001</v>
      </c>
      <c r="W89" s="128">
        <f t="shared" si="19"/>
        <v>0.72576441596733321</v>
      </c>
      <c r="X89" s="128">
        <f t="shared" si="20"/>
        <v>1.3670417194453335</v>
      </c>
      <c r="Y89" s="128">
        <f t="shared" si="21"/>
        <v>2.1800000000000002</v>
      </c>
      <c r="Z89" s="128">
        <f t="shared" si="22"/>
        <v>4.0999999999999996</v>
      </c>
    </row>
    <row r="90" spans="1:26" ht="24.95" customHeight="1">
      <c r="A90" s="38" t="s">
        <v>2701</v>
      </c>
      <c r="B90" s="38" t="s">
        <v>2701</v>
      </c>
      <c r="C90" s="39">
        <v>84</v>
      </c>
      <c r="D90" s="79" t="s">
        <v>1577</v>
      </c>
      <c r="E90" s="33" t="s">
        <v>2703</v>
      </c>
      <c r="F90" s="30">
        <v>48</v>
      </c>
      <c r="G90" s="30">
        <v>45</v>
      </c>
      <c r="H90" s="30">
        <v>75</v>
      </c>
      <c r="I90" s="30"/>
      <c r="J90" s="30">
        <v>3</v>
      </c>
      <c r="K90" s="40">
        <f t="shared" si="15"/>
        <v>171</v>
      </c>
      <c r="L90" s="41">
        <v>50043164693</v>
      </c>
      <c r="M90" s="41" t="s">
        <v>92</v>
      </c>
      <c r="N90" s="45" t="s">
        <v>129</v>
      </c>
      <c r="O90" s="19">
        <v>3671</v>
      </c>
      <c r="P90" s="127">
        <v>1.1060000000000001</v>
      </c>
      <c r="Q90" s="127">
        <v>1.8039999999999994</v>
      </c>
      <c r="R90" s="128">
        <f t="shared" si="16"/>
        <v>2.9099999999999993</v>
      </c>
      <c r="S90" s="128">
        <f t="shared" si="17"/>
        <v>2.4628371900000001</v>
      </c>
      <c r="T90" s="128">
        <f t="shared" si="18"/>
        <v>4.2543953199999995</v>
      </c>
      <c r="U90" s="128">
        <f t="shared" si="23"/>
        <v>1.35683719</v>
      </c>
      <c r="V90" s="128">
        <f t="shared" si="24"/>
        <v>2.4503953200000002</v>
      </c>
      <c r="W90" s="128">
        <f t="shared" si="19"/>
        <v>0.39135707350233334</v>
      </c>
      <c r="X90" s="128">
        <f t="shared" si="20"/>
        <v>0.73250484099200008</v>
      </c>
      <c r="Y90" s="128">
        <f t="shared" si="21"/>
        <v>1.17</v>
      </c>
      <c r="Z90" s="128">
        <f t="shared" si="22"/>
        <v>2.2000000000000002</v>
      </c>
    </row>
    <row r="91" spans="1:26" ht="24.95" customHeight="1">
      <c r="A91" s="38" t="s">
        <v>2701</v>
      </c>
      <c r="B91" s="38" t="s">
        <v>2701</v>
      </c>
      <c r="C91" s="39">
        <v>85</v>
      </c>
      <c r="D91" s="79" t="s">
        <v>1583</v>
      </c>
      <c r="E91" s="33" t="s">
        <v>2702</v>
      </c>
      <c r="F91" s="30">
        <v>70</v>
      </c>
      <c r="G91" s="30">
        <v>36</v>
      </c>
      <c r="H91" s="30">
        <v>87</v>
      </c>
      <c r="I91" s="30"/>
      <c r="J91" s="30"/>
      <c r="K91" s="40">
        <f t="shared" si="15"/>
        <v>193</v>
      </c>
      <c r="L91" s="41">
        <v>50043167843</v>
      </c>
      <c r="M91" s="41" t="s">
        <v>92</v>
      </c>
      <c r="N91" s="45" t="s">
        <v>129</v>
      </c>
      <c r="O91" s="19">
        <v>5154</v>
      </c>
      <c r="P91" s="127">
        <v>1.1530000000000002</v>
      </c>
      <c r="Q91" s="127">
        <v>1.2029999999999994</v>
      </c>
      <c r="R91" s="128">
        <f t="shared" si="16"/>
        <v>2.3559999999999999</v>
      </c>
      <c r="S91" s="128">
        <f t="shared" si="17"/>
        <v>3.4577670600000001</v>
      </c>
      <c r="T91" s="128">
        <f t="shared" si="18"/>
        <v>5.9730736799999997</v>
      </c>
      <c r="U91" s="128">
        <f t="shared" si="23"/>
        <v>2.3047670599999996</v>
      </c>
      <c r="V91" s="128">
        <f t="shared" si="24"/>
        <v>4.7700736800000003</v>
      </c>
      <c r="W91" s="128">
        <f t="shared" si="19"/>
        <v>0.66477164567266656</v>
      </c>
      <c r="X91" s="128">
        <f t="shared" si="20"/>
        <v>1.4259340254080002</v>
      </c>
      <c r="Y91" s="128">
        <f t="shared" si="21"/>
        <v>1.99</v>
      </c>
      <c r="Z91" s="128">
        <f t="shared" si="22"/>
        <v>4.28</v>
      </c>
    </row>
    <row r="92" spans="1:26" ht="24.95" customHeight="1">
      <c r="A92" s="38" t="s">
        <v>2701</v>
      </c>
      <c r="B92" s="38" t="s">
        <v>2712</v>
      </c>
      <c r="C92" s="39">
        <v>86</v>
      </c>
      <c r="D92" s="79" t="s">
        <v>1686</v>
      </c>
      <c r="E92" s="33" t="s">
        <v>2713</v>
      </c>
      <c r="F92" s="30">
        <v>69</v>
      </c>
      <c r="G92" s="30">
        <v>134</v>
      </c>
      <c r="H92" s="30">
        <v>42</v>
      </c>
      <c r="I92" s="30"/>
      <c r="J92" s="30"/>
      <c r="K92" s="40">
        <f t="shared" si="15"/>
        <v>245</v>
      </c>
      <c r="L92" s="41">
        <v>33510100001429</v>
      </c>
      <c r="M92" s="41" t="s">
        <v>91</v>
      </c>
      <c r="N92" s="45" t="s">
        <v>131</v>
      </c>
      <c r="O92" s="19">
        <v>7418</v>
      </c>
      <c r="P92" s="127">
        <v>1.5690000000000008</v>
      </c>
      <c r="Q92" s="127">
        <v>2.6689999999999996</v>
      </c>
      <c r="R92" s="128">
        <f t="shared" si="16"/>
        <v>4.2380000000000004</v>
      </c>
      <c r="S92" s="128">
        <f t="shared" si="17"/>
        <v>4.97666202</v>
      </c>
      <c r="T92" s="128">
        <f t="shared" si="18"/>
        <v>8.596868559999999</v>
      </c>
      <c r="U92" s="128">
        <f t="shared" si="23"/>
        <v>3.4076620199999992</v>
      </c>
      <c r="V92" s="128">
        <f t="shared" si="24"/>
        <v>5.9278685599999994</v>
      </c>
      <c r="W92" s="128">
        <f t="shared" si="19"/>
        <v>0.98288331530199979</v>
      </c>
      <c r="X92" s="128">
        <f t="shared" si="20"/>
        <v>1.7720375082026665</v>
      </c>
      <c r="Y92" s="128">
        <f t="shared" si="21"/>
        <v>2.95</v>
      </c>
      <c r="Z92" s="128">
        <f t="shared" si="22"/>
        <v>5.32</v>
      </c>
    </row>
    <row r="93" spans="1:26" ht="24.95" customHeight="1">
      <c r="A93" s="38" t="s">
        <v>70</v>
      </c>
      <c r="B93" s="38" t="s">
        <v>2339</v>
      </c>
      <c r="C93" s="39">
        <v>87</v>
      </c>
      <c r="D93" s="79" t="s">
        <v>1634</v>
      </c>
      <c r="E93" s="33" t="s">
        <v>2343</v>
      </c>
      <c r="F93" s="24">
        <v>10</v>
      </c>
      <c r="G93" s="24">
        <v>96</v>
      </c>
      <c r="H93" s="24">
        <v>9</v>
      </c>
      <c r="I93" s="24"/>
      <c r="J93" s="24"/>
      <c r="K93" s="40">
        <f t="shared" si="15"/>
        <v>115</v>
      </c>
      <c r="L93" s="42">
        <v>11630100005473</v>
      </c>
      <c r="M93" s="41" t="s">
        <v>88</v>
      </c>
      <c r="N93" s="46" t="s">
        <v>130</v>
      </c>
      <c r="O93" s="19">
        <v>2711</v>
      </c>
      <c r="P93" s="127">
        <v>9.0639999999999983</v>
      </c>
      <c r="Q93" s="127">
        <v>4.5980000000000008</v>
      </c>
      <c r="R93" s="128">
        <f t="shared" si="16"/>
        <v>13.661999999999999</v>
      </c>
      <c r="S93" s="128">
        <f t="shared" si="17"/>
        <v>1.8187827900000002</v>
      </c>
      <c r="T93" s="128">
        <f t="shared" si="18"/>
        <v>3.1418321199999997</v>
      </c>
      <c r="U93" s="151">
        <v>0</v>
      </c>
      <c r="V93" s="151">
        <v>0</v>
      </c>
      <c r="W93" s="128">
        <f t="shared" si="19"/>
        <v>0</v>
      </c>
      <c r="X93" s="128">
        <f t="shared" si="20"/>
        <v>0</v>
      </c>
      <c r="Y93" s="128">
        <f t="shared" si="21"/>
        <v>0</v>
      </c>
      <c r="Z93" s="128">
        <f t="shared" si="22"/>
        <v>0</v>
      </c>
    </row>
    <row r="94" spans="1:26" ht="24.95" customHeight="1">
      <c r="A94" s="38" t="s">
        <v>70</v>
      </c>
      <c r="B94" s="38" t="s">
        <v>2339</v>
      </c>
      <c r="C94" s="39">
        <v>88</v>
      </c>
      <c r="D94" s="79" t="s">
        <v>1635</v>
      </c>
      <c r="E94" s="33" t="s">
        <v>2342</v>
      </c>
      <c r="F94" s="24">
        <v>22</v>
      </c>
      <c r="G94" s="24">
        <v>10</v>
      </c>
      <c r="H94" s="24">
        <v>25</v>
      </c>
      <c r="I94" s="24"/>
      <c r="J94" s="24"/>
      <c r="K94" s="40">
        <f t="shared" si="15"/>
        <v>57</v>
      </c>
      <c r="L94" s="42">
        <v>11630100005473</v>
      </c>
      <c r="M94" s="41" t="s">
        <v>88</v>
      </c>
      <c r="N94" s="46" t="s">
        <v>130</v>
      </c>
      <c r="O94" s="19"/>
      <c r="P94" s="127">
        <v>1.9530000000000003</v>
      </c>
      <c r="Q94" s="127">
        <v>2.4160000000000004</v>
      </c>
      <c r="R94" s="128">
        <f t="shared" si="16"/>
        <v>4.3690000000000007</v>
      </c>
      <c r="S94" s="128">
        <f t="shared" si="17"/>
        <v>0</v>
      </c>
      <c r="T94" s="128">
        <f t="shared" si="18"/>
        <v>0</v>
      </c>
      <c r="U94" s="151">
        <v>0</v>
      </c>
      <c r="V94" s="151">
        <v>0</v>
      </c>
      <c r="W94" s="128">
        <f t="shared" si="19"/>
        <v>0</v>
      </c>
      <c r="X94" s="128">
        <f t="shared" si="20"/>
        <v>0</v>
      </c>
      <c r="Y94" s="128">
        <f t="shared" si="21"/>
        <v>0</v>
      </c>
      <c r="Z94" s="128">
        <f t="shared" si="22"/>
        <v>0</v>
      </c>
    </row>
    <row r="95" spans="1:26" ht="24.95" customHeight="1">
      <c r="A95" s="38" t="s">
        <v>70</v>
      </c>
      <c r="B95" s="38" t="s">
        <v>2339</v>
      </c>
      <c r="C95" s="39">
        <v>89</v>
      </c>
      <c r="D95" s="79" t="s">
        <v>1639</v>
      </c>
      <c r="E95" s="33" t="s">
        <v>2341</v>
      </c>
      <c r="F95" s="24">
        <v>0</v>
      </c>
      <c r="G95" s="24">
        <v>38</v>
      </c>
      <c r="H95" s="24">
        <v>54</v>
      </c>
      <c r="I95" s="24"/>
      <c r="J95" s="24"/>
      <c r="K95" s="40">
        <f t="shared" si="15"/>
        <v>92</v>
      </c>
      <c r="L95" s="42">
        <v>11630100005473</v>
      </c>
      <c r="M95" s="41" t="s">
        <v>88</v>
      </c>
      <c r="N95" s="46" t="s">
        <v>130</v>
      </c>
      <c r="O95" s="19"/>
      <c r="P95" s="127">
        <v>3.72</v>
      </c>
      <c r="Q95" s="127">
        <v>3.673</v>
      </c>
      <c r="R95" s="128">
        <f t="shared" si="16"/>
        <v>7.3930000000000007</v>
      </c>
      <c r="S95" s="128">
        <f t="shared" si="17"/>
        <v>0</v>
      </c>
      <c r="T95" s="128">
        <f t="shared" si="18"/>
        <v>0</v>
      </c>
      <c r="U95" s="151">
        <v>0</v>
      </c>
      <c r="V95" s="151">
        <v>0</v>
      </c>
      <c r="W95" s="128">
        <f t="shared" si="19"/>
        <v>0</v>
      </c>
      <c r="X95" s="128">
        <f t="shared" si="20"/>
        <v>0</v>
      </c>
      <c r="Y95" s="128">
        <f t="shared" si="21"/>
        <v>0</v>
      </c>
      <c r="Z95" s="128">
        <f t="shared" si="22"/>
        <v>0</v>
      </c>
    </row>
    <row r="96" spans="1:26" ht="24.95" customHeight="1">
      <c r="A96" s="38" t="s">
        <v>70</v>
      </c>
      <c r="B96" s="38" t="s">
        <v>29</v>
      </c>
      <c r="C96" s="39">
        <v>90</v>
      </c>
      <c r="D96" s="79" t="s">
        <v>1620</v>
      </c>
      <c r="E96" s="33" t="s">
        <v>31</v>
      </c>
      <c r="F96" s="30">
        <v>0</v>
      </c>
      <c r="G96" s="30">
        <v>13</v>
      </c>
      <c r="H96" s="30">
        <v>34</v>
      </c>
      <c r="I96" s="30"/>
      <c r="J96" s="30"/>
      <c r="K96" s="40">
        <f t="shared" si="15"/>
        <v>47</v>
      </c>
      <c r="L96" s="41">
        <v>50121999794</v>
      </c>
      <c r="M96" s="41" t="s">
        <v>93</v>
      </c>
      <c r="N96" s="25" t="s">
        <v>133</v>
      </c>
      <c r="O96" s="19">
        <v>1597</v>
      </c>
      <c r="P96" s="127">
        <v>0.30200000000000016</v>
      </c>
      <c r="Q96" s="127">
        <v>0.125</v>
      </c>
      <c r="R96" s="128">
        <f t="shared" si="16"/>
        <v>0.42700000000000016</v>
      </c>
      <c r="S96" s="128">
        <f t="shared" si="17"/>
        <v>1.0714113300000001</v>
      </c>
      <c r="T96" s="128">
        <f t="shared" si="18"/>
        <v>1.8507952399999998</v>
      </c>
      <c r="U96" s="128">
        <f t="shared" ref="U96:V99" si="25">S96-P96</f>
        <v>0.76941132999999995</v>
      </c>
      <c r="V96" s="128">
        <f t="shared" si="25"/>
        <v>1.7257952399999998</v>
      </c>
      <c r="W96" s="128">
        <f t="shared" si="19"/>
        <v>0.22192387461633328</v>
      </c>
      <c r="X96" s="128">
        <f t="shared" si="20"/>
        <v>0.515897723744</v>
      </c>
      <c r="Y96" s="128">
        <f t="shared" si="21"/>
        <v>0.67</v>
      </c>
      <c r="Z96" s="128">
        <f t="shared" si="22"/>
        <v>1.55</v>
      </c>
    </row>
    <row r="97" spans="1:26" ht="24.95" customHeight="1">
      <c r="A97" s="38" t="s">
        <v>70</v>
      </c>
      <c r="B97" s="38" t="s">
        <v>2869</v>
      </c>
      <c r="C97" s="39">
        <v>91</v>
      </c>
      <c r="D97" s="79" t="s">
        <v>1609</v>
      </c>
      <c r="E97" s="33" t="s">
        <v>2870</v>
      </c>
      <c r="F97" s="30">
        <v>9</v>
      </c>
      <c r="G97" s="30">
        <v>21</v>
      </c>
      <c r="H97" s="30">
        <v>47</v>
      </c>
      <c r="I97" s="30"/>
      <c r="J97" s="30">
        <v>1</v>
      </c>
      <c r="K97" s="40">
        <f t="shared" si="15"/>
        <v>78</v>
      </c>
      <c r="L97" s="41">
        <v>50044929802</v>
      </c>
      <c r="M97" s="41" t="s">
        <v>93</v>
      </c>
      <c r="N97" s="25" t="s">
        <v>133</v>
      </c>
      <c r="O97" s="19">
        <v>1839</v>
      </c>
      <c r="P97" s="127">
        <v>-0.50199999999999989</v>
      </c>
      <c r="Q97" s="127">
        <v>0.53099999999999969</v>
      </c>
      <c r="R97" s="128">
        <f t="shared" si="16"/>
        <v>2.8999999999999804E-2</v>
      </c>
      <c r="S97" s="128">
        <f t="shared" si="17"/>
        <v>1.23376671</v>
      </c>
      <c r="T97" s="128">
        <f t="shared" si="18"/>
        <v>2.13125388</v>
      </c>
      <c r="U97" s="128">
        <f t="shared" si="25"/>
        <v>1.73576671</v>
      </c>
      <c r="V97" s="128">
        <f t="shared" si="25"/>
        <v>1.6002538800000004</v>
      </c>
      <c r="W97" s="128">
        <f t="shared" si="19"/>
        <v>0.50065297805433329</v>
      </c>
      <c r="X97" s="128">
        <f t="shared" si="20"/>
        <v>0.47836922652800007</v>
      </c>
      <c r="Y97" s="128">
        <f t="shared" si="21"/>
        <v>1.5</v>
      </c>
      <c r="Z97" s="128">
        <f t="shared" si="22"/>
        <v>1.44</v>
      </c>
    </row>
    <row r="98" spans="1:26" ht="24.95" customHeight="1">
      <c r="A98" s="38" t="s">
        <v>70</v>
      </c>
      <c r="B98" s="38" t="s">
        <v>2869</v>
      </c>
      <c r="C98" s="39">
        <v>92</v>
      </c>
      <c r="D98" s="79" t="s">
        <v>1572</v>
      </c>
      <c r="E98" s="33" t="s">
        <v>2872</v>
      </c>
      <c r="F98" s="30">
        <v>16</v>
      </c>
      <c r="G98" s="30">
        <v>3</v>
      </c>
      <c r="H98" s="30">
        <v>64</v>
      </c>
      <c r="I98" s="30"/>
      <c r="J98" s="30"/>
      <c r="K98" s="40">
        <f t="shared" si="15"/>
        <v>83</v>
      </c>
      <c r="L98" s="41">
        <v>21499667004</v>
      </c>
      <c r="M98" s="41" t="s">
        <v>93</v>
      </c>
      <c r="N98" s="25" t="s">
        <v>133</v>
      </c>
      <c r="O98" s="19">
        <v>2860</v>
      </c>
      <c r="P98" s="127">
        <v>0.57200000000000006</v>
      </c>
      <c r="Q98" s="127">
        <v>0.78700000000000037</v>
      </c>
      <c r="R98" s="128">
        <f t="shared" si="16"/>
        <v>1.3590000000000004</v>
      </c>
      <c r="S98" s="128">
        <f t="shared" si="17"/>
        <v>1.9187454000000002</v>
      </c>
      <c r="T98" s="128">
        <f t="shared" si="18"/>
        <v>3.3145111999999997</v>
      </c>
      <c r="U98" s="128">
        <f t="shared" si="25"/>
        <v>1.3467454000000001</v>
      </c>
      <c r="V98" s="128">
        <f t="shared" si="25"/>
        <v>2.5275111999999993</v>
      </c>
      <c r="W98" s="128">
        <f t="shared" si="19"/>
        <v>0.38844626487333334</v>
      </c>
      <c r="X98" s="128">
        <f t="shared" si="20"/>
        <v>0.75555734805333308</v>
      </c>
      <c r="Y98" s="128">
        <f t="shared" si="21"/>
        <v>1.17</v>
      </c>
      <c r="Z98" s="128">
        <f t="shared" si="22"/>
        <v>2.27</v>
      </c>
    </row>
    <row r="99" spans="1:26" ht="24.95" customHeight="1">
      <c r="A99" s="38" t="s">
        <v>70</v>
      </c>
      <c r="B99" s="38" t="s">
        <v>2869</v>
      </c>
      <c r="C99" s="39">
        <v>93</v>
      </c>
      <c r="D99" s="79" t="s">
        <v>176</v>
      </c>
      <c r="E99" s="33" t="s">
        <v>2874</v>
      </c>
      <c r="F99" s="30">
        <v>0</v>
      </c>
      <c r="G99" s="30">
        <v>58</v>
      </c>
      <c r="H99" s="30">
        <v>19</v>
      </c>
      <c r="I99" s="30"/>
      <c r="J99" s="30"/>
      <c r="K99" s="40">
        <f t="shared" si="15"/>
        <v>77</v>
      </c>
      <c r="L99" s="41">
        <v>50044436534</v>
      </c>
      <c r="M99" s="41" t="s">
        <v>93</v>
      </c>
      <c r="N99" s="25" t="s">
        <v>133</v>
      </c>
      <c r="O99" s="19">
        <v>3164</v>
      </c>
      <c r="P99" s="127">
        <v>0.83600000000000008</v>
      </c>
      <c r="Q99" s="127">
        <v>0.74799999999999978</v>
      </c>
      <c r="R99" s="128">
        <f t="shared" si="16"/>
        <v>1.5839999999999999</v>
      </c>
      <c r="S99" s="128">
        <f t="shared" si="17"/>
        <v>2.1226959600000002</v>
      </c>
      <c r="T99" s="128">
        <f t="shared" si="18"/>
        <v>3.6668228799999998</v>
      </c>
      <c r="U99" s="128">
        <f t="shared" si="25"/>
        <v>1.2866959600000001</v>
      </c>
      <c r="V99" s="128">
        <f t="shared" si="25"/>
        <v>2.91882288</v>
      </c>
      <c r="W99" s="128">
        <f t="shared" si="19"/>
        <v>0.37112600472933338</v>
      </c>
      <c r="X99" s="128">
        <f t="shared" si="20"/>
        <v>0.872533452928</v>
      </c>
      <c r="Y99" s="128">
        <f t="shared" si="21"/>
        <v>1.1100000000000001</v>
      </c>
      <c r="Z99" s="128">
        <f t="shared" si="22"/>
        <v>2.62</v>
      </c>
    </row>
    <row r="100" spans="1:26" ht="24.95" customHeight="1">
      <c r="A100" s="38" t="s">
        <v>70</v>
      </c>
      <c r="B100" s="38" t="s">
        <v>2728</v>
      </c>
      <c r="C100" s="39">
        <v>94</v>
      </c>
      <c r="D100" s="79" t="s">
        <v>1722</v>
      </c>
      <c r="E100" s="33" t="s">
        <v>2730</v>
      </c>
      <c r="F100" s="30">
        <v>8</v>
      </c>
      <c r="G100" s="30">
        <v>35</v>
      </c>
      <c r="H100" s="30">
        <v>36</v>
      </c>
      <c r="I100" s="30"/>
      <c r="J100" s="30"/>
      <c r="K100" s="40">
        <f t="shared" si="15"/>
        <v>79</v>
      </c>
      <c r="L100" s="41">
        <v>33510100001531</v>
      </c>
      <c r="M100" s="41" t="s">
        <v>91</v>
      </c>
      <c r="N100" s="45" t="s">
        <v>131</v>
      </c>
      <c r="O100" s="19">
        <v>2389</v>
      </c>
      <c r="P100" s="127">
        <v>5.82</v>
      </c>
      <c r="Q100" s="127">
        <v>0.86299999999999999</v>
      </c>
      <c r="R100" s="128">
        <f t="shared" si="16"/>
        <v>6.6829999999999998</v>
      </c>
      <c r="S100" s="128">
        <f t="shared" si="17"/>
        <v>1.6027562100000001</v>
      </c>
      <c r="T100" s="128">
        <f t="shared" si="18"/>
        <v>2.76865988</v>
      </c>
      <c r="U100" s="151">
        <v>0</v>
      </c>
      <c r="V100" s="128">
        <f t="shared" ref="V100:V106" si="26">T100-Q100</f>
        <v>1.90565988</v>
      </c>
      <c r="W100" s="128">
        <f t="shared" si="19"/>
        <v>0</v>
      </c>
      <c r="X100" s="128">
        <f t="shared" si="20"/>
        <v>0.56966526012800001</v>
      </c>
      <c r="Y100" s="128">
        <f t="shared" si="21"/>
        <v>0</v>
      </c>
      <c r="Z100" s="128">
        <f t="shared" si="22"/>
        <v>1.71</v>
      </c>
    </row>
    <row r="101" spans="1:26" ht="24.95" customHeight="1">
      <c r="A101" s="38" t="s">
        <v>70</v>
      </c>
      <c r="B101" s="38" t="s">
        <v>2869</v>
      </c>
      <c r="C101" s="39">
        <v>95</v>
      </c>
      <c r="D101" s="79" t="s">
        <v>1468</v>
      </c>
      <c r="E101" s="33" t="s">
        <v>2873</v>
      </c>
      <c r="F101" s="30">
        <v>19</v>
      </c>
      <c r="G101" s="30">
        <v>13</v>
      </c>
      <c r="H101" s="30">
        <v>54</v>
      </c>
      <c r="I101" s="30"/>
      <c r="J101" s="30"/>
      <c r="K101" s="40">
        <f t="shared" si="15"/>
        <v>86</v>
      </c>
      <c r="L101" s="41">
        <v>21499667015</v>
      </c>
      <c r="M101" s="41" t="s">
        <v>93</v>
      </c>
      <c r="N101" s="25" t="s">
        <v>133</v>
      </c>
      <c r="O101" s="19">
        <v>2468</v>
      </c>
      <c r="P101" s="127">
        <v>0.35299999999999987</v>
      </c>
      <c r="Q101" s="127">
        <v>0.42200000000000082</v>
      </c>
      <c r="R101" s="128">
        <f t="shared" si="16"/>
        <v>0.77500000000000069</v>
      </c>
      <c r="S101" s="128">
        <f t="shared" si="17"/>
        <v>1.6557565200000002</v>
      </c>
      <c r="T101" s="128">
        <f t="shared" si="18"/>
        <v>2.8602145599999997</v>
      </c>
      <c r="U101" s="128">
        <f>S101-P101</f>
        <v>1.3027565200000004</v>
      </c>
      <c r="V101" s="128">
        <f t="shared" si="26"/>
        <v>2.4382145599999987</v>
      </c>
      <c r="W101" s="128">
        <f t="shared" si="19"/>
        <v>0.37575840558533347</v>
      </c>
      <c r="X101" s="128">
        <f t="shared" si="20"/>
        <v>0.72886360580266629</v>
      </c>
      <c r="Y101" s="128">
        <f t="shared" si="21"/>
        <v>1.1299999999999999</v>
      </c>
      <c r="Z101" s="128">
        <f t="shared" si="22"/>
        <v>2.19</v>
      </c>
    </row>
    <row r="102" spans="1:26" ht="24.95" customHeight="1">
      <c r="A102" s="38" t="s">
        <v>70</v>
      </c>
      <c r="B102" s="38" t="s">
        <v>2728</v>
      </c>
      <c r="C102" s="39">
        <v>96</v>
      </c>
      <c r="D102" s="79" t="s">
        <v>352</v>
      </c>
      <c r="E102" s="33" t="s">
        <v>2729</v>
      </c>
      <c r="F102" s="30">
        <v>0</v>
      </c>
      <c r="G102" s="30">
        <v>10</v>
      </c>
      <c r="H102" s="30">
        <v>67</v>
      </c>
      <c r="I102" s="30"/>
      <c r="J102" s="30"/>
      <c r="K102" s="40">
        <f t="shared" si="15"/>
        <v>77</v>
      </c>
      <c r="L102" s="41">
        <v>33510100001529</v>
      </c>
      <c r="M102" s="41" t="s">
        <v>91</v>
      </c>
      <c r="N102" s="45" t="s">
        <v>131</v>
      </c>
      <c r="O102" s="19">
        <v>2928</v>
      </c>
      <c r="P102" s="127">
        <v>0.40500000000000003</v>
      </c>
      <c r="Q102" s="127">
        <v>0.85299999999999976</v>
      </c>
      <c r="R102" s="128">
        <f t="shared" si="16"/>
        <v>1.2579999999999998</v>
      </c>
      <c r="S102" s="128">
        <f t="shared" si="17"/>
        <v>1.9643659200000001</v>
      </c>
      <c r="T102" s="128">
        <f t="shared" si="18"/>
        <v>3.39331776</v>
      </c>
      <c r="U102" s="128">
        <f>S102-P102</f>
        <v>1.5593659200000001</v>
      </c>
      <c r="V102" s="128">
        <f t="shared" si="26"/>
        <v>2.5403177600000002</v>
      </c>
      <c r="W102" s="128">
        <f t="shared" si="19"/>
        <v>0.449773110192</v>
      </c>
      <c r="X102" s="128">
        <f t="shared" si="20"/>
        <v>0.75938565572266681</v>
      </c>
      <c r="Y102" s="128">
        <f t="shared" si="21"/>
        <v>1.35</v>
      </c>
      <c r="Z102" s="128">
        <f t="shared" si="22"/>
        <v>2.2799999999999998</v>
      </c>
    </row>
    <row r="103" spans="1:26" ht="24.95" customHeight="1">
      <c r="A103" s="38" t="s">
        <v>70</v>
      </c>
      <c r="B103" s="38" t="s">
        <v>2728</v>
      </c>
      <c r="C103" s="39">
        <v>97</v>
      </c>
      <c r="D103" s="79" t="s">
        <v>1721</v>
      </c>
      <c r="E103" s="33" t="s">
        <v>2731</v>
      </c>
      <c r="F103" s="30">
        <v>0</v>
      </c>
      <c r="G103" s="30">
        <v>35</v>
      </c>
      <c r="H103" s="30">
        <v>28</v>
      </c>
      <c r="I103" s="30"/>
      <c r="J103" s="30"/>
      <c r="K103" s="40">
        <f t="shared" si="15"/>
        <v>63</v>
      </c>
      <c r="L103" s="41">
        <v>33510100001530</v>
      </c>
      <c r="M103" s="41" t="s">
        <v>91</v>
      </c>
      <c r="N103" s="45" t="s">
        <v>131</v>
      </c>
      <c r="O103" s="19">
        <v>2054</v>
      </c>
      <c r="P103" s="127">
        <v>0.73599999999999988</v>
      </c>
      <c r="Q103" s="127">
        <v>1.0529999999999999</v>
      </c>
      <c r="R103" s="128">
        <f t="shared" si="16"/>
        <v>1.7889999999999997</v>
      </c>
      <c r="S103" s="128">
        <f t="shared" si="17"/>
        <v>1.3780080600000002</v>
      </c>
      <c r="T103" s="128">
        <f t="shared" si="18"/>
        <v>2.38042168</v>
      </c>
      <c r="U103" s="128">
        <f>S103-P103</f>
        <v>0.64200806000000032</v>
      </c>
      <c r="V103" s="128">
        <f t="shared" si="26"/>
        <v>1.32742168</v>
      </c>
      <c r="W103" s="128">
        <f t="shared" si="19"/>
        <v>0.18517652477266675</v>
      </c>
      <c r="X103" s="128">
        <f t="shared" si="20"/>
        <v>0.39681058754133336</v>
      </c>
      <c r="Y103" s="128">
        <f t="shared" si="21"/>
        <v>0.56000000000000005</v>
      </c>
      <c r="Z103" s="128">
        <f t="shared" si="22"/>
        <v>1.19</v>
      </c>
    </row>
    <row r="104" spans="1:26" ht="24.95" customHeight="1">
      <c r="A104" s="38" t="s">
        <v>70</v>
      </c>
      <c r="B104" s="38" t="s">
        <v>2869</v>
      </c>
      <c r="C104" s="39">
        <v>98</v>
      </c>
      <c r="D104" s="79" t="s">
        <v>1584</v>
      </c>
      <c r="E104" s="33" t="s">
        <v>2871</v>
      </c>
      <c r="F104" s="30">
        <v>14</v>
      </c>
      <c r="G104" s="30">
        <v>82</v>
      </c>
      <c r="H104" s="30">
        <v>51</v>
      </c>
      <c r="I104" s="30"/>
      <c r="J104" s="30"/>
      <c r="K104" s="40">
        <f t="shared" si="15"/>
        <v>147</v>
      </c>
      <c r="L104" s="41">
        <v>50044040315</v>
      </c>
      <c r="M104" s="41" t="s">
        <v>93</v>
      </c>
      <c r="N104" s="25" t="s">
        <v>133</v>
      </c>
      <c r="O104" s="19">
        <v>4860</v>
      </c>
      <c r="P104" s="127">
        <v>0.77200000000000002</v>
      </c>
      <c r="Q104" s="127">
        <v>1.262</v>
      </c>
      <c r="R104" s="128">
        <f t="shared" si="16"/>
        <v>2.0339999999999998</v>
      </c>
      <c r="S104" s="128">
        <f t="shared" si="17"/>
        <v>3.2605254000000001</v>
      </c>
      <c r="T104" s="128">
        <f t="shared" si="18"/>
        <v>5.6323511999999996</v>
      </c>
      <c r="U104" s="128">
        <f>S104-P104</f>
        <v>2.4885254000000003</v>
      </c>
      <c r="V104" s="128">
        <f t="shared" si="26"/>
        <v>4.3703512</v>
      </c>
      <c r="W104" s="128">
        <f t="shared" si="19"/>
        <v>0.71777367620666677</v>
      </c>
      <c r="X104" s="128">
        <f t="shared" si="20"/>
        <v>1.3064436520533333</v>
      </c>
      <c r="Y104" s="128">
        <f t="shared" si="21"/>
        <v>2.15</v>
      </c>
      <c r="Z104" s="128">
        <f t="shared" si="22"/>
        <v>3.92</v>
      </c>
    </row>
    <row r="105" spans="1:26" ht="24.95" customHeight="1">
      <c r="A105" s="38" t="s">
        <v>70</v>
      </c>
      <c r="B105" s="38" t="s">
        <v>29</v>
      </c>
      <c r="C105" s="39">
        <v>99</v>
      </c>
      <c r="D105" s="79" t="s">
        <v>1585</v>
      </c>
      <c r="E105" s="33" t="s">
        <v>30</v>
      </c>
      <c r="F105" s="30">
        <v>21</v>
      </c>
      <c r="G105" s="30">
        <v>59</v>
      </c>
      <c r="H105" s="30">
        <v>60</v>
      </c>
      <c r="I105" s="30"/>
      <c r="J105" s="30"/>
      <c r="K105" s="40">
        <f t="shared" si="15"/>
        <v>140</v>
      </c>
      <c r="L105" s="41">
        <v>50044130924</v>
      </c>
      <c r="M105" s="41" t="s">
        <v>93</v>
      </c>
      <c r="N105" s="25" t="s">
        <v>133</v>
      </c>
      <c r="O105" s="19">
        <v>2925</v>
      </c>
      <c r="P105" s="127">
        <v>3.3029999999999999</v>
      </c>
      <c r="Q105" s="127">
        <v>1.7830000000000004</v>
      </c>
      <c r="R105" s="128">
        <f t="shared" si="16"/>
        <v>5.0860000000000003</v>
      </c>
      <c r="S105" s="128">
        <f t="shared" si="17"/>
        <v>1.96235325</v>
      </c>
      <c r="T105" s="128">
        <f t="shared" si="18"/>
        <v>3.3898409999999997</v>
      </c>
      <c r="U105" s="151">
        <v>0</v>
      </c>
      <c r="V105" s="128">
        <f t="shared" si="26"/>
        <v>1.6068409999999993</v>
      </c>
      <c r="W105" s="128">
        <f t="shared" si="19"/>
        <v>0</v>
      </c>
      <c r="X105" s="128">
        <f t="shared" si="20"/>
        <v>0.4803383362666665</v>
      </c>
      <c r="Y105" s="128">
        <f t="shared" si="21"/>
        <v>0</v>
      </c>
      <c r="Z105" s="128">
        <f t="shared" si="22"/>
        <v>1.44</v>
      </c>
    </row>
    <row r="106" spans="1:26" ht="24.95" customHeight="1">
      <c r="A106" s="38" t="s">
        <v>70</v>
      </c>
      <c r="B106" s="38" t="s">
        <v>29</v>
      </c>
      <c r="C106" s="39">
        <v>100</v>
      </c>
      <c r="D106" s="79" t="s">
        <v>1750</v>
      </c>
      <c r="E106" s="33" t="s">
        <v>32</v>
      </c>
      <c r="F106" s="30">
        <v>18</v>
      </c>
      <c r="G106" s="30">
        <v>89</v>
      </c>
      <c r="H106" s="30">
        <v>27</v>
      </c>
      <c r="I106" s="30"/>
      <c r="J106" s="30">
        <v>77</v>
      </c>
      <c r="K106" s="40">
        <f t="shared" si="15"/>
        <v>211</v>
      </c>
      <c r="L106" s="41">
        <v>33510100003469</v>
      </c>
      <c r="M106" s="41" t="s">
        <v>91</v>
      </c>
      <c r="N106" s="45" t="s">
        <v>131</v>
      </c>
      <c r="O106" s="19">
        <v>7438</v>
      </c>
      <c r="P106" s="127">
        <v>0.10799999999999965</v>
      </c>
      <c r="Q106" s="127">
        <v>0.67199999999999971</v>
      </c>
      <c r="R106" s="128">
        <f t="shared" si="16"/>
        <v>0.77999999999999936</v>
      </c>
      <c r="S106" s="128">
        <f t="shared" si="17"/>
        <v>4.9900798200000001</v>
      </c>
      <c r="T106" s="128">
        <f t="shared" si="18"/>
        <v>8.6200469599999998</v>
      </c>
      <c r="U106" s="128">
        <f>S106-P106</f>
        <v>4.8820798200000004</v>
      </c>
      <c r="V106" s="128">
        <f t="shared" si="26"/>
        <v>7.9480469600000001</v>
      </c>
      <c r="W106" s="128">
        <f t="shared" si="19"/>
        <v>1.4081545560819999</v>
      </c>
      <c r="X106" s="128">
        <f t="shared" si="20"/>
        <v>2.375936171242667</v>
      </c>
      <c r="Y106" s="128">
        <f t="shared" si="21"/>
        <v>4.22</v>
      </c>
      <c r="Z106" s="128">
        <f t="shared" si="22"/>
        <v>7.13</v>
      </c>
    </row>
    <row r="107" spans="1:26" ht="24.95" customHeight="1">
      <c r="A107" s="38" t="s">
        <v>2766</v>
      </c>
      <c r="B107" s="38" t="s">
        <v>2773</v>
      </c>
      <c r="C107" s="39">
        <v>101</v>
      </c>
      <c r="D107" s="79" t="s">
        <v>1619</v>
      </c>
      <c r="E107" s="33" t="s">
        <v>2774</v>
      </c>
      <c r="F107" s="30">
        <v>73</v>
      </c>
      <c r="G107" s="30">
        <v>118</v>
      </c>
      <c r="H107" s="30">
        <v>119</v>
      </c>
      <c r="I107" s="30"/>
      <c r="J107" s="30">
        <v>43</v>
      </c>
      <c r="K107" s="40">
        <f t="shared" si="15"/>
        <v>353</v>
      </c>
      <c r="L107" s="41">
        <v>50112947849</v>
      </c>
      <c r="M107" s="41" t="s">
        <v>94</v>
      </c>
      <c r="N107" s="45" t="s">
        <v>132</v>
      </c>
      <c r="O107" s="19">
        <v>5922</v>
      </c>
      <c r="P107" s="127">
        <v>5.7439999999999998</v>
      </c>
      <c r="Q107" s="127">
        <v>9.8550000000000004</v>
      </c>
      <c r="R107" s="128">
        <f t="shared" si="16"/>
        <v>15.599</v>
      </c>
      <c r="S107" s="128">
        <f t="shared" si="17"/>
        <v>3.9730105800000004</v>
      </c>
      <c r="T107" s="128">
        <f t="shared" si="18"/>
        <v>6.8631242399999994</v>
      </c>
      <c r="U107" s="151">
        <v>0</v>
      </c>
      <c r="V107" s="151">
        <v>0</v>
      </c>
      <c r="W107" s="128">
        <f t="shared" si="19"/>
        <v>0</v>
      </c>
      <c r="X107" s="128">
        <f t="shared" si="20"/>
        <v>0</v>
      </c>
      <c r="Y107" s="128">
        <f t="shared" si="21"/>
        <v>0</v>
      </c>
      <c r="Z107" s="128">
        <f t="shared" si="22"/>
        <v>0</v>
      </c>
    </row>
    <row r="108" spans="1:26" ht="24.95" customHeight="1">
      <c r="A108" s="38" t="s">
        <v>2766</v>
      </c>
      <c r="B108" s="38" t="s">
        <v>2779</v>
      </c>
      <c r="C108" s="39">
        <v>102</v>
      </c>
      <c r="D108" s="79" t="s">
        <v>1731</v>
      </c>
      <c r="E108" s="33" t="s">
        <v>2780</v>
      </c>
      <c r="F108" s="30">
        <v>0</v>
      </c>
      <c r="G108" s="30">
        <v>266</v>
      </c>
      <c r="H108" s="30">
        <v>23</v>
      </c>
      <c r="I108" s="30"/>
      <c r="J108" s="30">
        <v>0</v>
      </c>
      <c r="K108" s="40">
        <f t="shared" si="15"/>
        <v>289</v>
      </c>
      <c r="L108" s="41">
        <v>33510100001623</v>
      </c>
      <c r="M108" s="41" t="s">
        <v>91</v>
      </c>
      <c r="N108" s="45" t="s">
        <v>131</v>
      </c>
      <c r="O108" s="19">
        <v>7994</v>
      </c>
      <c r="P108" s="127">
        <v>1.66</v>
      </c>
      <c r="Q108" s="127">
        <v>1.1640000000000006</v>
      </c>
      <c r="R108" s="128">
        <f t="shared" si="16"/>
        <v>2.8240000000000007</v>
      </c>
      <c r="S108" s="128">
        <f t="shared" si="17"/>
        <v>5.3630946600000007</v>
      </c>
      <c r="T108" s="128">
        <f t="shared" si="18"/>
        <v>9.2644064799999999</v>
      </c>
      <c r="U108" s="128">
        <f>S108-P108</f>
        <v>3.7030946600000005</v>
      </c>
      <c r="V108" s="128">
        <f>T108-Q108</f>
        <v>8.1004064800000002</v>
      </c>
      <c r="W108" s="128">
        <f t="shared" si="19"/>
        <v>1.0680959364326668</v>
      </c>
      <c r="X108" s="128">
        <f t="shared" si="20"/>
        <v>2.4214815104213332</v>
      </c>
      <c r="Y108" s="128">
        <f t="shared" si="21"/>
        <v>3.2</v>
      </c>
      <c r="Z108" s="128">
        <f t="shared" si="22"/>
        <v>7.26</v>
      </c>
    </row>
    <row r="109" spans="1:26" ht="24.95" customHeight="1">
      <c r="A109" s="38" t="s">
        <v>2766</v>
      </c>
      <c r="B109" s="38" t="s">
        <v>2766</v>
      </c>
      <c r="C109" s="39">
        <v>103</v>
      </c>
      <c r="D109" s="79" t="s">
        <v>1735</v>
      </c>
      <c r="E109" s="33" t="s">
        <v>2767</v>
      </c>
      <c r="F109" s="30">
        <v>21</v>
      </c>
      <c r="G109" s="30">
        <v>18</v>
      </c>
      <c r="H109" s="30">
        <v>55</v>
      </c>
      <c r="I109" s="30"/>
      <c r="J109" s="30">
        <v>7</v>
      </c>
      <c r="K109" s="40">
        <f t="shared" si="15"/>
        <v>101</v>
      </c>
      <c r="L109" s="41">
        <v>33510100001643</v>
      </c>
      <c r="M109" s="41" t="s">
        <v>91</v>
      </c>
      <c r="N109" s="45" t="s">
        <v>131</v>
      </c>
      <c r="O109" s="19">
        <v>2023</v>
      </c>
      <c r="P109" s="127">
        <v>3.2270000000000003</v>
      </c>
      <c r="Q109" s="127">
        <v>2.9569999999999999</v>
      </c>
      <c r="R109" s="128">
        <f t="shared" si="16"/>
        <v>6.1840000000000002</v>
      </c>
      <c r="S109" s="128">
        <f t="shared" si="17"/>
        <v>1.3572104700000001</v>
      </c>
      <c r="T109" s="128">
        <f t="shared" si="18"/>
        <v>2.3444951599999997</v>
      </c>
      <c r="U109" s="151">
        <v>0</v>
      </c>
      <c r="V109" s="151">
        <v>0</v>
      </c>
      <c r="W109" s="128">
        <f t="shared" si="19"/>
        <v>0</v>
      </c>
      <c r="X109" s="128">
        <f t="shared" si="20"/>
        <v>0</v>
      </c>
      <c r="Y109" s="128">
        <f t="shared" si="21"/>
        <v>0</v>
      </c>
      <c r="Z109" s="128">
        <f t="shared" si="22"/>
        <v>0</v>
      </c>
    </row>
    <row r="110" spans="1:26" ht="24.95" customHeight="1">
      <c r="A110" s="38" t="s">
        <v>2766</v>
      </c>
      <c r="B110" s="38" t="s">
        <v>2779</v>
      </c>
      <c r="C110" s="39">
        <v>104</v>
      </c>
      <c r="D110" s="79" t="s">
        <v>1733</v>
      </c>
      <c r="E110" s="33" t="s">
        <v>2781</v>
      </c>
      <c r="F110" s="30">
        <v>11</v>
      </c>
      <c r="G110" s="30">
        <v>110</v>
      </c>
      <c r="H110" s="30">
        <v>24</v>
      </c>
      <c r="I110" s="30"/>
      <c r="J110" s="30">
        <v>0</v>
      </c>
      <c r="K110" s="40">
        <f t="shared" si="15"/>
        <v>145</v>
      </c>
      <c r="L110" s="41">
        <v>33510100001639</v>
      </c>
      <c r="M110" s="41" t="s">
        <v>91</v>
      </c>
      <c r="N110" s="45" t="s">
        <v>131</v>
      </c>
      <c r="O110" s="19">
        <v>5079</v>
      </c>
      <c r="P110" s="127">
        <v>1.018</v>
      </c>
      <c r="Q110" s="127">
        <v>1.4469999999999996</v>
      </c>
      <c r="R110" s="128">
        <f t="shared" si="16"/>
        <v>2.4649999999999999</v>
      </c>
      <c r="S110" s="128">
        <f t="shared" si="17"/>
        <v>3.4074503100000002</v>
      </c>
      <c r="T110" s="128">
        <f t="shared" si="18"/>
        <v>5.8861546799999998</v>
      </c>
      <c r="U110" s="128">
        <f t="shared" ref="U110:U118" si="27">S110-P110</f>
        <v>2.38945031</v>
      </c>
      <c r="V110" s="128">
        <f t="shared" ref="V110:V118" si="28">T110-Q110</f>
        <v>4.4391546799999997</v>
      </c>
      <c r="W110" s="128">
        <f t="shared" si="19"/>
        <v>0.68919711774766668</v>
      </c>
      <c r="X110" s="128">
        <f t="shared" si="20"/>
        <v>1.3270113056746666</v>
      </c>
      <c r="Y110" s="128">
        <f t="shared" si="21"/>
        <v>2.0699999999999998</v>
      </c>
      <c r="Z110" s="128">
        <f t="shared" si="22"/>
        <v>3.98</v>
      </c>
    </row>
    <row r="111" spans="1:26" ht="24.95" customHeight="1">
      <c r="A111" s="38" t="s">
        <v>2766</v>
      </c>
      <c r="B111" s="38" t="s">
        <v>2789</v>
      </c>
      <c r="C111" s="39">
        <v>105</v>
      </c>
      <c r="D111" s="79" t="s">
        <v>1615</v>
      </c>
      <c r="E111" s="33" t="s">
        <v>2791</v>
      </c>
      <c r="F111" s="30">
        <v>0</v>
      </c>
      <c r="G111" s="30">
        <v>123</v>
      </c>
      <c r="H111" s="30">
        <v>12</v>
      </c>
      <c r="I111" s="30"/>
      <c r="J111" s="30">
        <v>0</v>
      </c>
      <c r="K111" s="40">
        <f t="shared" si="15"/>
        <v>135</v>
      </c>
      <c r="L111" s="41">
        <v>50044979081</v>
      </c>
      <c r="M111" s="41" t="s">
        <v>94</v>
      </c>
      <c r="N111" s="45" t="s">
        <v>132</v>
      </c>
      <c r="O111" s="19">
        <v>4723</v>
      </c>
      <c r="P111" s="127">
        <v>-0.18299999999999983</v>
      </c>
      <c r="Q111" s="127">
        <v>0.35</v>
      </c>
      <c r="R111" s="128">
        <f t="shared" si="16"/>
        <v>0.16700000000000015</v>
      </c>
      <c r="S111" s="128">
        <f t="shared" si="17"/>
        <v>3.1686134700000004</v>
      </c>
      <c r="T111" s="128">
        <f t="shared" si="18"/>
        <v>5.4735791599999999</v>
      </c>
      <c r="U111" s="128">
        <f t="shared" si="27"/>
        <v>3.3516134700000002</v>
      </c>
      <c r="V111" s="128">
        <f t="shared" si="28"/>
        <v>5.1235791600000002</v>
      </c>
      <c r="W111" s="128">
        <f t="shared" si="19"/>
        <v>0.96671704519699997</v>
      </c>
      <c r="X111" s="128">
        <f t="shared" si="20"/>
        <v>1.531608596896</v>
      </c>
      <c r="Y111" s="128">
        <f t="shared" si="21"/>
        <v>2.9</v>
      </c>
      <c r="Z111" s="128">
        <f t="shared" si="22"/>
        <v>4.59</v>
      </c>
    </row>
    <row r="112" spans="1:26" ht="24.95" customHeight="1">
      <c r="A112" s="38" t="s">
        <v>2766</v>
      </c>
      <c r="B112" s="38" t="s">
        <v>2789</v>
      </c>
      <c r="C112" s="39">
        <v>106</v>
      </c>
      <c r="D112" s="79" t="s">
        <v>1617</v>
      </c>
      <c r="E112" s="33" t="s">
        <v>2790</v>
      </c>
      <c r="F112" s="30">
        <v>50</v>
      </c>
      <c r="G112" s="30">
        <v>174</v>
      </c>
      <c r="H112" s="30">
        <v>128</v>
      </c>
      <c r="I112" s="30"/>
      <c r="J112" s="30">
        <v>11</v>
      </c>
      <c r="K112" s="40">
        <f t="shared" si="15"/>
        <v>363</v>
      </c>
      <c r="L112" s="41">
        <v>50044994408</v>
      </c>
      <c r="M112" s="41" t="s">
        <v>94</v>
      </c>
      <c r="N112" s="45" t="s">
        <v>132</v>
      </c>
      <c r="O112" s="19">
        <v>13581</v>
      </c>
      <c r="P112" s="127">
        <v>-1.6909999999999998</v>
      </c>
      <c r="Q112" s="127">
        <v>-2.5069999999999997</v>
      </c>
      <c r="R112" s="128">
        <f t="shared" si="16"/>
        <v>-4.1979999999999995</v>
      </c>
      <c r="S112" s="128">
        <f t="shared" si="17"/>
        <v>9.1113570900000003</v>
      </c>
      <c r="T112" s="128">
        <f t="shared" si="18"/>
        <v>15.739292519999999</v>
      </c>
      <c r="U112" s="128">
        <f t="shared" si="27"/>
        <v>10.802357090000001</v>
      </c>
      <c r="V112" s="128">
        <f t="shared" si="28"/>
        <v>18.246292519999997</v>
      </c>
      <c r="W112" s="128">
        <f t="shared" si="19"/>
        <v>3.1157598633256671</v>
      </c>
      <c r="X112" s="128">
        <f t="shared" si="20"/>
        <v>5.4544250439786666</v>
      </c>
      <c r="Y112" s="128">
        <f t="shared" si="21"/>
        <v>9.35</v>
      </c>
      <c r="Z112" s="128">
        <f t="shared" si="22"/>
        <v>16.36</v>
      </c>
    </row>
    <row r="113" spans="1:26" ht="24.95" customHeight="1">
      <c r="A113" s="38" t="s">
        <v>2766</v>
      </c>
      <c r="B113" s="38" t="s">
        <v>2766</v>
      </c>
      <c r="C113" s="39">
        <v>107</v>
      </c>
      <c r="D113" s="79" t="s">
        <v>1734</v>
      </c>
      <c r="E113" s="33" t="s">
        <v>2768</v>
      </c>
      <c r="F113" s="30">
        <v>27</v>
      </c>
      <c r="G113" s="30">
        <v>33</v>
      </c>
      <c r="H113" s="30">
        <v>57</v>
      </c>
      <c r="I113" s="30"/>
      <c r="J113" s="30">
        <v>11</v>
      </c>
      <c r="K113" s="40">
        <f t="shared" si="15"/>
        <v>128</v>
      </c>
      <c r="L113" s="41">
        <v>33510100001641</v>
      </c>
      <c r="M113" s="41" t="s">
        <v>91</v>
      </c>
      <c r="N113" s="45" t="s">
        <v>131</v>
      </c>
      <c r="O113" s="19">
        <v>4201</v>
      </c>
      <c r="P113" s="127">
        <v>2.1469999999999994</v>
      </c>
      <c r="Q113" s="127">
        <v>4.3879999999999981</v>
      </c>
      <c r="R113" s="128">
        <f t="shared" si="16"/>
        <v>6.5349999999999975</v>
      </c>
      <c r="S113" s="128">
        <f t="shared" si="17"/>
        <v>2.8184088900000002</v>
      </c>
      <c r="T113" s="128">
        <f t="shared" si="18"/>
        <v>4.86862292</v>
      </c>
      <c r="U113" s="128">
        <f t="shared" si="27"/>
        <v>0.67140889000000081</v>
      </c>
      <c r="V113" s="128">
        <f t="shared" si="28"/>
        <v>0.48062292000000184</v>
      </c>
      <c r="W113" s="128">
        <f t="shared" si="19"/>
        <v>0.19365670417233355</v>
      </c>
      <c r="X113" s="128">
        <f t="shared" si="20"/>
        <v>0.14367421155200055</v>
      </c>
      <c r="Y113" s="128">
        <f t="shared" si="21"/>
        <v>0.57999999999999996</v>
      </c>
      <c r="Z113" s="128">
        <f t="shared" si="22"/>
        <v>0.43</v>
      </c>
    </row>
    <row r="114" spans="1:26" ht="24.95" customHeight="1">
      <c r="A114" s="38" t="s">
        <v>2766</v>
      </c>
      <c r="B114" s="38" t="s">
        <v>2766</v>
      </c>
      <c r="C114" s="39">
        <v>108</v>
      </c>
      <c r="D114" s="79" t="s">
        <v>1623</v>
      </c>
      <c r="E114" s="33" t="s">
        <v>27</v>
      </c>
      <c r="F114" s="30">
        <v>0</v>
      </c>
      <c r="G114" s="30">
        <v>43</v>
      </c>
      <c r="H114" s="30">
        <v>0</v>
      </c>
      <c r="I114" s="30"/>
      <c r="J114" s="30"/>
      <c r="K114" s="40">
        <f t="shared" si="15"/>
        <v>43</v>
      </c>
      <c r="L114" s="41">
        <v>50135831622</v>
      </c>
      <c r="M114" s="41" t="s">
        <v>94</v>
      </c>
      <c r="N114" s="45" t="s">
        <v>132</v>
      </c>
      <c r="O114" s="19">
        <v>1290</v>
      </c>
      <c r="P114" s="127">
        <v>0.37599999999999995</v>
      </c>
      <c r="Q114" s="127">
        <v>0.315</v>
      </c>
      <c r="R114" s="128">
        <f t="shared" si="16"/>
        <v>0.69099999999999995</v>
      </c>
      <c r="S114" s="128">
        <f t="shared" si="17"/>
        <v>0.86544810000000005</v>
      </c>
      <c r="T114" s="128">
        <f t="shared" si="18"/>
        <v>1.4950067999999999</v>
      </c>
      <c r="U114" s="128">
        <f t="shared" si="27"/>
        <v>0.48944810000000011</v>
      </c>
      <c r="V114" s="128">
        <f t="shared" si="28"/>
        <v>1.1800067999999999</v>
      </c>
      <c r="W114" s="128">
        <f t="shared" si="19"/>
        <v>0.14117314697666669</v>
      </c>
      <c r="X114" s="128">
        <f t="shared" si="20"/>
        <v>0.35274336607999995</v>
      </c>
      <c r="Y114" s="128">
        <f t="shared" si="21"/>
        <v>0.42</v>
      </c>
      <c r="Z114" s="128">
        <f t="shared" si="22"/>
        <v>1.06</v>
      </c>
    </row>
    <row r="115" spans="1:26" ht="24.95" customHeight="1">
      <c r="A115" s="38" t="s">
        <v>2766</v>
      </c>
      <c r="B115" s="38" t="s">
        <v>2766</v>
      </c>
      <c r="C115" s="39">
        <v>109</v>
      </c>
      <c r="D115" s="79" t="s">
        <v>1724</v>
      </c>
      <c r="E115" s="33" t="s">
        <v>2770</v>
      </c>
      <c r="F115" s="30">
        <v>4</v>
      </c>
      <c r="G115" s="30">
        <v>51</v>
      </c>
      <c r="H115" s="30">
        <v>11</v>
      </c>
      <c r="I115" s="30"/>
      <c r="J115" s="30"/>
      <c r="K115" s="40">
        <f t="shared" si="15"/>
        <v>66</v>
      </c>
      <c r="L115" s="41">
        <v>33510100001564</v>
      </c>
      <c r="M115" s="41" t="s">
        <v>91</v>
      </c>
      <c r="N115" s="45" t="s">
        <v>131</v>
      </c>
      <c r="O115" s="19">
        <v>2025</v>
      </c>
      <c r="P115" s="127">
        <v>0.48499999999999999</v>
      </c>
      <c r="Q115" s="127">
        <v>0.62200000000000011</v>
      </c>
      <c r="R115" s="128">
        <f t="shared" si="16"/>
        <v>1.1070000000000002</v>
      </c>
      <c r="S115" s="128">
        <f t="shared" si="17"/>
        <v>1.35855225</v>
      </c>
      <c r="T115" s="128">
        <f t="shared" si="18"/>
        <v>2.346813</v>
      </c>
      <c r="U115" s="128">
        <f t="shared" si="27"/>
        <v>0.87355225000000003</v>
      </c>
      <c r="V115" s="128">
        <f t="shared" si="28"/>
        <v>1.7248129999999999</v>
      </c>
      <c r="W115" s="128">
        <f t="shared" si="19"/>
        <v>0.25196158730833335</v>
      </c>
      <c r="X115" s="128">
        <f t="shared" si="20"/>
        <v>0.51560409946666674</v>
      </c>
      <c r="Y115" s="128">
        <f t="shared" si="21"/>
        <v>0.76</v>
      </c>
      <c r="Z115" s="128">
        <f t="shared" si="22"/>
        <v>1.55</v>
      </c>
    </row>
    <row r="116" spans="1:26" ht="24.95" customHeight="1">
      <c r="A116" s="38" t="s">
        <v>2766</v>
      </c>
      <c r="B116" s="38" t="s">
        <v>2773</v>
      </c>
      <c r="C116" s="39">
        <v>110</v>
      </c>
      <c r="D116" s="79" t="s">
        <v>1631</v>
      </c>
      <c r="E116" s="33" t="s">
        <v>2775</v>
      </c>
      <c r="F116" s="30">
        <v>11</v>
      </c>
      <c r="G116" s="30">
        <v>64</v>
      </c>
      <c r="H116" s="30">
        <v>3</v>
      </c>
      <c r="I116" s="30"/>
      <c r="J116" s="30"/>
      <c r="K116" s="40">
        <f t="shared" si="15"/>
        <v>78</v>
      </c>
      <c r="L116" s="41">
        <v>59010281549</v>
      </c>
      <c r="M116" s="41" t="s">
        <v>94</v>
      </c>
      <c r="N116" s="45" t="s">
        <v>132</v>
      </c>
      <c r="O116" s="19">
        <v>2502</v>
      </c>
      <c r="P116" s="127">
        <v>0.60899999999999999</v>
      </c>
      <c r="Q116" s="127">
        <v>1.5069999999999999</v>
      </c>
      <c r="R116" s="128">
        <f t="shared" si="16"/>
        <v>2.1159999999999997</v>
      </c>
      <c r="S116" s="128">
        <f t="shared" si="17"/>
        <v>1.6785667800000001</v>
      </c>
      <c r="T116" s="128">
        <f t="shared" si="18"/>
        <v>2.8996178399999999</v>
      </c>
      <c r="U116" s="128">
        <f t="shared" si="27"/>
        <v>1.0695667800000002</v>
      </c>
      <c r="V116" s="128">
        <f t="shared" si="28"/>
        <v>1.39261784</v>
      </c>
      <c r="W116" s="128">
        <f t="shared" si="19"/>
        <v>0.30849871157800002</v>
      </c>
      <c r="X116" s="128">
        <f t="shared" si="20"/>
        <v>0.41629989297066666</v>
      </c>
      <c r="Y116" s="128">
        <f t="shared" si="21"/>
        <v>0.93</v>
      </c>
      <c r="Z116" s="128">
        <f t="shared" si="22"/>
        <v>1.25</v>
      </c>
    </row>
    <row r="117" spans="1:26" ht="24.95" customHeight="1">
      <c r="A117" s="38" t="s">
        <v>2766</v>
      </c>
      <c r="B117" s="38" t="s">
        <v>2776</v>
      </c>
      <c r="C117" s="39">
        <v>111</v>
      </c>
      <c r="D117" s="79" t="s">
        <v>1587</v>
      </c>
      <c r="E117" s="33" t="s">
        <v>2778</v>
      </c>
      <c r="F117" s="30">
        <v>17</v>
      </c>
      <c r="G117" s="30">
        <v>129</v>
      </c>
      <c r="H117" s="30">
        <v>4</v>
      </c>
      <c r="I117" s="30"/>
      <c r="J117" s="30"/>
      <c r="K117" s="40">
        <f t="shared" si="15"/>
        <v>150</v>
      </c>
      <c r="L117" s="41">
        <v>50044561134</v>
      </c>
      <c r="M117" s="41" t="s">
        <v>94</v>
      </c>
      <c r="N117" s="45" t="s">
        <v>132</v>
      </c>
      <c r="O117" s="19">
        <v>3445</v>
      </c>
      <c r="P117" s="127">
        <v>1.46</v>
      </c>
      <c r="Q117" s="127">
        <v>2.3129999999999997</v>
      </c>
      <c r="R117" s="128">
        <f t="shared" si="16"/>
        <v>3.7729999999999997</v>
      </c>
      <c r="S117" s="128">
        <f t="shared" si="17"/>
        <v>2.3112160500000001</v>
      </c>
      <c r="T117" s="128">
        <f t="shared" si="18"/>
        <v>3.9924793999999997</v>
      </c>
      <c r="U117" s="128">
        <f t="shared" si="27"/>
        <v>0.85121605000000011</v>
      </c>
      <c r="V117" s="128">
        <f t="shared" si="28"/>
        <v>1.6794794</v>
      </c>
      <c r="W117" s="128">
        <f t="shared" si="19"/>
        <v>0.24551908268833333</v>
      </c>
      <c r="X117" s="128">
        <f t="shared" si="20"/>
        <v>0.50205237530666669</v>
      </c>
      <c r="Y117" s="128">
        <f t="shared" si="21"/>
        <v>0.74</v>
      </c>
      <c r="Z117" s="128">
        <f t="shared" si="22"/>
        <v>1.51</v>
      </c>
    </row>
    <row r="118" spans="1:26" ht="24.95" customHeight="1">
      <c r="A118" s="38" t="s">
        <v>2766</v>
      </c>
      <c r="B118" s="38" t="s">
        <v>2766</v>
      </c>
      <c r="C118" s="39">
        <v>112</v>
      </c>
      <c r="D118" s="79" t="s">
        <v>1725</v>
      </c>
      <c r="E118" s="33" t="s">
        <v>2771</v>
      </c>
      <c r="F118" s="30">
        <v>24</v>
      </c>
      <c r="G118" s="30">
        <v>69</v>
      </c>
      <c r="H118" s="30">
        <v>14</v>
      </c>
      <c r="I118" s="30"/>
      <c r="J118" s="30"/>
      <c r="K118" s="40">
        <f t="shared" si="15"/>
        <v>107</v>
      </c>
      <c r="L118" s="41">
        <v>33510100001565</v>
      </c>
      <c r="M118" s="41" t="s">
        <v>91</v>
      </c>
      <c r="N118" s="45" t="s">
        <v>131</v>
      </c>
      <c r="O118" s="19">
        <v>2408</v>
      </c>
      <c r="P118" s="127">
        <v>0.70099999999999996</v>
      </c>
      <c r="Q118" s="127">
        <v>1.1320000000000003</v>
      </c>
      <c r="R118" s="128">
        <f t="shared" si="16"/>
        <v>1.8330000000000002</v>
      </c>
      <c r="S118" s="128">
        <f t="shared" si="17"/>
        <v>1.6155031200000001</v>
      </c>
      <c r="T118" s="128">
        <f t="shared" si="18"/>
        <v>2.7906793599999999</v>
      </c>
      <c r="U118" s="128">
        <f t="shared" si="27"/>
        <v>0.91450312000000011</v>
      </c>
      <c r="V118" s="128">
        <f t="shared" si="28"/>
        <v>1.6586793599999996</v>
      </c>
      <c r="W118" s="128">
        <f t="shared" si="19"/>
        <v>0.26377318324533333</v>
      </c>
      <c r="X118" s="128">
        <f t="shared" si="20"/>
        <v>0.49583455001599996</v>
      </c>
      <c r="Y118" s="128">
        <f t="shared" si="21"/>
        <v>0.79</v>
      </c>
      <c r="Z118" s="128">
        <f t="shared" si="22"/>
        <v>1.49</v>
      </c>
    </row>
    <row r="119" spans="1:26" ht="24.95" customHeight="1">
      <c r="A119" s="38" t="s">
        <v>2766</v>
      </c>
      <c r="B119" s="38" t="s">
        <v>2789</v>
      </c>
      <c r="C119" s="39">
        <v>113</v>
      </c>
      <c r="D119" s="79" t="s">
        <v>1616</v>
      </c>
      <c r="E119" s="33" t="s">
        <v>2925</v>
      </c>
      <c r="F119" s="30">
        <v>0</v>
      </c>
      <c r="G119" s="30">
        <v>42</v>
      </c>
      <c r="H119" s="30">
        <v>1</v>
      </c>
      <c r="I119" s="30"/>
      <c r="J119" s="30"/>
      <c r="K119" s="40">
        <f t="shared" si="15"/>
        <v>43</v>
      </c>
      <c r="L119" s="41">
        <v>50044980406</v>
      </c>
      <c r="M119" s="41" t="s">
        <v>94</v>
      </c>
      <c r="N119" s="45" t="s">
        <v>132</v>
      </c>
      <c r="O119" s="19">
        <v>1548</v>
      </c>
      <c r="P119" s="127">
        <v>1.3659999999999999</v>
      </c>
      <c r="Q119" s="127">
        <v>1.4709999999999999</v>
      </c>
      <c r="R119" s="128">
        <f t="shared" si="16"/>
        <v>2.8369999999999997</v>
      </c>
      <c r="S119" s="128">
        <f t="shared" si="17"/>
        <v>1.0385377200000001</v>
      </c>
      <c r="T119" s="128">
        <f t="shared" si="18"/>
        <v>1.79400816</v>
      </c>
      <c r="U119" s="151">
        <v>0</v>
      </c>
      <c r="V119" s="128">
        <f t="shared" ref="V119:V137" si="29">T119-Q119</f>
        <v>0.3230081600000001</v>
      </c>
      <c r="W119" s="128">
        <f t="shared" si="19"/>
        <v>0</v>
      </c>
      <c r="X119" s="128">
        <f t="shared" si="20"/>
        <v>9.6557905962666696E-2</v>
      </c>
      <c r="Y119" s="128">
        <f t="shared" si="21"/>
        <v>0</v>
      </c>
      <c r="Z119" s="128">
        <f t="shared" si="22"/>
        <v>0.28999999999999998</v>
      </c>
    </row>
    <row r="120" spans="1:26" ht="24.95" customHeight="1">
      <c r="A120" s="38" t="s">
        <v>2766</v>
      </c>
      <c r="B120" s="38" t="s">
        <v>2766</v>
      </c>
      <c r="C120" s="39">
        <v>114</v>
      </c>
      <c r="D120" s="79" t="s">
        <v>1732</v>
      </c>
      <c r="E120" s="33" t="s">
        <v>2769</v>
      </c>
      <c r="F120" s="30">
        <v>0</v>
      </c>
      <c r="G120" s="30">
        <v>133</v>
      </c>
      <c r="H120" s="30">
        <v>5</v>
      </c>
      <c r="I120" s="30"/>
      <c r="J120" s="30"/>
      <c r="K120" s="40">
        <f t="shared" si="15"/>
        <v>138</v>
      </c>
      <c r="L120" s="41">
        <v>33510100001638</v>
      </c>
      <c r="M120" s="41" t="s">
        <v>91</v>
      </c>
      <c r="N120" s="45" t="s">
        <v>131</v>
      </c>
      <c r="O120" s="19">
        <v>4534</v>
      </c>
      <c r="P120" s="127">
        <v>0.97499999999999998</v>
      </c>
      <c r="Q120" s="127">
        <v>1.6120000000000001</v>
      </c>
      <c r="R120" s="128">
        <f t="shared" si="16"/>
        <v>2.5870000000000002</v>
      </c>
      <c r="S120" s="128">
        <f t="shared" si="17"/>
        <v>3.0418152600000004</v>
      </c>
      <c r="T120" s="128">
        <f t="shared" si="18"/>
        <v>5.25454328</v>
      </c>
      <c r="U120" s="128">
        <f>S120-P120</f>
        <v>2.0668152600000003</v>
      </c>
      <c r="V120" s="128">
        <f t="shared" si="29"/>
        <v>3.6425432799999999</v>
      </c>
      <c r="W120" s="128">
        <f t="shared" si="19"/>
        <v>0.59613841482600005</v>
      </c>
      <c r="X120" s="128">
        <f t="shared" si="20"/>
        <v>1.0888776045013333</v>
      </c>
      <c r="Y120" s="128">
        <f t="shared" si="21"/>
        <v>1.79</v>
      </c>
      <c r="Z120" s="128">
        <f t="shared" si="22"/>
        <v>3.27</v>
      </c>
    </row>
    <row r="121" spans="1:26" ht="24.95" customHeight="1">
      <c r="A121" s="38" t="s">
        <v>2766</v>
      </c>
      <c r="B121" s="38" t="s">
        <v>2782</v>
      </c>
      <c r="C121" s="39">
        <v>115</v>
      </c>
      <c r="D121" s="79" t="s">
        <v>1588</v>
      </c>
      <c r="E121" s="33" t="s">
        <v>2783</v>
      </c>
      <c r="F121" s="30">
        <v>58</v>
      </c>
      <c r="G121" s="30">
        <v>62</v>
      </c>
      <c r="H121" s="30">
        <v>53</v>
      </c>
      <c r="I121" s="30"/>
      <c r="J121" s="30"/>
      <c r="K121" s="40">
        <f t="shared" si="15"/>
        <v>173</v>
      </c>
      <c r="L121" s="41">
        <v>50044563562</v>
      </c>
      <c r="M121" s="41" t="s">
        <v>94</v>
      </c>
      <c r="N121" s="45" t="s">
        <v>132</v>
      </c>
      <c r="O121" s="19">
        <v>4280</v>
      </c>
      <c r="P121" s="127">
        <v>2.1419999999999999</v>
      </c>
      <c r="Q121" s="127">
        <v>2.8970000000000002</v>
      </c>
      <c r="R121" s="128">
        <f t="shared" si="16"/>
        <v>5.0389999999999997</v>
      </c>
      <c r="S121" s="128">
        <f t="shared" si="17"/>
        <v>2.8714092</v>
      </c>
      <c r="T121" s="128">
        <f t="shared" si="18"/>
        <v>4.9601775999999997</v>
      </c>
      <c r="U121" s="128">
        <f>S121-P121</f>
        <v>0.72940920000000009</v>
      </c>
      <c r="V121" s="128">
        <f t="shared" si="29"/>
        <v>2.0631775999999995</v>
      </c>
      <c r="W121" s="128">
        <f t="shared" si="19"/>
        <v>0.21038592692000002</v>
      </c>
      <c r="X121" s="128">
        <f t="shared" si="20"/>
        <v>0.61675255722666655</v>
      </c>
      <c r="Y121" s="128">
        <f t="shared" si="21"/>
        <v>0.63</v>
      </c>
      <c r="Z121" s="128">
        <f t="shared" si="22"/>
        <v>1.85</v>
      </c>
    </row>
    <row r="122" spans="1:26" ht="24.95" customHeight="1">
      <c r="A122" s="38" t="s">
        <v>2766</v>
      </c>
      <c r="B122" s="38" t="s">
        <v>2766</v>
      </c>
      <c r="C122" s="39">
        <v>116</v>
      </c>
      <c r="D122" s="79" t="s">
        <v>1736</v>
      </c>
      <c r="E122" s="33" t="s">
        <v>2772</v>
      </c>
      <c r="F122" s="30">
        <v>7</v>
      </c>
      <c r="G122" s="30">
        <v>122</v>
      </c>
      <c r="H122" s="30">
        <v>45</v>
      </c>
      <c r="I122" s="30"/>
      <c r="J122" s="30">
        <v>6</v>
      </c>
      <c r="K122" s="40">
        <f t="shared" si="15"/>
        <v>180</v>
      </c>
      <c r="L122" s="41">
        <v>33510100001644</v>
      </c>
      <c r="M122" s="41" t="s">
        <v>91</v>
      </c>
      <c r="N122" s="45" t="s">
        <v>131</v>
      </c>
      <c r="O122" s="19">
        <v>3759</v>
      </c>
      <c r="P122" s="127">
        <v>3.9260000000000002</v>
      </c>
      <c r="Q122" s="127">
        <v>2.0979999999999999</v>
      </c>
      <c r="R122" s="128">
        <f t="shared" si="16"/>
        <v>6.024</v>
      </c>
      <c r="S122" s="128">
        <f t="shared" si="17"/>
        <v>2.5218755100000001</v>
      </c>
      <c r="T122" s="128">
        <f t="shared" si="18"/>
        <v>4.3563802799999998</v>
      </c>
      <c r="U122" s="151">
        <v>0</v>
      </c>
      <c r="V122" s="128">
        <f t="shared" si="29"/>
        <v>2.2583802799999999</v>
      </c>
      <c r="W122" s="128">
        <f t="shared" si="19"/>
        <v>0</v>
      </c>
      <c r="X122" s="128">
        <f t="shared" si="20"/>
        <v>0.67510514503466668</v>
      </c>
      <c r="Y122" s="128">
        <f t="shared" si="21"/>
        <v>0</v>
      </c>
      <c r="Z122" s="128">
        <f t="shared" si="22"/>
        <v>2.0299999999999998</v>
      </c>
    </row>
    <row r="123" spans="1:26" ht="24.95" customHeight="1">
      <c r="A123" s="38" t="s">
        <v>2766</v>
      </c>
      <c r="B123" s="38" t="s">
        <v>2776</v>
      </c>
      <c r="C123" s="39">
        <v>117</v>
      </c>
      <c r="D123" s="79" t="s">
        <v>1592</v>
      </c>
      <c r="E123" s="33" t="s">
        <v>2777</v>
      </c>
      <c r="F123" s="30">
        <v>98</v>
      </c>
      <c r="G123" s="30">
        <v>57</v>
      </c>
      <c r="H123" s="30">
        <v>34</v>
      </c>
      <c r="I123" s="30"/>
      <c r="J123" s="30">
        <v>5</v>
      </c>
      <c r="K123" s="40">
        <f t="shared" si="15"/>
        <v>194</v>
      </c>
      <c r="L123" s="41">
        <v>50044566733</v>
      </c>
      <c r="M123" s="41" t="s">
        <v>94</v>
      </c>
      <c r="N123" s="45" t="s">
        <v>132</v>
      </c>
      <c r="O123" s="19">
        <v>5698</v>
      </c>
      <c r="P123" s="127">
        <v>1.2960000000000003</v>
      </c>
      <c r="Q123" s="127">
        <v>4.3940000000000001</v>
      </c>
      <c r="R123" s="128">
        <f t="shared" si="16"/>
        <v>5.69</v>
      </c>
      <c r="S123" s="128">
        <f t="shared" si="17"/>
        <v>3.8227312200000001</v>
      </c>
      <c r="T123" s="128">
        <f t="shared" si="18"/>
        <v>6.6035261599999995</v>
      </c>
      <c r="U123" s="128">
        <f t="shared" ref="U123:U137" si="30">S123-P123</f>
        <v>2.5267312199999998</v>
      </c>
      <c r="V123" s="128">
        <f t="shared" si="29"/>
        <v>2.2095261599999994</v>
      </c>
      <c r="W123" s="128">
        <f t="shared" si="19"/>
        <v>0.72879350822199984</v>
      </c>
      <c r="X123" s="128">
        <f t="shared" si="20"/>
        <v>0.66050102009599987</v>
      </c>
      <c r="Y123" s="128">
        <f t="shared" si="21"/>
        <v>2.19</v>
      </c>
      <c r="Z123" s="128">
        <f t="shared" si="22"/>
        <v>1.98</v>
      </c>
    </row>
    <row r="124" spans="1:26" ht="24.95" customHeight="1">
      <c r="A124" s="38" t="s">
        <v>108</v>
      </c>
      <c r="B124" s="38" t="s">
        <v>2866</v>
      </c>
      <c r="C124" s="39">
        <v>118</v>
      </c>
      <c r="D124" s="79" t="s">
        <v>1678</v>
      </c>
      <c r="E124" s="33" t="s">
        <v>2867</v>
      </c>
      <c r="F124" s="30">
        <v>0</v>
      </c>
      <c r="G124" s="30">
        <v>25</v>
      </c>
      <c r="H124" s="30">
        <v>44</v>
      </c>
      <c r="I124" s="30"/>
      <c r="J124" s="30">
        <v>6</v>
      </c>
      <c r="K124" s="40">
        <f t="shared" si="15"/>
        <v>75</v>
      </c>
      <c r="L124" s="41">
        <v>33510100001417</v>
      </c>
      <c r="M124" s="41" t="s">
        <v>91</v>
      </c>
      <c r="N124" s="45" t="s">
        <v>131</v>
      </c>
      <c r="O124" s="19">
        <v>2814</v>
      </c>
      <c r="P124" s="127">
        <v>0.38700000000000001</v>
      </c>
      <c r="Q124" s="127">
        <v>0.90099999999999958</v>
      </c>
      <c r="R124" s="128">
        <f t="shared" si="16"/>
        <v>1.2879999999999996</v>
      </c>
      <c r="S124" s="128">
        <f t="shared" si="17"/>
        <v>1.8878844600000002</v>
      </c>
      <c r="T124" s="128">
        <f t="shared" si="18"/>
        <v>3.2612008799999996</v>
      </c>
      <c r="U124" s="128">
        <f t="shared" si="30"/>
        <v>1.5008844600000002</v>
      </c>
      <c r="V124" s="128">
        <f t="shared" si="29"/>
        <v>2.3602008799999998</v>
      </c>
      <c r="W124" s="128">
        <f t="shared" si="19"/>
        <v>0.432905107746</v>
      </c>
      <c r="X124" s="128">
        <f t="shared" si="20"/>
        <v>0.70554271639466659</v>
      </c>
      <c r="Y124" s="128">
        <f t="shared" si="21"/>
        <v>1.3</v>
      </c>
      <c r="Z124" s="128">
        <f t="shared" si="22"/>
        <v>2.12</v>
      </c>
    </row>
    <row r="125" spans="1:26" ht="24.95" customHeight="1">
      <c r="A125" s="38" t="s">
        <v>108</v>
      </c>
      <c r="B125" s="38" t="s">
        <v>2795</v>
      </c>
      <c r="C125" s="39">
        <v>119</v>
      </c>
      <c r="D125" s="79" t="s">
        <v>1681</v>
      </c>
      <c r="E125" s="33" t="s">
        <v>2796</v>
      </c>
      <c r="F125" s="30">
        <v>15</v>
      </c>
      <c r="G125" s="30">
        <v>43</v>
      </c>
      <c r="H125" s="30">
        <v>115</v>
      </c>
      <c r="I125" s="30"/>
      <c r="J125" s="30"/>
      <c r="K125" s="40">
        <f t="shared" si="15"/>
        <v>173</v>
      </c>
      <c r="L125" s="41">
        <v>33510100001423</v>
      </c>
      <c r="M125" s="41" t="s">
        <v>91</v>
      </c>
      <c r="N125" s="45" t="s">
        <v>131</v>
      </c>
      <c r="O125" s="19">
        <v>4684</v>
      </c>
      <c r="P125" s="127">
        <v>1.1919999999999999</v>
      </c>
      <c r="Q125" s="127">
        <v>2.2650000000000001</v>
      </c>
      <c r="R125" s="128">
        <f t="shared" si="16"/>
        <v>3.4569999999999999</v>
      </c>
      <c r="S125" s="128">
        <f t="shared" si="17"/>
        <v>3.1424487600000002</v>
      </c>
      <c r="T125" s="128">
        <f t="shared" si="18"/>
        <v>5.42838128</v>
      </c>
      <c r="U125" s="128">
        <f t="shared" si="30"/>
        <v>1.9504487600000002</v>
      </c>
      <c r="V125" s="128">
        <f t="shared" si="29"/>
        <v>3.1633812799999999</v>
      </c>
      <c r="W125" s="128">
        <f t="shared" si="19"/>
        <v>0.56257443734266677</v>
      </c>
      <c r="X125" s="128">
        <f t="shared" si="20"/>
        <v>0.94564011063466669</v>
      </c>
      <c r="Y125" s="128">
        <f t="shared" si="21"/>
        <v>1.69</v>
      </c>
      <c r="Z125" s="128">
        <f t="shared" si="22"/>
        <v>2.84</v>
      </c>
    </row>
    <row r="126" spans="1:26" ht="24.95" customHeight="1">
      <c r="A126" s="38" t="s">
        <v>108</v>
      </c>
      <c r="B126" s="38" t="s">
        <v>2918</v>
      </c>
      <c r="C126" s="39">
        <v>120</v>
      </c>
      <c r="D126" s="79" t="s">
        <v>1679</v>
      </c>
      <c r="E126" s="33" t="s">
        <v>2646</v>
      </c>
      <c r="F126" s="30">
        <v>3</v>
      </c>
      <c r="G126" s="30">
        <v>72</v>
      </c>
      <c r="H126" s="30">
        <v>5</v>
      </c>
      <c r="I126" s="30"/>
      <c r="J126" s="30"/>
      <c r="K126" s="40">
        <f t="shared" si="15"/>
        <v>80</v>
      </c>
      <c r="L126" s="41">
        <v>33510100001418</v>
      </c>
      <c r="M126" s="41" t="s">
        <v>91</v>
      </c>
      <c r="N126" s="45" t="s">
        <v>131</v>
      </c>
      <c r="O126" s="19">
        <v>2847</v>
      </c>
      <c r="P126" s="127">
        <v>0.32099999999999973</v>
      </c>
      <c r="Q126" s="127">
        <v>0.64800000000000013</v>
      </c>
      <c r="R126" s="128">
        <f t="shared" si="16"/>
        <v>0.96899999999999986</v>
      </c>
      <c r="S126" s="128">
        <f t="shared" si="17"/>
        <v>1.9100238300000001</v>
      </c>
      <c r="T126" s="128">
        <f t="shared" si="18"/>
        <v>3.2994452399999998</v>
      </c>
      <c r="U126" s="128">
        <f t="shared" si="30"/>
        <v>1.5890238300000004</v>
      </c>
      <c r="V126" s="128">
        <f t="shared" si="29"/>
        <v>2.6514452399999997</v>
      </c>
      <c r="W126" s="128">
        <f t="shared" si="19"/>
        <v>0.45832744003300013</v>
      </c>
      <c r="X126" s="128">
        <f t="shared" si="20"/>
        <v>0.79260536374399992</v>
      </c>
      <c r="Y126" s="128">
        <f t="shared" si="21"/>
        <v>1.37</v>
      </c>
      <c r="Z126" s="128">
        <f t="shared" si="22"/>
        <v>2.38</v>
      </c>
    </row>
    <row r="127" spans="1:26" ht="24.95" customHeight="1">
      <c r="A127" s="38" t="s">
        <v>108</v>
      </c>
      <c r="B127" s="38" t="s">
        <v>2918</v>
      </c>
      <c r="C127" s="39">
        <v>121</v>
      </c>
      <c r="D127" s="79" t="s">
        <v>1675</v>
      </c>
      <c r="E127" s="33" t="s">
        <v>2647</v>
      </c>
      <c r="F127" s="30">
        <v>0</v>
      </c>
      <c r="G127" s="30">
        <v>27</v>
      </c>
      <c r="H127" s="30">
        <v>33</v>
      </c>
      <c r="I127" s="30"/>
      <c r="J127" s="30"/>
      <c r="K127" s="40">
        <f t="shared" si="15"/>
        <v>60</v>
      </c>
      <c r="L127" s="41">
        <v>33510100001414</v>
      </c>
      <c r="M127" s="41" t="s">
        <v>91</v>
      </c>
      <c r="N127" s="45" t="s">
        <v>131</v>
      </c>
      <c r="O127" s="19">
        <v>1882</v>
      </c>
      <c r="P127" s="127">
        <v>0.30700000000000016</v>
      </c>
      <c r="Q127" s="127">
        <v>0.45500000000000002</v>
      </c>
      <c r="R127" s="128">
        <f t="shared" si="16"/>
        <v>0.76200000000000023</v>
      </c>
      <c r="S127" s="128">
        <f t="shared" si="17"/>
        <v>1.2626149800000002</v>
      </c>
      <c r="T127" s="128">
        <f t="shared" si="18"/>
        <v>2.1810874399999998</v>
      </c>
      <c r="U127" s="128">
        <f t="shared" si="30"/>
        <v>0.95561498</v>
      </c>
      <c r="V127" s="128">
        <f t="shared" si="29"/>
        <v>1.7260874399999997</v>
      </c>
      <c r="W127" s="128">
        <f t="shared" si="19"/>
        <v>0.27563121406466662</v>
      </c>
      <c r="X127" s="128">
        <f t="shared" si="20"/>
        <v>0.51598507206399991</v>
      </c>
      <c r="Y127" s="128">
        <f t="shared" si="21"/>
        <v>0.83</v>
      </c>
      <c r="Z127" s="128">
        <f t="shared" si="22"/>
        <v>1.55</v>
      </c>
    </row>
    <row r="128" spans="1:26" ht="24.95" customHeight="1">
      <c r="A128" s="38" t="s">
        <v>108</v>
      </c>
      <c r="B128" s="38" t="s">
        <v>2792</v>
      </c>
      <c r="C128" s="39">
        <v>122</v>
      </c>
      <c r="D128" s="79" t="s">
        <v>1582</v>
      </c>
      <c r="E128" s="33" t="s">
        <v>2744</v>
      </c>
      <c r="F128" s="30">
        <v>52</v>
      </c>
      <c r="G128" s="30">
        <v>25</v>
      </c>
      <c r="H128" s="30">
        <v>1</v>
      </c>
      <c r="I128" s="30"/>
      <c r="J128" s="30"/>
      <c r="K128" s="40">
        <f t="shared" si="15"/>
        <v>78</v>
      </c>
      <c r="L128" s="41">
        <v>33510100001410</v>
      </c>
      <c r="M128" s="41" t="s">
        <v>91</v>
      </c>
      <c r="N128" s="45" t="s">
        <v>131</v>
      </c>
      <c r="O128" s="19">
        <v>2742</v>
      </c>
      <c r="P128" s="127">
        <v>0.96600000000000008</v>
      </c>
      <c r="Q128" s="127">
        <v>1.9470000000000007</v>
      </c>
      <c r="R128" s="128">
        <f t="shared" si="16"/>
        <v>2.9130000000000007</v>
      </c>
      <c r="S128" s="128">
        <f t="shared" si="17"/>
        <v>1.8395803800000001</v>
      </c>
      <c r="T128" s="128">
        <f t="shared" si="18"/>
        <v>3.17775864</v>
      </c>
      <c r="U128" s="128">
        <f t="shared" si="30"/>
        <v>0.87358038000000005</v>
      </c>
      <c r="V128" s="128">
        <f t="shared" si="29"/>
        <v>1.2307586399999992</v>
      </c>
      <c r="W128" s="128">
        <f t="shared" si="19"/>
        <v>0.25196970093799997</v>
      </c>
      <c r="X128" s="128">
        <f t="shared" si="20"/>
        <v>0.36791478278399981</v>
      </c>
      <c r="Y128" s="128">
        <f t="shared" si="21"/>
        <v>0.76</v>
      </c>
      <c r="Z128" s="128">
        <f t="shared" si="22"/>
        <v>1.1000000000000001</v>
      </c>
    </row>
    <row r="129" spans="1:26" ht="24.95" customHeight="1">
      <c r="A129" s="38" t="s">
        <v>108</v>
      </c>
      <c r="B129" s="38" t="s">
        <v>2650</v>
      </c>
      <c r="C129" s="39">
        <v>123</v>
      </c>
      <c r="D129" s="79" t="s">
        <v>1693</v>
      </c>
      <c r="E129" s="33" t="s">
        <v>2652</v>
      </c>
      <c r="F129" s="30">
        <v>3</v>
      </c>
      <c r="G129" s="30">
        <v>61</v>
      </c>
      <c r="H129" s="30">
        <v>0</v>
      </c>
      <c r="I129" s="30"/>
      <c r="J129" s="30"/>
      <c r="K129" s="40">
        <f t="shared" si="15"/>
        <v>64</v>
      </c>
      <c r="L129" s="41">
        <v>33510100001451</v>
      </c>
      <c r="M129" s="41" t="s">
        <v>91</v>
      </c>
      <c r="N129" s="45" t="s">
        <v>131</v>
      </c>
      <c r="O129" s="19">
        <v>2896</v>
      </c>
      <c r="P129" s="127">
        <v>0.33800000000000008</v>
      </c>
      <c r="Q129" s="127">
        <v>0.56899999999999973</v>
      </c>
      <c r="R129" s="128">
        <f t="shared" si="16"/>
        <v>0.90699999999999981</v>
      </c>
      <c r="S129" s="128">
        <f t="shared" si="17"/>
        <v>1.9428974400000001</v>
      </c>
      <c r="T129" s="128">
        <f t="shared" si="18"/>
        <v>3.3562323199999997</v>
      </c>
      <c r="U129" s="128">
        <f t="shared" si="30"/>
        <v>1.60489744</v>
      </c>
      <c r="V129" s="128">
        <f t="shared" si="29"/>
        <v>2.7872323200000002</v>
      </c>
      <c r="W129" s="128">
        <f t="shared" si="19"/>
        <v>0.46290591827733335</v>
      </c>
      <c r="X129" s="128">
        <f t="shared" si="20"/>
        <v>0.83319664819200012</v>
      </c>
      <c r="Y129" s="128">
        <f t="shared" si="21"/>
        <v>1.39</v>
      </c>
      <c r="Z129" s="128">
        <f t="shared" si="22"/>
        <v>2.5</v>
      </c>
    </row>
    <row r="130" spans="1:26" ht="24.95" customHeight="1">
      <c r="A130" s="38" t="s">
        <v>108</v>
      </c>
      <c r="B130" s="38" t="s">
        <v>2795</v>
      </c>
      <c r="C130" s="39">
        <v>124</v>
      </c>
      <c r="D130" s="79" t="s">
        <v>1682</v>
      </c>
      <c r="E130" s="33" t="s">
        <v>2797</v>
      </c>
      <c r="F130" s="30">
        <v>2</v>
      </c>
      <c r="G130" s="30">
        <v>30</v>
      </c>
      <c r="H130" s="30">
        <v>32</v>
      </c>
      <c r="I130" s="30"/>
      <c r="J130" s="30"/>
      <c r="K130" s="40">
        <f t="shared" si="15"/>
        <v>64</v>
      </c>
      <c r="L130" s="41">
        <v>33510100001424</v>
      </c>
      <c r="M130" s="41" t="s">
        <v>91</v>
      </c>
      <c r="N130" s="45" t="s">
        <v>131</v>
      </c>
      <c r="O130" s="19">
        <v>2313</v>
      </c>
      <c r="P130" s="127">
        <v>0.42700000000000005</v>
      </c>
      <c r="Q130" s="127">
        <v>0.59400000000000031</v>
      </c>
      <c r="R130" s="128">
        <f t="shared" si="16"/>
        <v>1.0210000000000004</v>
      </c>
      <c r="S130" s="128">
        <f t="shared" si="17"/>
        <v>1.5517685700000001</v>
      </c>
      <c r="T130" s="128">
        <f t="shared" si="18"/>
        <v>2.6805819599999996</v>
      </c>
      <c r="U130" s="128">
        <f t="shared" si="30"/>
        <v>1.1247685700000001</v>
      </c>
      <c r="V130" s="128">
        <f t="shared" si="29"/>
        <v>2.0865819599999993</v>
      </c>
      <c r="W130" s="128">
        <f t="shared" si="19"/>
        <v>0.32442074787366665</v>
      </c>
      <c r="X130" s="128">
        <f t="shared" si="20"/>
        <v>0.62374890057599974</v>
      </c>
      <c r="Y130" s="128">
        <f t="shared" si="21"/>
        <v>0.97</v>
      </c>
      <c r="Z130" s="128">
        <f t="shared" si="22"/>
        <v>1.87</v>
      </c>
    </row>
    <row r="131" spans="1:26" ht="24.95" customHeight="1">
      <c r="A131" s="38" t="s">
        <v>108</v>
      </c>
      <c r="B131" s="38" t="s">
        <v>2866</v>
      </c>
      <c r="C131" s="39">
        <v>125</v>
      </c>
      <c r="D131" s="79" t="s">
        <v>1677</v>
      </c>
      <c r="E131" s="33" t="s">
        <v>2868</v>
      </c>
      <c r="F131" s="30">
        <v>0</v>
      </c>
      <c r="G131" s="30">
        <v>81</v>
      </c>
      <c r="H131" s="30">
        <v>0</v>
      </c>
      <c r="I131" s="30"/>
      <c r="J131" s="30"/>
      <c r="K131" s="40">
        <f t="shared" si="15"/>
        <v>81</v>
      </c>
      <c r="L131" s="41">
        <v>33510100001416</v>
      </c>
      <c r="M131" s="41" t="s">
        <v>91</v>
      </c>
      <c r="N131" s="45" t="s">
        <v>131</v>
      </c>
      <c r="O131" s="19">
        <v>2809</v>
      </c>
      <c r="P131" s="127">
        <v>0.7140000000000003</v>
      </c>
      <c r="Q131" s="127">
        <v>0.86099999999999999</v>
      </c>
      <c r="R131" s="128">
        <f t="shared" si="16"/>
        <v>1.5750000000000002</v>
      </c>
      <c r="S131" s="128">
        <f t="shared" si="17"/>
        <v>1.8845300100000002</v>
      </c>
      <c r="T131" s="128">
        <f t="shared" si="18"/>
        <v>3.2554062799999999</v>
      </c>
      <c r="U131" s="128">
        <f t="shared" si="30"/>
        <v>1.1705300099999998</v>
      </c>
      <c r="V131" s="128">
        <f t="shared" si="29"/>
        <v>2.3944062800000001</v>
      </c>
      <c r="W131" s="128">
        <f t="shared" si="19"/>
        <v>0.33761987255099996</v>
      </c>
      <c r="X131" s="128">
        <f t="shared" si="20"/>
        <v>0.71576785063466675</v>
      </c>
      <c r="Y131" s="128">
        <f t="shared" si="21"/>
        <v>1.01</v>
      </c>
      <c r="Z131" s="128">
        <f t="shared" si="22"/>
        <v>2.15</v>
      </c>
    </row>
    <row r="132" spans="1:26" ht="24.95" customHeight="1">
      <c r="A132" s="38" t="s">
        <v>108</v>
      </c>
      <c r="B132" s="38" t="s">
        <v>2650</v>
      </c>
      <c r="C132" s="39">
        <v>126</v>
      </c>
      <c r="D132" s="79" t="s">
        <v>1680</v>
      </c>
      <c r="E132" s="33" t="s">
        <v>2651</v>
      </c>
      <c r="F132" s="30">
        <v>11</v>
      </c>
      <c r="G132" s="30">
        <v>52</v>
      </c>
      <c r="H132" s="30">
        <v>34</v>
      </c>
      <c r="I132" s="30"/>
      <c r="J132" s="30"/>
      <c r="K132" s="40">
        <f t="shared" si="15"/>
        <v>97</v>
      </c>
      <c r="L132" s="41">
        <v>33510100001420</v>
      </c>
      <c r="M132" s="41" t="s">
        <v>91</v>
      </c>
      <c r="N132" s="45" t="s">
        <v>131</v>
      </c>
      <c r="O132" s="19">
        <v>3511</v>
      </c>
      <c r="P132" s="127">
        <v>0.8839999999999999</v>
      </c>
      <c r="Q132" s="127">
        <v>1.4809999999999994</v>
      </c>
      <c r="R132" s="128">
        <f t="shared" si="16"/>
        <v>2.3649999999999993</v>
      </c>
      <c r="S132" s="128">
        <f t="shared" si="17"/>
        <v>2.3554947900000003</v>
      </c>
      <c r="T132" s="128">
        <f t="shared" si="18"/>
        <v>4.0689681200000001</v>
      </c>
      <c r="U132" s="128">
        <f t="shared" si="30"/>
        <v>1.4714947900000004</v>
      </c>
      <c r="V132" s="128">
        <f t="shared" si="29"/>
        <v>2.5879681200000006</v>
      </c>
      <c r="W132" s="128">
        <f t="shared" si="19"/>
        <v>0.42442814726233341</v>
      </c>
      <c r="X132" s="128">
        <f t="shared" si="20"/>
        <v>0.7736299366720002</v>
      </c>
      <c r="Y132" s="128">
        <f t="shared" si="21"/>
        <v>1.27</v>
      </c>
      <c r="Z132" s="128">
        <f t="shared" si="22"/>
        <v>2.3199999999999998</v>
      </c>
    </row>
    <row r="133" spans="1:26" ht="24.95" customHeight="1">
      <c r="A133" s="38" t="s">
        <v>108</v>
      </c>
      <c r="B133" s="38" t="s">
        <v>2918</v>
      </c>
      <c r="C133" s="39">
        <v>127</v>
      </c>
      <c r="D133" s="79" t="s">
        <v>1676</v>
      </c>
      <c r="E133" s="33" t="s">
        <v>2645</v>
      </c>
      <c r="F133" s="30">
        <v>8</v>
      </c>
      <c r="G133" s="30">
        <v>32</v>
      </c>
      <c r="H133" s="30">
        <v>81</v>
      </c>
      <c r="I133" s="30"/>
      <c r="J133" s="30"/>
      <c r="K133" s="40">
        <f t="shared" si="15"/>
        <v>121</v>
      </c>
      <c r="L133" s="41">
        <v>33510100001415</v>
      </c>
      <c r="M133" s="41" t="s">
        <v>91</v>
      </c>
      <c r="N133" s="45" t="s">
        <v>131</v>
      </c>
      <c r="O133" s="19">
        <v>3556</v>
      </c>
      <c r="P133" s="127">
        <v>0.95199999999999974</v>
      </c>
      <c r="Q133" s="127">
        <v>1.1459999999999999</v>
      </c>
      <c r="R133" s="128">
        <f t="shared" si="16"/>
        <v>2.0979999999999999</v>
      </c>
      <c r="S133" s="128">
        <f t="shared" si="17"/>
        <v>2.3856848400000001</v>
      </c>
      <c r="T133" s="128">
        <f t="shared" si="18"/>
        <v>4.1211195199999997</v>
      </c>
      <c r="U133" s="128">
        <f t="shared" si="30"/>
        <v>1.4336848400000004</v>
      </c>
      <c r="V133" s="128">
        <f t="shared" si="29"/>
        <v>2.9751195199999998</v>
      </c>
      <c r="W133" s="128">
        <f t="shared" si="19"/>
        <v>0.41352249735066676</v>
      </c>
      <c r="X133" s="128">
        <f t="shared" si="20"/>
        <v>0.88936239517866666</v>
      </c>
      <c r="Y133" s="128">
        <f t="shared" si="21"/>
        <v>1.24</v>
      </c>
      <c r="Z133" s="128">
        <f t="shared" si="22"/>
        <v>2.67</v>
      </c>
    </row>
    <row r="134" spans="1:26" ht="24.95" customHeight="1">
      <c r="A134" s="38" t="s">
        <v>108</v>
      </c>
      <c r="B134" s="38" t="s">
        <v>2648</v>
      </c>
      <c r="C134" s="39">
        <v>128</v>
      </c>
      <c r="D134" s="79" t="s">
        <v>1683</v>
      </c>
      <c r="E134" s="33" t="s">
        <v>2649</v>
      </c>
      <c r="F134" s="30">
        <v>11</v>
      </c>
      <c r="G134" s="30">
        <v>58</v>
      </c>
      <c r="H134" s="30">
        <v>66</v>
      </c>
      <c r="I134" s="30"/>
      <c r="J134" s="30"/>
      <c r="K134" s="40">
        <f t="shared" si="15"/>
        <v>135</v>
      </c>
      <c r="L134" s="41">
        <v>33510100001426</v>
      </c>
      <c r="M134" s="41" t="s">
        <v>91</v>
      </c>
      <c r="N134" s="45" t="s">
        <v>131</v>
      </c>
      <c r="O134" s="19">
        <v>4323</v>
      </c>
      <c r="P134" s="127">
        <v>1.0130000000000001</v>
      </c>
      <c r="Q134" s="127">
        <v>1.3839999999999995</v>
      </c>
      <c r="R134" s="128">
        <f t="shared" si="16"/>
        <v>2.3969999999999994</v>
      </c>
      <c r="S134" s="128">
        <f t="shared" si="17"/>
        <v>2.9002574700000001</v>
      </c>
      <c r="T134" s="128">
        <f t="shared" si="18"/>
        <v>5.0100111599999995</v>
      </c>
      <c r="U134" s="128">
        <f t="shared" si="30"/>
        <v>1.88725747</v>
      </c>
      <c r="V134" s="128">
        <f t="shared" si="29"/>
        <v>3.62601116</v>
      </c>
      <c r="W134" s="128">
        <f t="shared" si="19"/>
        <v>0.54434796293033327</v>
      </c>
      <c r="X134" s="128">
        <f t="shared" si="20"/>
        <v>1.0839356027626668</v>
      </c>
      <c r="Y134" s="128">
        <f t="shared" si="21"/>
        <v>1.63</v>
      </c>
      <c r="Z134" s="128">
        <f t="shared" si="22"/>
        <v>3.25</v>
      </c>
    </row>
    <row r="135" spans="1:26" ht="24.95" customHeight="1">
      <c r="A135" s="38" t="s">
        <v>108</v>
      </c>
      <c r="B135" s="38" t="s">
        <v>2792</v>
      </c>
      <c r="C135" s="39">
        <v>129</v>
      </c>
      <c r="D135" s="79" t="s">
        <v>1674</v>
      </c>
      <c r="E135" s="33" t="s">
        <v>2794</v>
      </c>
      <c r="F135" s="30">
        <v>18</v>
      </c>
      <c r="G135" s="30">
        <v>96</v>
      </c>
      <c r="H135" s="30">
        <v>70</v>
      </c>
      <c r="I135" s="30"/>
      <c r="J135" s="30">
        <v>4</v>
      </c>
      <c r="K135" s="40">
        <f t="shared" ref="K135:K198" si="31">J135+I135+H135+G135+F135</f>
        <v>188</v>
      </c>
      <c r="L135" s="41">
        <v>33510100001409</v>
      </c>
      <c r="M135" s="41" t="s">
        <v>91</v>
      </c>
      <c r="N135" s="45" t="s">
        <v>131</v>
      </c>
      <c r="O135" s="19">
        <v>4847</v>
      </c>
      <c r="P135" s="127">
        <v>1.425</v>
      </c>
      <c r="Q135" s="127">
        <v>1.1399999999999999</v>
      </c>
      <c r="R135" s="128">
        <f t="shared" ref="R135:R198" si="32">P135+Q135</f>
        <v>2.5649999999999999</v>
      </c>
      <c r="S135" s="128">
        <f t="shared" ref="S135:S198" si="33">O135*0.00067089</f>
        <v>3.2518038300000001</v>
      </c>
      <c r="T135" s="128">
        <f t="shared" ref="T135:T198" si="34">O135*0.00115892</f>
        <v>5.6172852399999993</v>
      </c>
      <c r="U135" s="128">
        <f t="shared" si="30"/>
        <v>1.82680383</v>
      </c>
      <c r="V135" s="128">
        <f t="shared" si="29"/>
        <v>4.4772852399999996</v>
      </c>
      <c r="W135" s="128">
        <f t="shared" ref="W135:W198" si="35">U135/3*86.53%</f>
        <v>0.52691111803300006</v>
      </c>
      <c r="X135" s="128">
        <f t="shared" ref="X135:X198" si="36">V135/3*89.68%</f>
        <v>1.3384098010773333</v>
      </c>
      <c r="Y135" s="128">
        <f t="shared" ref="Y135:Y198" si="37">ROUND(W135*3,2)</f>
        <v>1.58</v>
      </c>
      <c r="Z135" s="128">
        <f t="shared" ref="Z135:Z198" si="38">ROUND(X135*3,2)</f>
        <v>4.0199999999999996</v>
      </c>
    </row>
    <row r="136" spans="1:26" ht="24.95" customHeight="1">
      <c r="A136" s="38" t="s">
        <v>108</v>
      </c>
      <c r="B136" s="38" t="s">
        <v>2792</v>
      </c>
      <c r="C136" s="39">
        <v>130</v>
      </c>
      <c r="D136" s="79" t="s">
        <v>1673</v>
      </c>
      <c r="E136" s="33" t="s">
        <v>2793</v>
      </c>
      <c r="F136" s="30">
        <v>11</v>
      </c>
      <c r="G136" s="30">
        <v>100</v>
      </c>
      <c r="H136" s="30">
        <v>69</v>
      </c>
      <c r="I136" s="30"/>
      <c r="J136" s="30">
        <v>4</v>
      </c>
      <c r="K136" s="40">
        <f t="shared" si="31"/>
        <v>184</v>
      </c>
      <c r="L136" s="41">
        <v>33510100001408</v>
      </c>
      <c r="M136" s="41" t="s">
        <v>91</v>
      </c>
      <c r="N136" s="45" t="s">
        <v>131</v>
      </c>
      <c r="O136" s="19">
        <v>5130</v>
      </c>
      <c r="P136" s="127">
        <v>1.387</v>
      </c>
      <c r="Q136" s="127">
        <v>1.1440000000000001</v>
      </c>
      <c r="R136" s="128">
        <f t="shared" si="32"/>
        <v>2.5310000000000001</v>
      </c>
      <c r="S136" s="128">
        <f t="shared" si="33"/>
        <v>3.4416657000000002</v>
      </c>
      <c r="T136" s="128">
        <f t="shared" si="34"/>
        <v>5.9452596</v>
      </c>
      <c r="U136" s="128">
        <f t="shared" si="30"/>
        <v>2.0546657000000002</v>
      </c>
      <c r="V136" s="128">
        <f t="shared" si="29"/>
        <v>4.8012595999999998</v>
      </c>
      <c r="W136" s="128">
        <f t="shared" si="35"/>
        <v>0.59263407673666668</v>
      </c>
      <c r="X136" s="128">
        <f t="shared" si="36"/>
        <v>1.4352565364266667</v>
      </c>
      <c r="Y136" s="128">
        <f t="shared" si="37"/>
        <v>1.78</v>
      </c>
      <c r="Z136" s="128">
        <f t="shared" si="38"/>
        <v>4.3099999999999996</v>
      </c>
    </row>
    <row r="137" spans="1:26" ht="24.95" customHeight="1">
      <c r="A137" s="38" t="s">
        <v>105</v>
      </c>
      <c r="B137" s="38" t="s">
        <v>2878</v>
      </c>
      <c r="C137" s="39">
        <v>131</v>
      </c>
      <c r="D137" s="79" t="s">
        <v>1728</v>
      </c>
      <c r="E137" s="33" t="s">
        <v>2879</v>
      </c>
      <c r="F137" s="30">
        <v>1</v>
      </c>
      <c r="G137" s="30">
        <v>5</v>
      </c>
      <c r="H137" s="30">
        <v>55</v>
      </c>
      <c r="I137" s="30"/>
      <c r="J137" s="30">
        <v>0</v>
      </c>
      <c r="K137" s="40">
        <f t="shared" si="31"/>
        <v>61</v>
      </c>
      <c r="L137" s="41">
        <v>33510100001594</v>
      </c>
      <c r="M137" s="41" t="s">
        <v>91</v>
      </c>
      <c r="N137" s="45" t="s">
        <v>131</v>
      </c>
      <c r="O137" s="19">
        <v>1666</v>
      </c>
      <c r="P137" s="127">
        <v>0.46800000000000008</v>
      </c>
      <c r="Q137" s="127">
        <v>0.38300000000000001</v>
      </c>
      <c r="R137" s="128">
        <f t="shared" si="32"/>
        <v>0.85100000000000009</v>
      </c>
      <c r="S137" s="128">
        <f t="shared" si="33"/>
        <v>1.1177027400000001</v>
      </c>
      <c r="T137" s="128">
        <f t="shared" si="34"/>
        <v>1.9307607199999999</v>
      </c>
      <c r="U137" s="128">
        <f t="shared" si="30"/>
        <v>0.64970274000000006</v>
      </c>
      <c r="V137" s="128">
        <f t="shared" si="29"/>
        <v>1.5477607199999999</v>
      </c>
      <c r="W137" s="128">
        <f t="shared" si="35"/>
        <v>0.18739592697400001</v>
      </c>
      <c r="X137" s="128">
        <f t="shared" si="36"/>
        <v>0.46267727123199998</v>
      </c>
      <c r="Y137" s="128">
        <f t="shared" si="37"/>
        <v>0.56000000000000005</v>
      </c>
      <c r="Z137" s="128">
        <f t="shared" si="38"/>
        <v>1.39</v>
      </c>
    </row>
    <row r="138" spans="1:26" ht="24.95" customHeight="1">
      <c r="A138" s="38" t="s">
        <v>105</v>
      </c>
      <c r="B138" s="38" t="s">
        <v>2339</v>
      </c>
      <c r="C138" s="39">
        <v>132</v>
      </c>
      <c r="D138" s="79" t="s">
        <v>1640</v>
      </c>
      <c r="E138" s="33" t="s">
        <v>2347</v>
      </c>
      <c r="F138" s="24">
        <v>15</v>
      </c>
      <c r="G138" s="24">
        <v>30</v>
      </c>
      <c r="H138" s="24">
        <v>47</v>
      </c>
      <c r="I138" s="24"/>
      <c r="J138" s="24">
        <v>0</v>
      </c>
      <c r="K138" s="40">
        <f t="shared" si="31"/>
        <v>92</v>
      </c>
      <c r="L138" s="42">
        <v>11630100005473</v>
      </c>
      <c r="M138" s="41" t="s">
        <v>88</v>
      </c>
      <c r="N138" s="46" t="s">
        <v>130</v>
      </c>
      <c r="O138" s="19"/>
      <c r="P138" s="127">
        <v>9.5470000000000006</v>
      </c>
      <c r="Q138" s="127">
        <v>4.0340000000000007</v>
      </c>
      <c r="R138" s="128">
        <f t="shared" si="32"/>
        <v>13.581000000000001</v>
      </c>
      <c r="S138" s="128">
        <f t="shared" si="33"/>
        <v>0</v>
      </c>
      <c r="T138" s="128">
        <f t="shared" si="34"/>
        <v>0</v>
      </c>
      <c r="U138" s="151">
        <v>0</v>
      </c>
      <c r="V138" s="151">
        <v>0</v>
      </c>
      <c r="W138" s="128">
        <f t="shared" si="35"/>
        <v>0</v>
      </c>
      <c r="X138" s="128">
        <f t="shared" si="36"/>
        <v>0</v>
      </c>
      <c r="Y138" s="128">
        <f t="shared" si="37"/>
        <v>0</v>
      </c>
      <c r="Z138" s="128">
        <f t="shared" si="38"/>
        <v>0</v>
      </c>
    </row>
    <row r="139" spans="1:26" ht="24.95" customHeight="1">
      <c r="A139" s="38" t="s">
        <v>105</v>
      </c>
      <c r="B139" s="38" t="s">
        <v>2676</v>
      </c>
      <c r="C139" s="39">
        <v>133</v>
      </c>
      <c r="D139" s="79" t="s">
        <v>1746</v>
      </c>
      <c r="E139" s="33" t="s">
        <v>2677</v>
      </c>
      <c r="F139" s="30">
        <v>6</v>
      </c>
      <c r="G139" s="30">
        <v>52</v>
      </c>
      <c r="H139" s="30">
        <v>64</v>
      </c>
      <c r="I139" s="30"/>
      <c r="J139" s="30">
        <v>71</v>
      </c>
      <c r="K139" s="40">
        <f t="shared" si="31"/>
        <v>193</v>
      </c>
      <c r="L139" s="41">
        <v>33510100001673</v>
      </c>
      <c r="M139" s="41" t="s">
        <v>91</v>
      </c>
      <c r="N139" s="45" t="s">
        <v>131</v>
      </c>
      <c r="O139" s="19">
        <v>4988</v>
      </c>
      <c r="P139" s="127">
        <v>3.2919999999999998</v>
      </c>
      <c r="Q139" s="127">
        <v>6.0070000000000006</v>
      </c>
      <c r="R139" s="128">
        <f t="shared" si="32"/>
        <v>9.2989999999999995</v>
      </c>
      <c r="S139" s="128">
        <f t="shared" si="33"/>
        <v>3.3463993200000002</v>
      </c>
      <c r="T139" s="128">
        <f t="shared" si="34"/>
        <v>5.7806929599999997</v>
      </c>
      <c r="U139" s="128">
        <f>S139-P139</f>
        <v>5.4399320000000362E-2</v>
      </c>
      <c r="V139" s="151">
        <v>0</v>
      </c>
      <c r="W139" s="128">
        <f t="shared" si="35"/>
        <v>1.5690577198666771E-2</v>
      </c>
      <c r="X139" s="128">
        <f t="shared" si="36"/>
        <v>0</v>
      </c>
      <c r="Y139" s="128">
        <f t="shared" si="37"/>
        <v>0.05</v>
      </c>
      <c r="Z139" s="128">
        <f t="shared" si="38"/>
        <v>0</v>
      </c>
    </row>
    <row r="140" spans="1:26" ht="24.95" customHeight="1">
      <c r="A140" s="38" t="s">
        <v>105</v>
      </c>
      <c r="B140" s="38" t="s">
        <v>2732</v>
      </c>
      <c r="C140" s="39">
        <v>134</v>
      </c>
      <c r="D140" s="79" t="s">
        <v>1738</v>
      </c>
      <c r="E140" s="33" t="s">
        <v>2916</v>
      </c>
      <c r="F140" s="30">
        <v>5</v>
      </c>
      <c r="G140" s="30">
        <v>11</v>
      </c>
      <c r="H140" s="30">
        <v>65</v>
      </c>
      <c r="I140" s="30"/>
      <c r="J140" s="30">
        <v>1</v>
      </c>
      <c r="K140" s="40">
        <f t="shared" si="31"/>
        <v>82</v>
      </c>
      <c r="L140" s="41">
        <v>33510100001659</v>
      </c>
      <c r="M140" s="41" t="s">
        <v>91</v>
      </c>
      <c r="N140" s="45" t="s">
        <v>131</v>
      </c>
      <c r="O140" s="19">
        <v>2361</v>
      </c>
      <c r="P140" s="127">
        <v>0.88900000000000012</v>
      </c>
      <c r="Q140" s="127">
        <v>1.258</v>
      </c>
      <c r="R140" s="128">
        <f t="shared" si="32"/>
        <v>2.1470000000000002</v>
      </c>
      <c r="S140" s="128">
        <f t="shared" si="33"/>
        <v>1.58397129</v>
      </c>
      <c r="T140" s="128">
        <f t="shared" si="34"/>
        <v>2.73621012</v>
      </c>
      <c r="U140" s="128">
        <f>S140-P140</f>
        <v>0.69497128999999991</v>
      </c>
      <c r="V140" s="128">
        <f>T140-Q140</f>
        <v>1.47821012</v>
      </c>
      <c r="W140" s="128">
        <f t="shared" si="35"/>
        <v>0.20045288574566664</v>
      </c>
      <c r="X140" s="128">
        <f t="shared" si="36"/>
        <v>0.44188627853866663</v>
      </c>
      <c r="Y140" s="128">
        <f t="shared" si="37"/>
        <v>0.6</v>
      </c>
      <c r="Z140" s="128">
        <f t="shared" si="38"/>
        <v>1.33</v>
      </c>
    </row>
    <row r="141" spans="1:26" ht="24.95" customHeight="1">
      <c r="A141" s="38" t="s">
        <v>105</v>
      </c>
      <c r="B141" s="38" t="s">
        <v>2732</v>
      </c>
      <c r="C141" s="39">
        <v>135</v>
      </c>
      <c r="D141" s="79" t="s">
        <v>1742</v>
      </c>
      <c r="E141" s="33" t="s">
        <v>2734</v>
      </c>
      <c r="F141" s="30">
        <v>6</v>
      </c>
      <c r="G141" s="30">
        <v>19</v>
      </c>
      <c r="H141" s="30">
        <v>49</v>
      </c>
      <c r="I141" s="30"/>
      <c r="J141" s="30">
        <v>9</v>
      </c>
      <c r="K141" s="40">
        <f t="shared" si="31"/>
        <v>83</v>
      </c>
      <c r="L141" s="41">
        <v>33510100001668</v>
      </c>
      <c r="M141" s="41" t="s">
        <v>91</v>
      </c>
      <c r="N141" s="45" t="s">
        <v>131</v>
      </c>
      <c r="O141" s="19">
        <v>2338</v>
      </c>
      <c r="P141" s="127">
        <v>0.84499999999999997</v>
      </c>
      <c r="Q141" s="127">
        <v>1.115</v>
      </c>
      <c r="R141" s="128">
        <f t="shared" si="32"/>
        <v>1.96</v>
      </c>
      <c r="S141" s="128">
        <f t="shared" si="33"/>
        <v>1.5685408200000002</v>
      </c>
      <c r="T141" s="128">
        <f t="shared" si="34"/>
        <v>2.7095549599999997</v>
      </c>
      <c r="U141" s="128">
        <f>S141-P141</f>
        <v>0.7235408200000002</v>
      </c>
      <c r="V141" s="128">
        <f>T141-Q141</f>
        <v>1.5945549599999997</v>
      </c>
      <c r="W141" s="128">
        <f t="shared" si="35"/>
        <v>0.20869329051533336</v>
      </c>
      <c r="X141" s="128">
        <f t="shared" si="36"/>
        <v>0.47666562937599993</v>
      </c>
      <c r="Y141" s="128">
        <f t="shared" si="37"/>
        <v>0.63</v>
      </c>
      <c r="Z141" s="128">
        <f t="shared" si="38"/>
        <v>1.43</v>
      </c>
    </row>
    <row r="142" spans="1:26" ht="24.95" customHeight="1">
      <c r="A142" s="38" t="s">
        <v>105</v>
      </c>
      <c r="B142" s="38" t="s">
        <v>2659</v>
      </c>
      <c r="C142" s="39">
        <v>136</v>
      </c>
      <c r="D142" s="79" t="s">
        <v>1586</v>
      </c>
      <c r="E142" s="33" t="s">
        <v>2660</v>
      </c>
      <c r="F142" s="30">
        <v>37</v>
      </c>
      <c r="G142" s="30">
        <v>81</v>
      </c>
      <c r="H142" s="30">
        <v>85</v>
      </c>
      <c r="I142" s="30"/>
      <c r="J142" s="30">
        <v>0</v>
      </c>
      <c r="K142" s="40">
        <f t="shared" si="31"/>
        <v>203</v>
      </c>
      <c r="L142" s="41">
        <v>50044233715</v>
      </c>
      <c r="M142" s="41" t="s">
        <v>93</v>
      </c>
      <c r="N142" s="25" t="s">
        <v>133</v>
      </c>
      <c r="O142" s="19">
        <v>5269</v>
      </c>
      <c r="P142" s="127">
        <v>1.1889999999999996</v>
      </c>
      <c r="Q142" s="127">
        <v>2.6510000000000002</v>
      </c>
      <c r="R142" s="128">
        <f t="shared" si="32"/>
        <v>3.84</v>
      </c>
      <c r="S142" s="128">
        <f t="shared" si="33"/>
        <v>3.5349194100000001</v>
      </c>
      <c r="T142" s="128">
        <f t="shared" si="34"/>
        <v>6.1063494799999996</v>
      </c>
      <c r="U142" s="128">
        <f>S142-P142</f>
        <v>2.3459194100000005</v>
      </c>
      <c r="V142" s="128">
        <f>T142-Q142</f>
        <v>3.4553494799999993</v>
      </c>
      <c r="W142" s="128">
        <f t="shared" si="35"/>
        <v>0.67664135515766677</v>
      </c>
      <c r="X142" s="128">
        <f t="shared" si="36"/>
        <v>1.0329191378879998</v>
      </c>
      <c r="Y142" s="128">
        <f t="shared" si="37"/>
        <v>2.0299999999999998</v>
      </c>
      <c r="Z142" s="128">
        <f t="shared" si="38"/>
        <v>3.1</v>
      </c>
    </row>
    <row r="143" spans="1:26" ht="24.95" customHeight="1">
      <c r="A143" s="38" t="s">
        <v>105</v>
      </c>
      <c r="B143" s="38" t="s">
        <v>2732</v>
      </c>
      <c r="C143" s="39">
        <v>137</v>
      </c>
      <c r="D143" s="79" t="s">
        <v>1739</v>
      </c>
      <c r="E143" s="33" t="s">
        <v>2733</v>
      </c>
      <c r="F143" s="30">
        <v>34</v>
      </c>
      <c r="G143" s="30">
        <v>45</v>
      </c>
      <c r="H143" s="30">
        <v>78</v>
      </c>
      <c r="I143" s="30"/>
      <c r="J143" s="30">
        <v>45</v>
      </c>
      <c r="K143" s="40">
        <f t="shared" si="31"/>
        <v>202</v>
      </c>
      <c r="L143" s="41">
        <v>33510100001661</v>
      </c>
      <c r="M143" s="41" t="s">
        <v>91</v>
      </c>
      <c r="N143" s="45" t="s">
        <v>131</v>
      </c>
      <c r="O143" s="19">
        <v>8950</v>
      </c>
      <c r="P143" s="127">
        <v>1.1420000000000003</v>
      </c>
      <c r="Q143" s="127">
        <v>2.9180000000000001</v>
      </c>
      <c r="R143" s="128">
        <f t="shared" si="32"/>
        <v>4.0600000000000005</v>
      </c>
      <c r="S143" s="128">
        <f t="shared" si="33"/>
        <v>6.0044655000000002</v>
      </c>
      <c r="T143" s="128">
        <f t="shared" si="34"/>
        <v>10.372333999999999</v>
      </c>
      <c r="U143" s="128">
        <f>S143-P143</f>
        <v>4.8624654999999999</v>
      </c>
      <c r="V143" s="128">
        <f>T143-Q143</f>
        <v>7.4543339999999985</v>
      </c>
      <c r="W143" s="128">
        <f t="shared" si="35"/>
        <v>1.4024971323833333</v>
      </c>
      <c r="X143" s="128">
        <f t="shared" si="36"/>
        <v>2.2283489103999998</v>
      </c>
      <c r="Y143" s="128">
        <f t="shared" si="37"/>
        <v>4.21</v>
      </c>
      <c r="Z143" s="128">
        <f t="shared" si="38"/>
        <v>6.69</v>
      </c>
    </row>
    <row r="144" spans="1:26" ht="24.95" customHeight="1">
      <c r="A144" s="38" t="s">
        <v>105</v>
      </c>
      <c r="B144" s="38" t="s">
        <v>2345</v>
      </c>
      <c r="C144" s="39">
        <v>138</v>
      </c>
      <c r="D144" s="79" t="s">
        <v>1642</v>
      </c>
      <c r="E144" s="33" t="s">
        <v>2346</v>
      </c>
      <c r="F144" s="24">
        <v>0</v>
      </c>
      <c r="G144" s="24">
        <v>14</v>
      </c>
      <c r="H144" s="24">
        <v>73</v>
      </c>
      <c r="I144" s="24"/>
      <c r="J144" s="24">
        <v>8</v>
      </c>
      <c r="K144" s="40">
        <f t="shared" si="31"/>
        <v>95</v>
      </c>
      <c r="L144" s="42">
        <v>11630100005473</v>
      </c>
      <c r="M144" s="41" t="s">
        <v>88</v>
      </c>
      <c r="N144" s="46" t="s">
        <v>130</v>
      </c>
      <c r="O144" s="19"/>
      <c r="P144" s="127">
        <v>8.536999999999999</v>
      </c>
      <c r="Q144" s="127">
        <v>4.4259999999999975</v>
      </c>
      <c r="R144" s="128">
        <f t="shared" si="32"/>
        <v>12.962999999999997</v>
      </c>
      <c r="S144" s="128">
        <f t="shared" si="33"/>
        <v>0</v>
      </c>
      <c r="T144" s="128">
        <f t="shared" si="34"/>
        <v>0</v>
      </c>
      <c r="U144" s="151">
        <v>0</v>
      </c>
      <c r="V144" s="151">
        <v>0</v>
      </c>
      <c r="W144" s="128">
        <f t="shared" si="35"/>
        <v>0</v>
      </c>
      <c r="X144" s="128">
        <f t="shared" si="36"/>
        <v>0</v>
      </c>
      <c r="Y144" s="128">
        <f t="shared" si="37"/>
        <v>0</v>
      </c>
      <c r="Z144" s="128">
        <f t="shared" si="38"/>
        <v>0</v>
      </c>
    </row>
    <row r="145" spans="1:26" ht="24.95" customHeight="1">
      <c r="A145" s="38" t="s">
        <v>105</v>
      </c>
      <c r="B145" s="38" t="s">
        <v>2653</v>
      </c>
      <c r="C145" s="39">
        <v>139</v>
      </c>
      <c r="D145" s="79" t="s">
        <v>1749</v>
      </c>
      <c r="E145" s="33" t="s">
        <v>2655</v>
      </c>
      <c r="F145" s="30">
        <v>1</v>
      </c>
      <c r="G145" s="30">
        <v>41</v>
      </c>
      <c r="H145" s="30">
        <v>0</v>
      </c>
      <c r="I145" s="30"/>
      <c r="J145" s="30">
        <v>0</v>
      </c>
      <c r="K145" s="40">
        <f t="shared" si="31"/>
        <v>42</v>
      </c>
      <c r="L145" s="41">
        <v>33510100001678</v>
      </c>
      <c r="M145" s="41" t="s">
        <v>91</v>
      </c>
      <c r="N145" s="45" t="s">
        <v>131</v>
      </c>
      <c r="O145" s="19">
        <v>1504</v>
      </c>
      <c r="P145" s="127">
        <v>0.37100000000000011</v>
      </c>
      <c r="Q145" s="127">
        <v>0.14000000000000001</v>
      </c>
      <c r="R145" s="128">
        <f t="shared" si="32"/>
        <v>0.51100000000000012</v>
      </c>
      <c r="S145" s="128">
        <f t="shared" si="33"/>
        <v>1.0090185600000001</v>
      </c>
      <c r="T145" s="128">
        <f t="shared" si="34"/>
        <v>1.7430156799999998</v>
      </c>
      <c r="U145" s="128">
        <f t="shared" ref="U145:U157" si="39">S145-P145</f>
        <v>0.63801856000000001</v>
      </c>
      <c r="V145" s="128">
        <f t="shared" ref="V145:V157" si="40">T145-Q145</f>
        <v>1.6030156799999999</v>
      </c>
      <c r="W145" s="128">
        <f t="shared" si="35"/>
        <v>0.18402581998933332</v>
      </c>
      <c r="X145" s="128">
        <f t="shared" si="36"/>
        <v>0.47919482060800006</v>
      </c>
      <c r="Y145" s="128">
        <f t="shared" si="37"/>
        <v>0.55000000000000004</v>
      </c>
      <c r="Z145" s="128">
        <f t="shared" si="38"/>
        <v>1.44</v>
      </c>
    </row>
    <row r="146" spans="1:26" ht="24.95" customHeight="1">
      <c r="A146" s="38" t="s">
        <v>105</v>
      </c>
      <c r="B146" s="38" t="s">
        <v>2672</v>
      </c>
      <c r="C146" s="39">
        <v>140</v>
      </c>
      <c r="D146" s="79" t="s">
        <v>1744</v>
      </c>
      <c r="E146" s="33" t="s">
        <v>2675</v>
      </c>
      <c r="F146" s="30">
        <v>7</v>
      </c>
      <c r="G146" s="30">
        <v>33</v>
      </c>
      <c r="H146" s="30">
        <v>4</v>
      </c>
      <c r="I146" s="30"/>
      <c r="J146" s="30">
        <v>4</v>
      </c>
      <c r="K146" s="40">
        <f t="shared" si="31"/>
        <v>48</v>
      </c>
      <c r="L146" s="41">
        <v>33510100001670</v>
      </c>
      <c r="M146" s="41" t="s">
        <v>91</v>
      </c>
      <c r="N146" s="45" t="s">
        <v>131</v>
      </c>
      <c r="O146" s="19">
        <v>1486</v>
      </c>
      <c r="P146" s="127">
        <v>0.6419999999999999</v>
      </c>
      <c r="Q146" s="127">
        <v>-0.23899999999999966</v>
      </c>
      <c r="R146" s="128">
        <f t="shared" si="32"/>
        <v>0.40300000000000025</v>
      </c>
      <c r="S146" s="128">
        <f t="shared" si="33"/>
        <v>0.99694254000000004</v>
      </c>
      <c r="T146" s="128">
        <f t="shared" si="34"/>
        <v>1.7221551199999998</v>
      </c>
      <c r="U146" s="128">
        <f t="shared" si="39"/>
        <v>0.35494254000000014</v>
      </c>
      <c r="V146" s="128">
        <f t="shared" si="40"/>
        <v>1.9611551199999995</v>
      </c>
      <c r="W146" s="128">
        <f t="shared" si="35"/>
        <v>0.10237725995400003</v>
      </c>
      <c r="X146" s="128">
        <f t="shared" si="36"/>
        <v>0.58625463720533322</v>
      </c>
      <c r="Y146" s="128">
        <f t="shared" si="37"/>
        <v>0.31</v>
      </c>
      <c r="Z146" s="128">
        <f t="shared" si="38"/>
        <v>1.76</v>
      </c>
    </row>
    <row r="147" spans="1:26" ht="24.95" customHeight="1">
      <c r="A147" s="38" t="s">
        <v>105</v>
      </c>
      <c r="B147" s="38" t="s">
        <v>2653</v>
      </c>
      <c r="C147" s="39">
        <v>141</v>
      </c>
      <c r="D147" s="79" t="s">
        <v>1745</v>
      </c>
      <c r="E147" s="33" t="s">
        <v>2657</v>
      </c>
      <c r="F147" s="30">
        <v>0</v>
      </c>
      <c r="G147" s="30">
        <v>18</v>
      </c>
      <c r="H147" s="30">
        <v>24</v>
      </c>
      <c r="I147" s="30"/>
      <c r="J147" s="30">
        <v>15</v>
      </c>
      <c r="K147" s="40">
        <f t="shared" si="31"/>
        <v>57</v>
      </c>
      <c r="L147" s="41">
        <v>33510100001672</v>
      </c>
      <c r="M147" s="41" t="s">
        <v>91</v>
      </c>
      <c r="N147" s="45" t="s">
        <v>131</v>
      </c>
      <c r="O147" s="19">
        <v>1914</v>
      </c>
      <c r="P147" s="127">
        <v>0.46500000000000002</v>
      </c>
      <c r="Q147" s="127">
        <v>0.59400000000000008</v>
      </c>
      <c r="R147" s="128">
        <f t="shared" si="32"/>
        <v>1.0590000000000002</v>
      </c>
      <c r="S147" s="128">
        <f t="shared" si="33"/>
        <v>1.2840834600000002</v>
      </c>
      <c r="T147" s="128">
        <f t="shared" si="34"/>
        <v>2.21817288</v>
      </c>
      <c r="U147" s="128">
        <f t="shared" si="39"/>
        <v>0.8190834600000001</v>
      </c>
      <c r="V147" s="128">
        <f t="shared" si="40"/>
        <v>1.6241728799999999</v>
      </c>
      <c r="W147" s="128">
        <f t="shared" si="35"/>
        <v>0.23625097264600001</v>
      </c>
      <c r="X147" s="128">
        <f t="shared" si="36"/>
        <v>0.48551941292799999</v>
      </c>
      <c r="Y147" s="128">
        <f t="shared" si="37"/>
        <v>0.71</v>
      </c>
      <c r="Z147" s="128">
        <f t="shared" si="38"/>
        <v>1.46</v>
      </c>
    </row>
    <row r="148" spans="1:26" ht="24.95" customHeight="1">
      <c r="A148" s="38" t="s">
        <v>105</v>
      </c>
      <c r="B148" s="38" t="s">
        <v>2672</v>
      </c>
      <c r="C148" s="39">
        <v>142</v>
      </c>
      <c r="D148" s="79" t="s">
        <v>1743</v>
      </c>
      <c r="E148" s="33" t="s">
        <v>2674</v>
      </c>
      <c r="F148" s="30">
        <v>16</v>
      </c>
      <c r="G148" s="30">
        <v>15</v>
      </c>
      <c r="H148" s="30">
        <v>21</v>
      </c>
      <c r="I148" s="30"/>
      <c r="J148" s="30">
        <v>0</v>
      </c>
      <c r="K148" s="40">
        <f t="shared" si="31"/>
        <v>52</v>
      </c>
      <c r="L148" s="41">
        <v>33510100001669</v>
      </c>
      <c r="M148" s="41" t="s">
        <v>91</v>
      </c>
      <c r="N148" s="45" t="s">
        <v>131</v>
      </c>
      <c r="O148" s="19">
        <v>2125</v>
      </c>
      <c r="P148" s="127">
        <v>1.3560000000000001</v>
      </c>
      <c r="Q148" s="127">
        <v>0.77900000000000014</v>
      </c>
      <c r="R148" s="128">
        <f t="shared" si="32"/>
        <v>2.1350000000000002</v>
      </c>
      <c r="S148" s="128">
        <f t="shared" si="33"/>
        <v>1.4256412500000002</v>
      </c>
      <c r="T148" s="128">
        <f t="shared" si="34"/>
        <v>2.4627049999999997</v>
      </c>
      <c r="U148" s="128">
        <f t="shared" si="39"/>
        <v>6.9641250000000099E-2</v>
      </c>
      <c r="V148" s="128">
        <f t="shared" si="40"/>
        <v>1.6837049999999996</v>
      </c>
      <c r="W148" s="128">
        <f t="shared" si="35"/>
        <v>2.0086857875000027E-2</v>
      </c>
      <c r="X148" s="128">
        <f t="shared" si="36"/>
        <v>0.50331554799999989</v>
      </c>
      <c r="Y148" s="128">
        <f t="shared" si="37"/>
        <v>0.06</v>
      </c>
      <c r="Z148" s="128">
        <f t="shared" si="38"/>
        <v>1.51</v>
      </c>
    </row>
    <row r="149" spans="1:26" ht="24.95" customHeight="1">
      <c r="A149" s="38" t="s">
        <v>105</v>
      </c>
      <c r="B149" s="38" t="s">
        <v>2653</v>
      </c>
      <c r="C149" s="39">
        <v>143</v>
      </c>
      <c r="D149" s="79" t="s">
        <v>376</v>
      </c>
      <c r="E149" s="33" t="s">
        <v>2658</v>
      </c>
      <c r="F149" s="30">
        <v>0</v>
      </c>
      <c r="G149" s="30">
        <v>35</v>
      </c>
      <c r="H149" s="30">
        <v>0</v>
      </c>
      <c r="I149" s="30"/>
      <c r="J149" s="30"/>
      <c r="K149" s="40">
        <f t="shared" si="31"/>
        <v>35</v>
      </c>
      <c r="L149" s="41">
        <v>33510100001683</v>
      </c>
      <c r="M149" s="41" t="s">
        <v>91</v>
      </c>
      <c r="N149" s="45" t="s">
        <v>131</v>
      </c>
      <c r="O149" s="19">
        <v>1087</v>
      </c>
      <c r="P149" s="127">
        <v>0.39400000000000002</v>
      </c>
      <c r="Q149" s="127">
        <v>0.1459999999999998</v>
      </c>
      <c r="R149" s="128">
        <f t="shared" si="32"/>
        <v>0.53999999999999981</v>
      </c>
      <c r="S149" s="128">
        <f t="shared" si="33"/>
        <v>0.7292574300000001</v>
      </c>
      <c r="T149" s="128">
        <f t="shared" si="34"/>
        <v>1.25974604</v>
      </c>
      <c r="U149" s="128">
        <f t="shared" si="39"/>
        <v>0.33525743000000008</v>
      </c>
      <c r="V149" s="128">
        <f t="shared" si="40"/>
        <v>1.1137460400000001</v>
      </c>
      <c r="W149" s="128">
        <f t="shared" si="35"/>
        <v>9.6699418059666684E-2</v>
      </c>
      <c r="X149" s="128">
        <f t="shared" si="36"/>
        <v>0.33293581622400004</v>
      </c>
      <c r="Y149" s="128">
        <f t="shared" si="37"/>
        <v>0.28999999999999998</v>
      </c>
      <c r="Z149" s="128">
        <f t="shared" si="38"/>
        <v>1</v>
      </c>
    </row>
    <row r="150" spans="1:26" ht="24.95" customHeight="1">
      <c r="A150" s="38" t="s">
        <v>105</v>
      </c>
      <c r="B150" s="38" t="s">
        <v>2653</v>
      </c>
      <c r="C150" s="39">
        <v>144</v>
      </c>
      <c r="D150" s="79" t="s">
        <v>1747</v>
      </c>
      <c r="E150" s="33" t="s">
        <v>2656</v>
      </c>
      <c r="F150" s="30">
        <v>11</v>
      </c>
      <c r="G150" s="30">
        <v>47</v>
      </c>
      <c r="H150" s="30">
        <v>46</v>
      </c>
      <c r="I150" s="30"/>
      <c r="J150" s="30"/>
      <c r="K150" s="40">
        <f t="shared" si="31"/>
        <v>104</v>
      </c>
      <c r="L150" s="41">
        <v>33510100001674</v>
      </c>
      <c r="M150" s="41" t="s">
        <v>91</v>
      </c>
      <c r="N150" s="45" t="s">
        <v>131</v>
      </c>
      <c r="O150" s="19">
        <v>3453</v>
      </c>
      <c r="P150" s="127">
        <v>0.68199999999999994</v>
      </c>
      <c r="Q150" s="127">
        <v>-7.3999999999999844E-2</v>
      </c>
      <c r="R150" s="128">
        <f t="shared" si="32"/>
        <v>0.6080000000000001</v>
      </c>
      <c r="S150" s="128">
        <f t="shared" si="33"/>
        <v>2.3165831700000004</v>
      </c>
      <c r="T150" s="128">
        <f t="shared" si="34"/>
        <v>4.0017507599999993</v>
      </c>
      <c r="U150" s="128">
        <f t="shared" si="39"/>
        <v>1.6345831700000004</v>
      </c>
      <c r="V150" s="128">
        <f t="shared" si="40"/>
        <v>4.0757507599999991</v>
      </c>
      <c r="W150" s="128">
        <f t="shared" si="35"/>
        <v>0.47146827233366678</v>
      </c>
      <c r="X150" s="128">
        <f t="shared" si="36"/>
        <v>1.2183777605226664</v>
      </c>
      <c r="Y150" s="128">
        <f t="shared" si="37"/>
        <v>1.41</v>
      </c>
      <c r="Z150" s="128">
        <f t="shared" si="38"/>
        <v>3.66</v>
      </c>
    </row>
    <row r="151" spans="1:26" ht="24.95" customHeight="1">
      <c r="A151" s="38" t="s">
        <v>105</v>
      </c>
      <c r="B151" s="38" t="s">
        <v>2672</v>
      </c>
      <c r="C151" s="39">
        <v>145</v>
      </c>
      <c r="D151" s="79" t="s">
        <v>1740</v>
      </c>
      <c r="E151" s="33" t="s">
        <v>2673</v>
      </c>
      <c r="F151" s="30">
        <v>18</v>
      </c>
      <c r="G151" s="30">
        <v>68</v>
      </c>
      <c r="H151" s="30">
        <v>52</v>
      </c>
      <c r="I151" s="30"/>
      <c r="J151" s="30"/>
      <c r="K151" s="40">
        <f t="shared" si="31"/>
        <v>138</v>
      </c>
      <c r="L151" s="41">
        <v>33510100001666</v>
      </c>
      <c r="M151" s="41" t="s">
        <v>91</v>
      </c>
      <c r="N151" s="45" t="s">
        <v>131</v>
      </c>
      <c r="O151" s="19">
        <v>3354</v>
      </c>
      <c r="P151" s="127">
        <v>0.96799999999999975</v>
      </c>
      <c r="Q151" s="127">
        <v>1.2820000000000005</v>
      </c>
      <c r="R151" s="128">
        <f t="shared" si="32"/>
        <v>2.25</v>
      </c>
      <c r="S151" s="128">
        <f t="shared" si="33"/>
        <v>2.2501650600000001</v>
      </c>
      <c r="T151" s="128">
        <f t="shared" si="34"/>
        <v>3.8870176799999996</v>
      </c>
      <c r="U151" s="128">
        <f t="shared" si="39"/>
        <v>1.2821650600000003</v>
      </c>
      <c r="V151" s="128">
        <f t="shared" si="40"/>
        <v>2.6050176799999991</v>
      </c>
      <c r="W151" s="128">
        <f t="shared" si="35"/>
        <v>0.36981914213933337</v>
      </c>
      <c r="X151" s="128">
        <f t="shared" si="36"/>
        <v>0.77872661847466651</v>
      </c>
      <c r="Y151" s="128">
        <f t="shared" si="37"/>
        <v>1.1100000000000001</v>
      </c>
      <c r="Z151" s="128">
        <f t="shared" si="38"/>
        <v>2.34</v>
      </c>
    </row>
    <row r="152" spans="1:26" ht="24.95" customHeight="1">
      <c r="A152" s="38" t="s">
        <v>105</v>
      </c>
      <c r="B152" s="38" t="s">
        <v>2672</v>
      </c>
      <c r="C152" s="39">
        <v>146</v>
      </c>
      <c r="D152" s="79" t="s">
        <v>1741</v>
      </c>
      <c r="E152" s="33" t="s">
        <v>2917</v>
      </c>
      <c r="F152" s="30">
        <v>10</v>
      </c>
      <c r="G152" s="30">
        <v>71</v>
      </c>
      <c r="H152" s="30">
        <v>76</v>
      </c>
      <c r="I152" s="30"/>
      <c r="J152" s="30"/>
      <c r="K152" s="40">
        <f t="shared" si="31"/>
        <v>157</v>
      </c>
      <c r="L152" s="41">
        <v>33510100001667</v>
      </c>
      <c r="M152" s="41" t="s">
        <v>91</v>
      </c>
      <c r="N152" s="45" t="s">
        <v>131</v>
      </c>
      <c r="O152" s="19">
        <v>6138</v>
      </c>
      <c r="P152" s="127">
        <v>-0.255</v>
      </c>
      <c r="Q152" s="127">
        <v>0.22699999999999942</v>
      </c>
      <c r="R152" s="128">
        <f t="shared" si="32"/>
        <v>-2.800000000000058E-2</v>
      </c>
      <c r="S152" s="128">
        <f t="shared" si="33"/>
        <v>4.1179228200000004</v>
      </c>
      <c r="T152" s="128">
        <f t="shared" si="34"/>
        <v>7.1134509599999998</v>
      </c>
      <c r="U152" s="128">
        <f t="shared" si="39"/>
        <v>4.3729228200000003</v>
      </c>
      <c r="V152" s="128">
        <f t="shared" si="40"/>
        <v>6.8864509600000003</v>
      </c>
      <c r="W152" s="128">
        <f t="shared" si="35"/>
        <v>1.2612967053820001</v>
      </c>
      <c r="X152" s="128">
        <f t="shared" si="36"/>
        <v>2.0585897403093338</v>
      </c>
      <c r="Y152" s="128">
        <f t="shared" si="37"/>
        <v>3.78</v>
      </c>
      <c r="Z152" s="128">
        <f t="shared" si="38"/>
        <v>6.18</v>
      </c>
    </row>
    <row r="153" spans="1:26" ht="24.95" customHeight="1">
      <c r="A153" s="38" t="s">
        <v>105</v>
      </c>
      <c r="B153" s="38" t="s">
        <v>2653</v>
      </c>
      <c r="C153" s="39">
        <v>147</v>
      </c>
      <c r="D153" s="79" t="s">
        <v>1748</v>
      </c>
      <c r="E153" s="33" t="s">
        <v>2654</v>
      </c>
      <c r="F153" s="30">
        <v>56</v>
      </c>
      <c r="G153" s="30">
        <v>58</v>
      </c>
      <c r="H153" s="30">
        <v>94</v>
      </c>
      <c r="I153" s="30"/>
      <c r="J153" s="30"/>
      <c r="K153" s="40">
        <f t="shared" si="31"/>
        <v>208</v>
      </c>
      <c r="L153" s="41">
        <v>33510100001677</v>
      </c>
      <c r="M153" s="41" t="s">
        <v>91</v>
      </c>
      <c r="N153" s="45" t="s">
        <v>131</v>
      </c>
      <c r="O153" s="19">
        <v>8169</v>
      </c>
      <c r="P153" s="127">
        <v>3.9410000000000003</v>
      </c>
      <c r="Q153" s="127">
        <v>2.1979999999999995</v>
      </c>
      <c r="R153" s="128">
        <f t="shared" si="32"/>
        <v>6.1389999999999993</v>
      </c>
      <c r="S153" s="128">
        <f t="shared" si="33"/>
        <v>5.4805004100000003</v>
      </c>
      <c r="T153" s="128">
        <f t="shared" si="34"/>
        <v>9.4672174799999986</v>
      </c>
      <c r="U153" s="128">
        <f t="shared" si="39"/>
        <v>1.53950041</v>
      </c>
      <c r="V153" s="128">
        <f t="shared" si="40"/>
        <v>7.2692174799999991</v>
      </c>
      <c r="W153" s="128">
        <f t="shared" si="35"/>
        <v>0.44404323492433329</v>
      </c>
      <c r="X153" s="128">
        <f t="shared" si="36"/>
        <v>2.1730114120213333</v>
      </c>
      <c r="Y153" s="128">
        <f t="shared" si="37"/>
        <v>1.33</v>
      </c>
      <c r="Z153" s="128">
        <f t="shared" si="38"/>
        <v>6.52</v>
      </c>
    </row>
    <row r="154" spans="1:26" ht="24.95" customHeight="1">
      <c r="A154" s="38" t="s">
        <v>2828</v>
      </c>
      <c r="B154" s="38" t="s">
        <v>68</v>
      </c>
      <c r="C154" s="39">
        <v>148</v>
      </c>
      <c r="D154" s="79" t="s">
        <v>1752</v>
      </c>
      <c r="E154" s="33" t="s">
        <v>35</v>
      </c>
      <c r="F154" s="30">
        <v>7</v>
      </c>
      <c r="G154" s="30">
        <v>33</v>
      </c>
      <c r="H154" s="30">
        <v>22</v>
      </c>
      <c r="I154" s="30"/>
      <c r="J154" s="30"/>
      <c r="K154" s="40">
        <f t="shared" si="31"/>
        <v>62</v>
      </c>
      <c r="L154" s="41">
        <v>33510100004317</v>
      </c>
      <c r="M154" s="41" t="s">
        <v>91</v>
      </c>
      <c r="N154" s="45" t="s">
        <v>131</v>
      </c>
      <c r="O154" s="19">
        <v>1759</v>
      </c>
      <c r="P154" s="127">
        <v>0.49100000000000021</v>
      </c>
      <c r="Q154" s="127">
        <v>1.3430000000000002</v>
      </c>
      <c r="R154" s="128">
        <f t="shared" si="32"/>
        <v>1.8340000000000005</v>
      </c>
      <c r="S154" s="128">
        <f t="shared" si="33"/>
        <v>1.1800955100000001</v>
      </c>
      <c r="T154" s="128">
        <f t="shared" si="34"/>
        <v>2.0385402799999999</v>
      </c>
      <c r="U154" s="128">
        <f t="shared" si="39"/>
        <v>0.68909550999999991</v>
      </c>
      <c r="V154" s="128">
        <f t="shared" si="40"/>
        <v>0.69554027999999968</v>
      </c>
      <c r="W154" s="128">
        <f t="shared" si="35"/>
        <v>0.19875811493433329</v>
      </c>
      <c r="X154" s="128">
        <f t="shared" si="36"/>
        <v>0.20792017436799992</v>
      </c>
      <c r="Y154" s="128">
        <f t="shared" si="37"/>
        <v>0.6</v>
      </c>
      <c r="Z154" s="128">
        <f t="shared" si="38"/>
        <v>0.62</v>
      </c>
    </row>
    <row r="155" spans="1:26" ht="24.95" customHeight="1">
      <c r="A155" s="38" t="s">
        <v>2828</v>
      </c>
      <c r="B155" s="38" t="s">
        <v>2828</v>
      </c>
      <c r="C155" s="39">
        <v>149</v>
      </c>
      <c r="D155" s="79" t="s">
        <v>1754</v>
      </c>
      <c r="E155" s="33" t="s">
        <v>34</v>
      </c>
      <c r="F155" s="30">
        <v>0</v>
      </c>
      <c r="G155" s="30">
        <v>71</v>
      </c>
      <c r="H155" s="30">
        <v>0</v>
      </c>
      <c r="I155" s="30"/>
      <c r="J155" s="30"/>
      <c r="K155" s="40">
        <f t="shared" si="31"/>
        <v>71</v>
      </c>
      <c r="L155" s="41">
        <v>33510100005114</v>
      </c>
      <c r="M155" s="41" t="s">
        <v>91</v>
      </c>
      <c r="N155" s="45" t="s">
        <v>131</v>
      </c>
      <c r="O155" s="19">
        <v>2319</v>
      </c>
      <c r="P155" s="127">
        <v>0.78</v>
      </c>
      <c r="Q155" s="127">
        <v>1.23</v>
      </c>
      <c r="R155" s="128">
        <f t="shared" si="32"/>
        <v>2.0099999999999998</v>
      </c>
      <c r="S155" s="128">
        <f t="shared" si="33"/>
        <v>1.5557939100000002</v>
      </c>
      <c r="T155" s="128">
        <f t="shared" si="34"/>
        <v>2.6875354799999998</v>
      </c>
      <c r="U155" s="128">
        <f t="shared" si="39"/>
        <v>0.7757939100000002</v>
      </c>
      <c r="V155" s="128">
        <f t="shared" si="40"/>
        <v>1.4575354799999998</v>
      </c>
      <c r="W155" s="128">
        <f t="shared" si="35"/>
        <v>0.22376482344100004</v>
      </c>
      <c r="X155" s="128">
        <f t="shared" si="36"/>
        <v>0.43570593948799996</v>
      </c>
      <c r="Y155" s="128">
        <f t="shared" si="37"/>
        <v>0.67</v>
      </c>
      <c r="Z155" s="128">
        <f t="shared" si="38"/>
        <v>1.31</v>
      </c>
    </row>
    <row r="156" spans="1:26" ht="24.95" customHeight="1">
      <c r="A156" s="38" t="s">
        <v>2828</v>
      </c>
      <c r="B156" s="38" t="s">
        <v>2828</v>
      </c>
      <c r="C156" s="39">
        <v>150</v>
      </c>
      <c r="D156" s="79" t="s">
        <v>1753</v>
      </c>
      <c r="E156" s="33" t="s">
        <v>33</v>
      </c>
      <c r="F156" s="30">
        <v>0</v>
      </c>
      <c r="G156" s="30">
        <v>86</v>
      </c>
      <c r="H156" s="30">
        <v>0</v>
      </c>
      <c r="I156" s="30"/>
      <c r="J156" s="30"/>
      <c r="K156" s="40">
        <f t="shared" si="31"/>
        <v>86</v>
      </c>
      <c r="L156" s="41">
        <v>33510100005113</v>
      </c>
      <c r="M156" s="41" t="s">
        <v>91</v>
      </c>
      <c r="N156" s="45" t="s">
        <v>131</v>
      </c>
      <c r="O156" s="19">
        <v>2528</v>
      </c>
      <c r="P156" s="127">
        <v>0.79</v>
      </c>
      <c r="Q156" s="127">
        <v>1.8309999999999997</v>
      </c>
      <c r="R156" s="128">
        <f t="shared" si="32"/>
        <v>2.6209999999999996</v>
      </c>
      <c r="S156" s="128">
        <f t="shared" si="33"/>
        <v>1.6960099200000001</v>
      </c>
      <c r="T156" s="128">
        <f t="shared" si="34"/>
        <v>2.92974976</v>
      </c>
      <c r="U156" s="128">
        <f t="shared" si="39"/>
        <v>0.90600992000000002</v>
      </c>
      <c r="V156" s="128">
        <f t="shared" si="40"/>
        <v>1.0987497600000002</v>
      </c>
      <c r="W156" s="128">
        <f t="shared" si="35"/>
        <v>0.26132346125866668</v>
      </c>
      <c r="X156" s="128">
        <f t="shared" si="36"/>
        <v>0.32845292825600009</v>
      </c>
      <c r="Y156" s="128">
        <f t="shared" si="37"/>
        <v>0.78</v>
      </c>
      <c r="Z156" s="128">
        <f t="shared" si="38"/>
        <v>0.99</v>
      </c>
    </row>
    <row r="157" spans="1:26" ht="24.95" customHeight="1">
      <c r="A157" s="38" t="s">
        <v>2828</v>
      </c>
      <c r="B157" s="38" t="s">
        <v>2828</v>
      </c>
      <c r="C157" s="39">
        <v>151</v>
      </c>
      <c r="D157" s="79" t="s">
        <v>1701</v>
      </c>
      <c r="E157" s="33" t="s">
        <v>2939</v>
      </c>
      <c r="F157" s="30">
        <v>38</v>
      </c>
      <c r="G157" s="30">
        <v>129</v>
      </c>
      <c r="H157" s="30">
        <v>62</v>
      </c>
      <c r="I157" s="30"/>
      <c r="J157" s="30">
        <v>3</v>
      </c>
      <c r="K157" s="40">
        <f t="shared" si="31"/>
        <v>232</v>
      </c>
      <c r="L157" s="41">
        <v>33510100001475</v>
      </c>
      <c r="M157" s="41" t="s">
        <v>91</v>
      </c>
      <c r="N157" s="45" t="s">
        <v>131</v>
      </c>
      <c r="O157" s="19">
        <v>5066</v>
      </c>
      <c r="P157" s="127">
        <v>2.6659999999999995</v>
      </c>
      <c r="Q157" s="127">
        <v>4.0549999999999997</v>
      </c>
      <c r="R157" s="128">
        <f t="shared" si="32"/>
        <v>6.7209999999999992</v>
      </c>
      <c r="S157" s="128">
        <f t="shared" si="33"/>
        <v>3.3987287400000001</v>
      </c>
      <c r="T157" s="128">
        <f t="shared" si="34"/>
        <v>5.8710887199999995</v>
      </c>
      <c r="U157" s="128">
        <f t="shared" si="39"/>
        <v>0.73272874000000066</v>
      </c>
      <c r="V157" s="128">
        <f t="shared" si="40"/>
        <v>1.8160887199999998</v>
      </c>
      <c r="W157" s="128">
        <f t="shared" si="35"/>
        <v>0.21134339290733353</v>
      </c>
      <c r="X157" s="128">
        <f t="shared" si="36"/>
        <v>0.54288945469866667</v>
      </c>
      <c r="Y157" s="128">
        <f t="shared" si="37"/>
        <v>0.63</v>
      </c>
      <c r="Z157" s="128">
        <f t="shared" si="38"/>
        <v>1.63</v>
      </c>
    </row>
    <row r="158" spans="1:26" ht="24.95" customHeight="1">
      <c r="A158" s="38" t="s">
        <v>2828</v>
      </c>
      <c r="B158" s="38" t="s">
        <v>2828</v>
      </c>
      <c r="C158" s="39">
        <v>152</v>
      </c>
      <c r="D158" s="79" t="s">
        <v>1723</v>
      </c>
      <c r="E158" s="33" t="s">
        <v>2924</v>
      </c>
      <c r="F158" s="30">
        <v>0</v>
      </c>
      <c r="G158" s="30">
        <v>124</v>
      </c>
      <c r="H158" s="30">
        <v>2</v>
      </c>
      <c r="I158" s="30"/>
      <c r="J158" s="30">
        <v>0</v>
      </c>
      <c r="K158" s="40">
        <f t="shared" si="31"/>
        <v>126</v>
      </c>
      <c r="L158" s="41">
        <v>33510100001562</v>
      </c>
      <c r="M158" s="41" t="s">
        <v>91</v>
      </c>
      <c r="N158" s="45" t="s">
        <v>131</v>
      </c>
      <c r="O158" s="19">
        <v>2757</v>
      </c>
      <c r="P158" s="127">
        <v>1.4060000000000001</v>
      </c>
      <c r="Q158" s="127">
        <v>5.3819999999999997</v>
      </c>
      <c r="R158" s="128">
        <f t="shared" si="32"/>
        <v>6.7880000000000003</v>
      </c>
      <c r="S158" s="128">
        <f t="shared" si="33"/>
        <v>1.8496437300000002</v>
      </c>
      <c r="T158" s="128">
        <f t="shared" si="34"/>
        <v>3.1951424399999997</v>
      </c>
      <c r="U158" s="128">
        <f>S158-P158</f>
        <v>0.44364373000000001</v>
      </c>
      <c r="V158" s="151">
        <v>0</v>
      </c>
      <c r="W158" s="128">
        <f t="shared" si="35"/>
        <v>0.12796163985633333</v>
      </c>
      <c r="X158" s="128">
        <f t="shared" si="36"/>
        <v>0</v>
      </c>
      <c r="Y158" s="128">
        <f t="shared" si="37"/>
        <v>0.38</v>
      </c>
      <c r="Z158" s="128">
        <f t="shared" si="38"/>
        <v>0</v>
      </c>
    </row>
    <row r="159" spans="1:26" ht="24.95" customHeight="1">
      <c r="A159" s="38" t="s">
        <v>2828</v>
      </c>
      <c r="B159" s="38" t="s">
        <v>2830</v>
      </c>
      <c r="C159" s="39">
        <v>153</v>
      </c>
      <c r="D159" s="79" t="s">
        <v>1697</v>
      </c>
      <c r="E159" s="33" t="s">
        <v>2832</v>
      </c>
      <c r="F159" s="30">
        <v>14</v>
      </c>
      <c r="G159" s="30">
        <v>62</v>
      </c>
      <c r="H159" s="30">
        <v>3</v>
      </c>
      <c r="I159" s="30"/>
      <c r="J159" s="30">
        <v>69</v>
      </c>
      <c r="K159" s="40">
        <f t="shared" si="31"/>
        <v>148</v>
      </c>
      <c r="L159" s="41">
        <v>33510100001467</v>
      </c>
      <c r="M159" s="41" t="s">
        <v>91</v>
      </c>
      <c r="N159" s="45" t="s">
        <v>131</v>
      </c>
      <c r="O159" s="19">
        <v>5132</v>
      </c>
      <c r="P159" s="127">
        <v>2.415</v>
      </c>
      <c r="Q159" s="127">
        <v>3.379</v>
      </c>
      <c r="R159" s="128">
        <f t="shared" si="32"/>
        <v>5.7940000000000005</v>
      </c>
      <c r="S159" s="128">
        <f t="shared" si="33"/>
        <v>3.4430074800000003</v>
      </c>
      <c r="T159" s="128">
        <f t="shared" si="34"/>
        <v>5.9475774399999999</v>
      </c>
      <c r="U159" s="128">
        <f>S159-P159</f>
        <v>1.0280074800000003</v>
      </c>
      <c r="V159" s="128">
        <f t="shared" ref="V159:V170" si="41">T159-Q159</f>
        <v>2.5685774399999999</v>
      </c>
      <c r="W159" s="128">
        <f t="shared" si="35"/>
        <v>0.29651162414800003</v>
      </c>
      <c r="X159" s="128">
        <f t="shared" si="36"/>
        <v>0.76783341606400002</v>
      </c>
      <c r="Y159" s="128">
        <f t="shared" si="37"/>
        <v>0.89</v>
      </c>
      <c r="Z159" s="128">
        <f t="shared" si="38"/>
        <v>2.2999999999999998</v>
      </c>
    </row>
    <row r="160" spans="1:26" ht="24.95" customHeight="1">
      <c r="A160" s="38" t="s">
        <v>2828</v>
      </c>
      <c r="B160" s="38" t="s">
        <v>2837</v>
      </c>
      <c r="C160" s="39">
        <v>154</v>
      </c>
      <c r="D160" s="79" t="s">
        <v>1661</v>
      </c>
      <c r="E160" s="33" t="s">
        <v>2652</v>
      </c>
      <c r="F160" s="30">
        <v>0</v>
      </c>
      <c r="G160" s="30">
        <v>32</v>
      </c>
      <c r="H160" s="30">
        <v>21</v>
      </c>
      <c r="I160" s="30"/>
      <c r="J160" s="30">
        <v>0</v>
      </c>
      <c r="K160" s="40">
        <f t="shared" si="31"/>
        <v>53</v>
      </c>
      <c r="L160" s="41">
        <v>33510100001384</v>
      </c>
      <c r="M160" s="41" t="s">
        <v>91</v>
      </c>
      <c r="N160" s="45" t="s">
        <v>131</v>
      </c>
      <c r="O160" s="19">
        <v>1405</v>
      </c>
      <c r="P160" s="127">
        <v>0.43399999999999961</v>
      </c>
      <c r="Q160" s="127">
        <v>0.69400000000000095</v>
      </c>
      <c r="R160" s="128">
        <f t="shared" si="32"/>
        <v>1.1280000000000006</v>
      </c>
      <c r="S160" s="128">
        <f t="shared" si="33"/>
        <v>0.94260045000000003</v>
      </c>
      <c r="T160" s="128">
        <f t="shared" si="34"/>
        <v>1.6282825999999999</v>
      </c>
      <c r="U160" s="128">
        <f>S160-P160</f>
        <v>0.50860045000000043</v>
      </c>
      <c r="V160" s="128">
        <f t="shared" si="41"/>
        <v>0.93428259999999896</v>
      </c>
      <c r="W160" s="128">
        <f t="shared" si="35"/>
        <v>0.14669732312833345</v>
      </c>
      <c r="X160" s="128">
        <f t="shared" si="36"/>
        <v>0.27928821189333303</v>
      </c>
      <c r="Y160" s="128">
        <f t="shared" si="37"/>
        <v>0.44</v>
      </c>
      <c r="Z160" s="128">
        <f t="shared" si="38"/>
        <v>0.84</v>
      </c>
    </row>
    <row r="161" spans="1:26" ht="24.95" customHeight="1">
      <c r="A161" s="38" t="s">
        <v>2828</v>
      </c>
      <c r="B161" s="38" t="s">
        <v>2833</v>
      </c>
      <c r="C161" s="39">
        <v>155</v>
      </c>
      <c r="D161" s="79" t="s">
        <v>1699</v>
      </c>
      <c r="E161" s="33" t="s">
        <v>2940</v>
      </c>
      <c r="F161" s="30">
        <v>49</v>
      </c>
      <c r="G161" s="30">
        <v>85</v>
      </c>
      <c r="H161" s="30">
        <v>43</v>
      </c>
      <c r="I161" s="30"/>
      <c r="J161" s="30">
        <v>17</v>
      </c>
      <c r="K161" s="40">
        <f t="shared" si="31"/>
        <v>194</v>
      </c>
      <c r="L161" s="41">
        <v>33510100001472</v>
      </c>
      <c r="M161" s="41" t="s">
        <v>91</v>
      </c>
      <c r="N161" s="45" t="s">
        <v>131</v>
      </c>
      <c r="O161" s="19">
        <v>3929</v>
      </c>
      <c r="P161" s="127">
        <v>3.2130000000000001</v>
      </c>
      <c r="Q161" s="127">
        <v>2.0019999999999998</v>
      </c>
      <c r="R161" s="128">
        <f t="shared" si="32"/>
        <v>5.2149999999999999</v>
      </c>
      <c r="S161" s="128">
        <f t="shared" si="33"/>
        <v>2.6359268100000004</v>
      </c>
      <c r="T161" s="128">
        <f t="shared" si="34"/>
        <v>4.5533966799999996</v>
      </c>
      <c r="U161" s="151">
        <v>0</v>
      </c>
      <c r="V161" s="128">
        <f t="shared" si="41"/>
        <v>2.5513966799999999</v>
      </c>
      <c r="W161" s="128">
        <f t="shared" si="35"/>
        <v>0</v>
      </c>
      <c r="X161" s="128">
        <f t="shared" si="36"/>
        <v>0.76269751420800003</v>
      </c>
      <c r="Y161" s="128">
        <f t="shared" si="37"/>
        <v>0</v>
      </c>
      <c r="Z161" s="128">
        <f t="shared" si="38"/>
        <v>2.29</v>
      </c>
    </row>
    <row r="162" spans="1:26" ht="24.95" customHeight="1">
      <c r="A162" s="38" t="s">
        <v>2828</v>
      </c>
      <c r="B162" s="38" t="s">
        <v>2837</v>
      </c>
      <c r="C162" s="39">
        <v>156</v>
      </c>
      <c r="D162" s="79" t="s">
        <v>1658</v>
      </c>
      <c r="E162" s="33" t="s">
        <v>2838</v>
      </c>
      <c r="F162" s="30">
        <v>30</v>
      </c>
      <c r="G162" s="30">
        <v>73</v>
      </c>
      <c r="H162" s="30">
        <v>47</v>
      </c>
      <c r="I162" s="30"/>
      <c r="J162" s="30">
        <v>0</v>
      </c>
      <c r="K162" s="40">
        <f t="shared" si="31"/>
        <v>150</v>
      </c>
      <c r="L162" s="41">
        <v>33510100001381</v>
      </c>
      <c r="M162" s="41" t="s">
        <v>91</v>
      </c>
      <c r="N162" s="45" t="s">
        <v>131</v>
      </c>
      <c r="O162" s="19">
        <v>3602</v>
      </c>
      <c r="P162" s="127">
        <v>1.3340000000000003</v>
      </c>
      <c r="Q162" s="127">
        <v>1.0629999999999997</v>
      </c>
      <c r="R162" s="128">
        <f t="shared" si="32"/>
        <v>2.3970000000000002</v>
      </c>
      <c r="S162" s="128">
        <f t="shared" si="33"/>
        <v>2.4165457800000003</v>
      </c>
      <c r="T162" s="128">
        <f t="shared" si="34"/>
        <v>4.1744298399999993</v>
      </c>
      <c r="U162" s="128">
        <f t="shared" ref="U162:U170" si="42">S162-P162</f>
        <v>1.08254578</v>
      </c>
      <c r="V162" s="128">
        <f t="shared" si="41"/>
        <v>3.1114298399999996</v>
      </c>
      <c r="W162" s="128">
        <f t="shared" si="35"/>
        <v>0.31224228781133334</v>
      </c>
      <c r="X162" s="128">
        <f t="shared" si="36"/>
        <v>0.93011009350399987</v>
      </c>
      <c r="Y162" s="128">
        <f t="shared" si="37"/>
        <v>0.94</v>
      </c>
      <c r="Z162" s="128">
        <f t="shared" si="38"/>
        <v>2.79</v>
      </c>
    </row>
    <row r="163" spans="1:26" ht="24.95" customHeight="1">
      <c r="A163" s="38" t="s">
        <v>2828</v>
      </c>
      <c r="B163" s="38" t="s">
        <v>2828</v>
      </c>
      <c r="C163" s="39">
        <v>157</v>
      </c>
      <c r="D163" s="79" t="s">
        <v>1700</v>
      </c>
      <c r="E163" s="33" t="s">
        <v>2829</v>
      </c>
      <c r="F163" s="30">
        <v>42</v>
      </c>
      <c r="G163" s="30">
        <v>86</v>
      </c>
      <c r="H163" s="30">
        <v>74</v>
      </c>
      <c r="I163" s="30"/>
      <c r="J163" s="30">
        <v>3</v>
      </c>
      <c r="K163" s="40">
        <f t="shared" si="31"/>
        <v>205</v>
      </c>
      <c r="L163" s="41">
        <v>33510100001473</v>
      </c>
      <c r="M163" s="41" t="s">
        <v>91</v>
      </c>
      <c r="N163" s="45" t="s">
        <v>131</v>
      </c>
      <c r="O163" s="19">
        <v>4505</v>
      </c>
      <c r="P163" s="127">
        <v>1.8679999999999999</v>
      </c>
      <c r="Q163" s="127">
        <v>2.6070000000000002</v>
      </c>
      <c r="R163" s="128">
        <f t="shared" si="32"/>
        <v>4.4749999999999996</v>
      </c>
      <c r="S163" s="128">
        <f t="shared" si="33"/>
        <v>3.0223594500000002</v>
      </c>
      <c r="T163" s="128">
        <f t="shared" si="34"/>
        <v>5.2209345999999996</v>
      </c>
      <c r="U163" s="128">
        <f t="shared" si="42"/>
        <v>1.1543594500000003</v>
      </c>
      <c r="V163" s="128">
        <f t="shared" si="41"/>
        <v>2.6139345999999994</v>
      </c>
      <c r="W163" s="128">
        <f t="shared" si="35"/>
        <v>0.33295574402833339</v>
      </c>
      <c r="X163" s="128">
        <f t="shared" si="36"/>
        <v>0.78139218309333314</v>
      </c>
      <c r="Y163" s="128">
        <f t="shared" si="37"/>
        <v>1</v>
      </c>
      <c r="Z163" s="128">
        <f t="shared" si="38"/>
        <v>2.34</v>
      </c>
    </row>
    <row r="164" spans="1:26" ht="24.95" customHeight="1">
      <c r="A164" s="38" t="s">
        <v>2828</v>
      </c>
      <c r="B164" s="38" t="s">
        <v>2833</v>
      </c>
      <c r="C164" s="39">
        <v>158</v>
      </c>
      <c r="D164" s="79" t="s">
        <v>1698</v>
      </c>
      <c r="E164" s="33" t="s">
        <v>2834</v>
      </c>
      <c r="F164" s="30">
        <v>56</v>
      </c>
      <c r="G164" s="30">
        <v>88</v>
      </c>
      <c r="H164" s="30">
        <v>43</v>
      </c>
      <c r="I164" s="30"/>
      <c r="J164" s="30">
        <v>13</v>
      </c>
      <c r="K164" s="40">
        <f t="shared" si="31"/>
        <v>200</v>
      </c>
      <c r="L164" s="41">
        <v>33510100001469</v>
      </c>
      <c r="M164" s="41" t="s">
        <v>91</v>
      </c>
      <c r="N164" s="45" t="s">
        <v>131</v>
      </c>
      <c r="O164" s="19">
        <v>4041</v>
      </c>
      <c r="P164" s="127">
        <v>1.2560000000000002</v>
      </c>
      <c r="Q164" s="127">
        <v>1.7519999999999993</v>
      </c>
      <c r="R164" s="128">
        <f t="shared" si="32"/>
        <v>3.0079999999999996</v>
      </c>
      <c r="S164" s="128">
        <f t="shared" si="33"/>
        <v>2.7110664900000003</v>
      </c>
      <c r="T164" s="128">
        <f t="shared" si="34"/>
        <v>4.6831957199999996</v>
      </c>
      <c r="U164" s="128">
        <f t="shared" si="42"/>
        <v>1.4550664900000001</v>
      </c>
      <c r="V164" s="128">
        <f t="shared" si="41"/>
        <v>2.9311957200000003</v>
      </c>
      <c r="W164" s="128">
        <f t="shared" si="35"/>
        <v>0.41968967793233336</v>
      </c>
      <c r="X164" s="128">
        <f t="shared" si="36"/>
        <v>0.87623210723200007</v>
      </c>
      <c r="Y164" s="128">
        <f t="shared" si="37"/>
        <v>1.26</v>
      </c>
      <c r="Z164" s="128">
        <f t="shared" si="38"/>
        <v>2.63</v>
      </c>
    </row>
    <row r="165" spans="1:26" ht="24.95" customHeight="1">
      <c r="A165" s="38" t="s">
        <v>2828</v>
      </c>
      <c r="B165" s="38" t="s">
        <v>2837</v>
      </c>
      <c r="C165" s="39">
        <v>159</v>
      </c>
      <c r="D165" s="79" t="s">
        <v>1659</v>
      </c>
      <c r="E165" s="33" t="s">
        <v>2839</v>
      </c>
      <c r="F165" s="30">
        <v>50</v>
      </c>
      <c r="G165" s="30">
        <v>65</v>
      </c>
      <c r="H165" s="30">
        <v>40</v>
      </c>
      <c r="I165" s="30"/>
      <c r="J165" s="30">
        <v>0</v>
      </c>
      <c r="K165" s="40">
        <f t="shared" si="31"/>
        <v>155</v>
      </c>
      <c r="L165" s="41">
        <v>33510100001382</v>
      </c>
      <c r="M165" s="41" t="s">
        <v>91</v>
      </c>
      <c r="N165" s="45" t="s">
        <v>131</v>
      </c>
      <c r="O165" s="19">
        <v>3380</v>
      </c>
      <c r="P165" s="127">
        <v>1.0960000000000003</v>
      </c>
      <c r="Q165" s="127">
        <v>1.6480000000000015</v>
      </c>
      <c r="R165" s="128">
        <f t="shared" si="32"/>
        <v>2.7440000000000015</v>
      </c>
      <c r="S165" s="128">
        <f t="shared" si="33"/>
        <v>2.2676082000000002</v>
      </c>
      <c r="T165" s="128">
        <f t="shared" si="34"/>
        <v>3.9171495999999997</v>
      </c>
      <c r="U165" s="128">
        <f t="shared" si="42"/>
        <v>1.1716081999999999</v>
      </c>
      <c r="V165" s="128">
        <f t="shared" si="41"/>
        <v>2.2691495999999982</v>
      </c>
      <c r="W165" s="128">
        <f t="shared" si="35"/>
        <v>0.3379308584866666</v>
      </c>
      <c r="X165" s="128">
        <f t="shared" si="36"/>
        <v>0.6783244537599995</v>
      </c>
      <c r="Y165" s="128">
        <f t="shared" si="37"/>
        <v>1.01</v>
      </c>
      <c r="Z165" s="128">
        <f t="shared" si="38"/>
        <v>2.0299999999999998</v>
      </c>
    </row>
    <row r="166" spans="1:26" ht="24.95" customHeight="1">
      <c r="A166" s="38" t="s">
        <v>2828</v>
      </c>
      <c r="B166" s="38" t="s">
        <v>2830</v>
      </c>
      <c r="C166" s="39">
        <v>160</v>
      </c>
      <c r="D166" s="79" t="s">
        <v>1696</v>
      </c>
      <c r="E166" s="33" t="s">
        <v>2831</v>
      </c>
      <c r="F166" s="30">
        <v>2</v>
      </c>
      <c r="G166" s="30">
        <v>145</v>
      </c>
      <c r="H166" s="30">
        <v>12</v>
      </c>
      <c r="I166" s="30"/>
      <c r="J166" s="30">
        <v>0</v>
      </c>
      <c r="K166" s="40">
        <f t="shared" si="31"/>
        <v>159</v>
      </c>
      <c r="L166" s="41">
        <v>33510100001466</v>
      </c>
      <c r="M166" s="41" t="s">
        <v>91</v>
      </c>
      <c r="N166" s="45" t="s">
        <v>131</v>
      </c>
      <c r="O166" s="19">
        <v>4311</v>
      </c>
      <c r="P166" s="127">
        <v>2.4719999999999995</v>
      </c>
      <c r="Q166" s="127">
        <v>3.375</v>
      </c>
      <c r="R166" s="128">
        <f t="shared" si="32"/>
        <v>5.8469999999999995</v>
      </c>
      <c r="S166" s="128">
        <f t="shared" si="33"/>
        <v>2.8922067900000004</v>
      </c>
      <c r="T166" s="128">
        <f t="shared" si="34"/>
        <v>4.99610412</v>
      </c>
      <c r="U166" s="128">
        <f t="shared" si="42"/>
        <v>0.42020679000000083</v>
      </c>
      <c r="V166" s="128">
        <f t="shared" si="41"/>
        <v>1.62110412</v>
      </c>
      <c r="W166" s="128">
        <f t="shared" si="35"/>
        <v>0.12120164512900024</v>
      </c>
      <c r="X166" s="128">
        <f t="shared" si="36"/>
        <v>0.48460205827200009</v>
      </c>
      <c r="Y166" s="128">
        <f t="shared" si="37"/>
        <v>0.36</v>
      </c>
      <c r="Z166" s="128">
        <f t="shared" si="38"/>
        <v>1.45</v>
      </c>
    </row>
    <row r="167" spans="1:26" ht="24.95" customHeight="1">
      <c r="A167" s="38" t="s">
        <v>2828</v>
      </c>
      <c r="B167" s="38" t="s">
        <v>2835</v>
      </c>
      <c r="C167" s="39">
        <v>161</v>
      </c>
      <c r="D167" s="79" t="s">
        <v>1660</v>
      </c>
      <c r="E167" s="33" t="s">
        <v>2836</v>
      </c>
      <c r="F167" s="30">
        <v>36</v>
      </c>
      <c r="G167" s="30">
        <v>88</v>
      </c>
      <c r="H167" s="30">
        <v>68</v>
      </c>
      <c r="I167" s="30"/>
      <c r="J167" s="30">
        <v>37</v>
      </c>
      <c r="K167" s="40">
        <f t="shared" si="31"/>
        <v>229</v>
      </c>
      <c r="L167" s="41">
        <v>33510100001383</v>
      </c>
      <c r="M167" s="41" t="s">
        <v>91</v>
      </c>
      <c r="N167" s="45" t="s">
        <v>131</v>
      </c>
      <c r="O167" s="19">
        <v>8012</v>
      </c>
      <c r="P167" s="127">
        <v>1.4950000000000001</v>
      </c>
      <c r="Q167" s="127">
        <v>0.51299999999999901</v>
      </c>
      <c r="R167" s="128">
        <f t="shared" si="32"/>
        <v>2.0079999999999991</v>
      </c>
      <c r="S167" s="128">
        <f t="shared" si="33"/>
        <v>5.3751706800000001</v>
      </c>
      <c r="T167" s="128">
        <f t="shared" si="34"/>
        <v>9.285267039999999</v>
      </c>
      <c r="U167" s="128">
        <f t="shared" si="42"/>
        <v>3.88017068</v>
      </c>
      <c r="V167" s="128">
        <f t="shared" si="41"/>
        <v>8.7722670399999991</v>
      </c>
      <c r="W167" s="128">
        <f t="shared" si="35"/>
        <v>1.1191705631346665</v>
      </c>
      <c r="X167" s="128">
        <f t="shared" si="36"/>
        <v>2.622323027157333</v>
      </c>
      <c r="Y167" s="128">
        <f t="shared" si="37"/>
        <v>3.36</v>
      </c>
      <c r="Z167" s="128">
        <f t="shared" si="38"/>
        <v>7.87</v>
      </c>
    </row>
    <row r="168" spans="1:26" ht="24.95" customHeight="1">
      <c r="A168" s="38" t="s">
        <v>2828</v>
      </c>
      <c r="B168" s="38" t="s">
        <v>2837</v>
      </c>
      <c r="C168" s="39">
        <v>162</v>
      </c>
      <c r="D168" s="79" t="s">
        <v>1657</v>
      </c>
      <c r="E168" s="33" t="s">
        <v>2840</v>
      </c>
      <c r="F168" s="30">
        <v>0</v>
      </c>
      <c r="G168" s="30">
        <v>227</v>
      </c>
      <c r="H168" s="30">
        <v>21</v>
      </c>
      <c r="I168" s="30"/>
      <c r="J168" s="30">
        <v>29</v>
      </c>
      <c r="K168" s="40">
        <f t="shared" si="31"/>
        <v>277</v>
      </c>
      <c r="L168" s="41">
        <v>33510100001380</v>
      </c>
      <c r="M168" s="41" t="s">
        <v>91</v>
      </c>
      <c r="N168" s="45" t="s">
        <v>131</v>
      </c>
      <c r="O168" s="19">
        <v>9394</v>
      </c>
      <c r="P168" s="127">
        <v>3.1589999999999994</v>
      </c>
      <c r="Q168" s="127">
        <v>5.4160000000000004</v>
      </c>
      <c r="R168" s="128">
        <f t="shared" si="32"/>
        <v>8.5749999999999993</v>
      </c>
      <c r="S168" s="128">
        <f t="shared" si="33"/>
        <v>6.3023406600000005</v>
      </c>
      <c r="T168" s="128">
        <f t="shared" si="34"/>
        <v>10.886894479999999</v>
      </c>
      <c r="U168" s="128">
        <f t="shared" si="42"/>
        <v>3.1433406600000011</v>
      </c>
      <c r="V168" s="128">
        <f t="shared" si="41"/>
        <v>5.4708944799999983</v>
      </c>
      <c r="W168" s="128">
        <f t="shared" si="35"/>
        <v>0.90664422436600023</v>
      </c>
      <c r="X168" s="128">
        <f t="shared" si="36"/>
        <v>1.635432723221333</v>
      </c>
      <c r="Y168" s="128">
        <f t="shared" si="37"/>
        <v>2.72</v>
      </c>
      <c r="Z168" s="128">
        <f t="shared" si="38"/>
        <v>4.91</v>
      </c>
    </row>
    <row r="169" spans="1:26" ht="24.95" customHeight="1">
      <c r="A169" s="38" t="s">
        <v>2844</v>
      </c>
      <c r="B169" s="38" t="s">
        <v>2861</v>
      </c>
      <c r="C169" s="39">
        <v>163</v>
      </c>
      <c r="D169" s="79" t="s">
        <v>1726</v>
      </c>
      <c r="E169" s="33" t="s">
        <v>2863</v>
      </c>
      <c r="F169" s="30">
        <v>12</v>
      </c>
      <c r="G169" s="30">
        <v>36</v>
      </c>
      <c r="H169" s="30">
        <v>10</v>
      </c>
      <c r="I169" s="30"/>
      <c r="J169" s="30"/>
      <c r="K169" s="40">
        <f t="shared" si="31"/>
        <v>58</v>
      </c>
      <c r="L169" s="41">
        <v>33510100001566</v>
      </c>
      <c r="M169" s="41" t="s">
        <v>91</v>
      </c>
      <c r="N169" s="45" t="s">
        <v>131</v>
      </c>
      <c r="O169" s="19">
        <v>2058</v>
      </c>
      <c r="P169" s="127">
        <v>9.1000000000000081E-2</v>
      </c>
      <c r="Q169" s="127">
        <v>-0.40500000000000003</v>
      </c>
      <c r="R169" s="128">
        <f t="shared" si="32"/>
        <v>-0.31399999999999995</v>
      </c>
      <c r="S169" s="128">
        <f t="shared" si="33"/>
        <v>1.3806916200000001</v>
      </c>
      <c r="T169" s="128">
        <f t="shared" si="34"/>
        <v>2.3850573599999998</v>
      </c>
      <c r="U169" s="128">
        <f t="shared" si="42"/>
        <v>1.2896916200000001</v>
      </c>
      <c r="V169" s="128">
        <f t="shared" si="41"/>
        <v>2.7900573599999996</v>
      </c>
      <c r="W169" s="128">
        <f t="shared" si="35"/>
        <v>0.37199005292866666</v>
      </c>
      <c r="X169" s="128">
        <f t="shared" si="36"/>
        <v>0.83404114681599995</v>
      </c>
      <c r="Y169" s="128">
        <f t="shared" si="37"/>
        <v>1.1200000000000001</v>
      </c>
      <c r="Z169" s="128">
        <f t="shared" si="38"/>
        <v>2.5</v>
      </c>
    </row>
    <row r="170" spans="1:26" ht="24.95" customHeight="1">
      <c r="A170" s="38" t="s">
        <v>2844</v>
      </c>
      <c r="B170" s="38" t="s">
        <v>2841</v>
      </c>
      <c r="C170" s="39">
        <v>164</v>
      </c>
      <c r="D170" s="79" t="s">
        <v>1621</v>
      </c>
      <c r="E170" s="33" t="s">
        <v>24</v>
      </c>
      <c r="F170" s="30">
        <v>4</v>
      </c>
      <c r="G170" s="30">
        <v>67</v>
      </c>
      <c r="H170" s="30">
        <v>25</v>
      </c>
      <c r="I170" s="30"/>
      <c r="J170" s="30"/>
      <c r="K170" s="40">
        <f t="shared" si="31"/>
        <v>96</v>
      </c>
      <c r="L170" s="41">
        <v>50128970813</v>
      </c>
      <c r="M170" s="41" t="s">
        <v>93</v>
      </c>
      <c r="N170" s="25" t="s">
        <v>133</v>
      </c>
      <c r="O170" s="19">
        <v>3217</v>
      </c>
      <c r="P170" s="127">
        <v>0.52100000000000013</v>
      </c>
      <c r="Q170" s="127">
        <v>0.96</v>
      </c>
      <c r="R170" s="128">
        <f t="shared" si="32"/>
        <v>1.4810000000000001</v>
      </c>
      <c r="S170" s="128">
        <f t="shared" si="33"/>
        <v>2.1582531300000003</v>
      </c>
      <c r="T170" s="128">
        <f t="shared" si="34"/>
        <v>3.7282456399999999</v>
      </c>
      <c r="U170" s="128">
        <f t="shared" si="42"/>
        <v>1.6372531300000002</v>
      </c>
      <c r="V170" s="128">
        <f t="shared" si="41"/>
        <v>2.76824564</v>
      </c>
      <c r="W170" s="128">
        <f t="shared" si="35"/>
        <v>0.47223837779633332</v>
      </c>
      <c r="X170" s="128">
        <f t="shared" si="36"/>
        <v>0.82752089665066664</v>
      </c>
      <c r="Y170" s="128">
        <f t="shared" si="37"/>
        <v>1.42</v>
      </c>
      <c r="Z170" s="128">
        <f t="shared" si="38"/>
        <v>2.48</v>
      </c>
    </row>
    <row r="171" spans="1:26" ht="24.95" customHeight="1">
      <c r="A171" s="38" t="s">
        <v>2844</v>
      </c>
      <c r="B171" s="38" t="s">
        <v>2847</v>
      </c>
      <c r="C171" s="39">
        <v>165</v>
      </c>
      <c r="D171" s="79" t="s">
        <v>1716</v>
      </c>
      <c r="E171" s="33" t="s">
        <v>2848</v>
      </c>
      <c r="F171" s="30">
        <v>67</v>
      </c>
      <c r="G171" s="30">
        <v>74</v>
      </c>
      <c r="H171" s="30">
        <v>75</v>
      </c>
      <c r="I171" s="30"/>
      <c r="J171" s="30"/>
      <c r="K171" s="40">
        <f t="shared" si="31"/>
        <v>216</v>
      </c>
      <c r="L171" s="41">
        <v>33510100001513</v>
      </c>
      <c r="M171" s="41" t="s">
        <v>91</v>
      </c>
      <c r="N171" s="45" t="s">
        <v>131</v>
      </c>
      <c r="O171" s="19">
        <v>1393</v>
      </c>
      <c r="P171" s="127">
        <v>1.7840000000000003</v>
      </c>
      <c r="Q171" s="127">
        <v>3.0989999999999998</v>
      </c>
      <c r="R171" s="128">
        <f t="shared" si="32"/>
        <v>4.883</v>
      </c>
      <c r="S171" s="128">
        <f t="shared" si="33"/>
        <v>0.93454977000000006</v>
      </c>
      <c r="T171" s="128">
        <f t="shared" si="34"/>
        <v>1.6143755599999998</v>
      </c>
      <c r="U171" s="151">
        <v>0</v>
      </c>
      <c r="V171" s="151">
        <v>0</v>
      </c>
      <c r="W171" s="128">
        <f t="shared" si="35"/>
        <v>0</v>
      </c>
      <c r="X171" s="128">
        <f t="shared" si="36"/>
        <v>0</v>
      </c>
      <c r="Y171" s="128">
        <f t="shared" si="37"/>
        <v>0</v>
      </c>
      <c r="Z171" s="128">
        <f t="shared" si="38"/>
        <v>0</v>
      </c>
    </row>
    <row r="172" spans="1:26" ht="24.95" customHeight="1">
      <c r="A172" s="38" t="s">
        <v>2844</v>
      </c>
      <c r="B172" s="38" t="s">
        <v>2844</v>
      </c>
      <c r="C172" s="39">
        <v>166</v>
      </c>
      <c r="D172" s="79" t="s">
        <v>1729</v>
      </c>
      <c r="E172" s="33" t="s">
        <v>2921</v>
      </c>
      <c r="F172" s="30">
        <v>14</v>
      </c>
      <c r="G172" s="30">
        <v>63</v>
      </c>
      <c r="H172" s="30">
        <v>142</v>
      </c>
      <c r="I172" s="30"/>
      <c r="J172" s="30">
        <v>3</v>
      </c>
      <c r="K172" s="40">
        <f t="shared" si="31"/>
        <v>222</v>
      </c>
      <c r="L172" s="41">
        <v>33510100001599</v>
      </c>
      <c r="M172" s="41" t="s">
        <v>91</v>
      </c>
      <c r="N172" s="45" t="s">
        <v>131</v>
      </c>
      <c r="O172" s="19">
        <v>7433</v>
      </c>
      <c r="P172" s="127">
        <v>9.3460000000000001</v>
      </c>
      <c r="Q172" s="127">
        <v>2.1059999999999999</v>
      </c>
      <c r="R172" s="128">
        <f t="shared" si="32"/>
        <v>11.452</v>
      </c>
      <c r="S172" s="128">
        <f t="shared" si="33"/>
        <v>4.9867253700000003</v>
      </c>
      <c r="T172" s="128">
        <f t="shared" si="34"/>
        <v>8.6142523600000001</v>
      </c>
      <c r="U172" s="151">
        <v>0</v>
      </c>
      <c r="V172" s="128">
        <f t="shared" ref="V172:V204" si="43">T172-Q172</f>
        <v>6.5082523600000002</v>
      </c>
      <c r="W172" s="128">
        <f t="shared" si="35"/>
        <v>0</v>
      </c>
      <c r="X172" s="128">
        <f t="shared" si="36"/>
        <v>1.9455335721493334</v>
      </c>
      <c r="Y172" s="128">
        <f t="shared" si="37"/>
        <v>0</v>
      </c>
      <c r="Z172" s="128">
        <f t="shared" si="38"/>
        <v>5.84</v>
      </c>
    </row>
    <row r="173" spans="1:26" ht="24.95" customHeight="1">
      <c r="A173" s="38" t="s">
        <v>2844</v>
      </c>
      <c r="B173" s="38" t="s">
        <v>2841</v>
      </c>
      <c r="C173" s="39">
        <v>167</v>
      </c>
      <c r="D173" s="79" t="s">
        <v>1694</v>
      </c>
      <c r="E173" s="33" t="s">
        <v>2843</v>
      </c>
      <c r="F173" s="30">
        <v>10</v>
      </c>
      <c r="G173" s="30">
        <v>61</v>
      </c>
      <c r="H173" s="30">
        <v>121</v>
      </c>
      <c r="I173" s="30"/>
      <c r="J173" s="30"/>
      <c r="K173" s="40">
        <f t="shared" si="31"/>
        <v>192</v>
      </c>
      <c r="L173" s="41">
        <v>33510100001452</v>
      </c>
      <c r="M173" s="41" t="s">
        <v>91</v>
      </c>
      <c r="N173" s="45" t="s">
        <v>131</v>
      </c>
      <c r="O173" s="19">
        <v>5476</v>
      </c>
      <c r="P173" s="127">
        <v>1.1910000000000003</v>
      </c>
      <c r="Q173" s="127">
        <v>1.7269999999999999</v>
      </c>
      <c r="R173" s="128">
        <f t="shared" si="32"/>
        <v>2.9180000000000001</v>
      </c>
      <c r="S173" s="128">
        <f t="shared" si="33"/>
        <v>3.6737936400000004</v>
      </c>
      <c r="T173" s="128">
        <f t="shared" si="34"/>
        <v>6.3462459199999994</v>
      </c>
      <c r="U173" s="128">
        <f>S173-P173</f>
        <v>2.4827936400000001</v>
      </c>
      <c r="V173" s="128">
        <f t="shared" si="43"/>
        <v>4.6192459199999991</v>
      </c>
      <c r="W173" s="128">
        <f t="shared" si="35"/>
        <v>0.71612044556400001</v>
      </c>
      <c r="X173" s="128">
        <f t="shared" si="36"/>
        <v>1.3808465803519998</v>
      </c>
      <c r="Y173" s="128">
        <f t="shared" si="37"/>
        <v>2.15</v>
      </c>
      <c r="Z173" s="128">
        <f t="shared" si="38"/>
        <v>4.1399999999999997</v>
      </c>
    </row>
    <row r="174" spans="1:26" ht="24.95" customHeight="1">
      <c r="A174" s="38" t="s">
        <v>2844</v>
      </c>
      <c r="B174" s="38" t="s">
        <v>2841</v>
      </c>
      <c r="C174" s="39">
        <v>168</v>
      </c>
      <c r="D174" s="79" t="s">
        <v>1695</v>
      </c>
      <c r="E174" s="33" t="s">
        <v>2842</v>
      </c>
      <c r="F174" s="30">
        <v>5</v>
      </c>
      <c r="G174" s="30">
        <v>92</v>
      </c>
      <c r="H174" s="30">
        <v>98</v>
      </c>
      <c r="I174" s="30"/>
      <c r="J174" s="30"/>
      <c r="K174" s="40">
        <f t="shared" si="31"/>
        <v>195</v>
      </c>
      <c r="L174" s="41">
        <v>33510100001453</v>
      </c>
      <c r="M174" s="41" t="s">
        <v>91</v>
      </c>
      <c r="N174" s="45" t="s">
        <v>131</v>
      </c>
      <c r="O174" s="19">
        <v>5641</v>
      </c>
      <c r="P174" s="127">
        <v>2.5529999999999999</v>
      </c>
      <c r="Q174" s="127">
        <v>2.52</v>
      </c>
      <c r="R174" s="128">
        <f t="shared" si="32"/>
        <v>5.0730000000000004</v>
      </c>
      <c r="S174" s="128">
        <f t="shared" si="33"/>
        <v>3.7844904900000005</v>
      </c>
      <c r="T174" s="128">
        <f t="shared" si="34"/>
        <v>6.5374677199999995</v>
      </c>
      <c r="U174" s="128">
        <f>S174-P174</f>
        <v>1.2314904900000005</v>
      </c>
      <c r="V174" s="128">
        <f t="shared" si="43"/>
        <v>4.0174677199999991</v>
      </c>
      <c r="W174" s="128">
        <f t="shared" si="35"/>
        <v>0.35520290699900015</v>
      </c>
      <c r="X174" s="128">
        <f t="shared" si="36"/>
        <v>1.2009550170986665</v>
      </c>
      <c r="Y174" s="128">
        <f t="shared" si="37"/>
        <v>1.07</v>
      </c>
      <c r="Z174" s="128">
        <f t="shared" si="38"/>
        <v>3.6</v>
      </c>
    </row>
    <row r="175" spans="1:26" ht="24.95" customHeight="1">
      <c r="A175" s="38" t="s">
        <v>2844</v>
      </c>
      <c r="B175" s="38" t="s">
        <v>2844</v>
      </c>
      <c r="C175" s="39">
        <v>169</v>
      </c>
      <c r="D175" s="79" t="s">
        <v>529</v>
      </c>
      <c r="E175" s="33" t="s">
        <v>2846</v>
      </c>
      <c r="F175" s="30">
        <v>35</v>
      </c>
      <c r="G175" s="30">
        <v>27</v>
      </c>
      <c r="H175" s="30">
        <v>36</v>
      </c>
      <c r="I175" s="30"/>
      <c r="J175" s="30"/>
      <c r="K175" s="40">
        <f t="shared" si="31"/>
        <v>98</v>
      </c>
      <c r="L175" s="41">
        <v>33510100001598</v>
      </c>
      <c r="M175" s="41" t="s">
        <v>91</v>
      </c>
      <c r="N175" s="45" t="s">
        <v>131</v>
      </c>
      <c r="O175" s="19">
        <v>3433</v>
      </c>
      <c r="P175" s="127">
        <v>2.3229999999999995</v>
      </c>
      <c r="Q175" s="127">
        <v>1.2080000000000002</v>
      </c>
      <c r="R175" s="128">
        <f t="shared" si="32"/>
        <v>3.5309999999999997</v>
      </c>
      <c r="S175" s="128">
        <f t="shared" si="33"/>
        <v>2.3031653700000003</v>
      </c>
      <c r="T175" s="128">
        <f t="shared" si="34"/>
        <v>3.9785723599999998</v>
      </c>
      <c r="U175" s="151">
        <v>0</v>
      </c>
      <c r="V175" s="128">
        <f t="shared" si="43"/>
        <v>2.7705723599999996</v>
      </c>
      <c r="W175" s="128">
        <f t="shared" si="35"/>
        <v>0</v>
      </c>
      <c r="X175" s="128">
        <f t="shared" si="36"/>
        <v>0.82821643081599994</v>
      </c>
      <c r="Y175" s="128">
        <f t="shared" si="37"/>
        <v>0</v>
      </c>
      <c r="Z175" s="128">
        <f t="shared" si="38"/>
        <v>2.48</v>
      </c>
    </row>
    <row r="176" spans="1:26" ht="24.95" customHeight="1">
      <c r="A176" s="38" t="s">
        <v>2844</v>
      </c>
      <c r="B176" s="38" t="s">
        <v>2844</v>
      </c>
      <c r="C176" s="39">
        <v>170</v>
      </c>
      <c r="D176" s="79" t="s">
        <v>1687</v>
      </c>
      <c r="E176" s="33" t="s">
        <v>2845</v>
      </c>
      <c r="F176" s="30">
        <v>43</v>
      </c>
      <c r="G176" s="30">
        <v>83</v>
      </c>
      <c r="H176" s="30">
        <v>87</v>
      </c>
      <c r="I176" s="30"/>
      <c r="J176" s="30"/>
      <c r="K176" s="40">
        <f t="shared" si="31"/>
        <v>213</v>
      </c>
      <c r="L176" s="41">
        <v>33510100001435</v>
      </c>
      <c r="M176" s="41" t="s">
        <v>91</v>
      </c>
      <c r="N176" s="45" t="s">
        <v>131</v>
      </c>
      <c r="O176" s="19">
        <v>8070</v>
      </c>
      <c r="P176" s="127">
        <v>0.80899999999999928</v>
      </c>
      <c r="Q176" s="127">
        <v>1.9259999999999993</v>
      </c>
      <c r="R176" s="128">
        <f t="shared" si="32"/>
        <v>2.7349999999999985</v>
      </c>
      <c r="S176" s="128">
        <f t="shared" si="33"/>
        <v>5.4140823000000005</v>
      </c>
      <c r="T176" s="128">
        <f t="shared" si="34"/>
        <v>9.3524843999999998</v>
      </c>
      <c r="U176" s="128">
        <f t="shared" ref="U176:U204" si="44">S176-P176</f>
        <v>4.6050823000000012</v>
      </c>
      <c r="V176" s="128">
        <f t="shared" si="43"/>
        <v>7.4264844000000005</v>
      </c>
      <c r="W176" s="128">
        <f t="shared" si="35"/>
        <v>1.3282592380633336</v>
      </c>
      <c r="X176" s="128">
        <f t="shared" si="36"/>
        <v>2.2200237366400004</v>
      </c>
      <c r="Y176" s="128">
        <f t="shared" si="37"/>
        <v>3.98</v>
      </c>
      <c r="Z176" s="128">
        <f t="shared" si="38"/>
        <v>6.66</v>
      </c>
    </row>
    <row r="177" spans="1:26" ht="24.95" customHeight="1">
      <c r="A177" s="38" t="s">
        <v>2844</v>
      </c>
      <c r="B177" s="38" t="s">
        <v>2739</v>
      </c>
      <c r="C177" s="39">
        <v>171</v>
      </c>
      <c r="D177" s="79" t="s">
        <v>1730</v>
      </c>
      <c r="E177" s="33" t="s">
        <v>2740</v>
      </c>
      <c r="F177" s="30">
        <v>75</v>
      </c>
      <c r="G177" s="30">
        <v>108</v>
      </c>
      <c r="H177" s="30">
        <v>147</v>
      </c>
      <c r="I177" s="30"/>
      <c r="J177" s="30"/>
      <c r="K177" s="40">
        <f t="shared" si="31"/>
        <v>330</v>
      </c>
      <c r="L177" s="41">
        <v>33510100001605</v>
      </c>
      <c r="M177" s="41" t="s">
        <v>91</v>
      </c>
      <c r="N177" s="45" t="s">
        <v>131</v>
      </c>
      <c r="O177" s="19">
        <v>5590</v>
      </c>
      <c r="P177" s="127">
        <v>2.4969999999999999</v>
      </c>
      <c r="Q177" s="127">
        <v>3.5860000000000003</v>
      </c>
      <c r="R177" s="128">
        <f t="shared" si="32"/>
        <v>6.0830000000000002</v>
      </c>
      <c r="S177" s="128">
        <f t="shared" si="33"/>
        <v>3.7502751000000001</v>
      </c>
      <c r="T177" s="128">
        <f t="shared" si="34"/>
        <v>6.4783627999999993</v>
      </c>
      <c r="U177" s="128">
        <f t="shared" si="44"/>
        <v>1.2532751000000002</v>
      </c>
      <c r="V177" s="128">
        <f t="shared" si="43"/>
        <v>2.892362799999999</v>
      </c>
      <c r="W177" s="128">
        <f t="shared" si="35"/>
        <v>0.3614863146766667</v>
      </c>
      <c r="X177" s="128">
        <f t="shared" si="36"/>
        <v>0.8646236530133331</v>
      </c>
      <c r="Y177" s="128">
        <f t="shared" si="37"/>
        <v>1.08</v>
      </c>
      <c r="Z177" s="128">
        <f t="shared" si="38"/>
        <v>2.59</v>
      </c>
    </row>
    <row r="178" spans="1:26" ht="24.95" customHeight="1">
      <c r="A178" s="38" t="s">
        <v>2844</v>
      </c>
      <c r="B178" s="38" t="s">
        <v>2861</v>
      </c>
      <c r="C178" s="39">
        <v>172</v>
      </c>
      <c r="D178" s="79" t="s">
        <v>1737</v>
      </c>
      <c r="E178" s="33" t="s">
        <v>2862</v>
      </c>
      <c r="F178" s="30">
        <v>136</v>
      </c>
      <c r="G178" s="30">
        <v>81</v>
      </c>
      <c r="H178" s="30">
        <v>136</v>
      </c>
      <c r="I178" s="30"/>
      <c r="J178" s="30">
        <v>28</v>
      </c>
      <c r="K178" s="40">
        <f t="shared" si="31"/>
        <v>381</v>
      </c>
      <c r="L178" s="41">
        <v>33510100001649</v>
      </c>
      <c r="M178" s="41" t="s">
        <v>91</v>
      </c>
      <c r="N178" s="45" t="s">
        <v>131</v>
      </c>
      <c r="O178" s="19">
        <v>9231</v>
      </c>
      <c r="P178" s="127">
        <v>2.5379999999999998</v>
      </c>
      <c r="Q178" s="127">
        <v>6.2430000000000003</v>
      </c>
      <c r="R178" s="128">
        <f t="shared" si="32"/>
        <v>8.7810000000000006</v>
      </c>
      <c r="S178" s="128">
        <f t="shared" si="33"/>
        <v>6.1929855900000002</v>
      </c>
      <c r="T178" s="128">
        <f t="shared" si="34"/>
        <v>10.697990519999999</v>
      </c>
      <c r="U178" s="128">
        <f t="shared" si="44"/>
        <v>3.6549855900000003</v>
      </c>
      <c r="V178" s="128">
        <f t="shared" si="43"/>
        <v>4.4549905199999991</v>
      </c>
      <c r="W178" s="128">
        <f t="shared" si="35"/>
        <v>1.0542196770090002</v>
      </c>
      <c r="X178" s="128">
        <f t="shared" si="36"/>
        <v>1.3317451661119999</v>
      </c>
      <c r="Y178" s="128">
        <f t="shared" si="37"/>
        <v>3.16</v>
      </c>
      <c r="Z178" s="128">
        <f t="shared" si="38"/>
        <v>4</v>
      </c>
    </row>
    <row r="179" spans="1:26" ht="24.95" customHeight="1">
      <c r="A179" s="38" t="s">
        <v>110</v>
      </c>
      <c r="B179" s="38" t="s">
        <v>2689</v>
      </c>
      <c r="C179" s="39">
        <v>173</v>
      </c>
      <c r="D179" s="79" t="s">
        <v>1614</v>
      </c>
      <c r="E179" s="33" t="s">
        <v>2691</v>
      </c>
      <c r="F179" s="30">
        <v>9</v>
      </c>
      <c r="G179" s="30">
        <v>46</v>
      </c>
      <c r="H179" s="30">
        <v>47</v>
      </c>
      <c r="I179" s="30"/>
      <c r="J179" s="30"/>
      <c r="K179" s="40">
        <f t="shared" si="31"/>
        <v>102</v>
      </c>
      <c r="L179" s="41">
        <v>50044958017</v>
      </c>
      <c r="M179" s="41" t="s">
        <v>93</v>
      </c>
      <c r="N179" s="25" t="s">
        <v>133</v>
      </c>
      <c r="O179" s="19">
        <v>2221</v>
      </c>
      <c r="P179" s="127">
        <v>0.80399999999999994</v>
      </c>
      <c r="Q179" s="127">
        <v>0.53800000000000003</v>
      </c>
      <c r="R179" s="128">
        <f t="shared" si="32"/>
        <v>1.3420000000000001</v>
      </c>
      <c r="S179" s="128">
        <f t="shared" si="33"/>
        <v>1.49004669</v>
      </c>
      <c r="T179" s="128">
        <f t="shared" si="34"/>
        <v>2.57396132</v>
      </c>
      <c r="U179" s="128">
        <f t="shared" si="44"/>
        <v>0.68604669000000007</v>
      </c>
      <c r="V179" s="128">
        <f t="shared" si="43"/>
        <v>2.0359613200000002</v>
      </c>
      <c r="W179" s="128">
        <f t="shared" si="35"/>
        <v>0.19787873361899999</v>
      </c>
      <c r="X179" s="128">
        <f t="shared" si="36"/>
        <v>0.6086167039253334</v>
      </c>
      <c r="Y179" s="128">
        <f t="shared" si="37"/>
        <v>0.59</v>
      </c>
      <c r="Z179" s="128">
        <f t="shared" si="38"/>
        <v>1.83</v>
      </c>
    </row>
    <row r="180" spans="1:26" ht="24.95" customHeight="1">
      <c r="A180" s="38" t="s">
        <v>110</v>
      </c>
      <c r="B180" s="38" t="s">
        <v>2689</v>
      </c>
      <c r="C180" s="39">
        <v>174</v>
      </c>
      <c r="D180" s="79" t="s">
        <v>1599</v>
      </c>
      <c r="E180" s="33" t="s">
        <v>2690</v>
      </c>
      <c r="F180" s="30">
        <v>2</v>
      </c>
      <c r="G180" s="30">
        <v>28</v>
      </c>
      <c r="H180" s="30">
        <v>73</v>
      </c>
      <c r="I180" s="30"/>
      <c r="J180" s="30"/>
      <c r="K180" s="40">
        <f t="shared" si="31"/>
        <v>103</v>
      </c>
      <c r="L180" s="41">
        <v>50044882386</v>
      </c>
      <c r="M180" s="41" t="s">
        <v>93</v>
      </c>
      <c r="N180" s="25" t="s">
        <v>133</v>
      </c>
      <c r="O180" s="19">
        <v>2604</v>
      </c>
      <c r="P180" s="127">
        <v>1.0169999999999995</v>
      </c>
      <c r="Q180" s="127">
        <v>1.0220000000000014</v>
      </c>
      <c r="R180" s="128">
        <f t="shared" si="32"/>
        <v>2.0390000000000006</v>
      </c>
      <c r="S180" s="128">
        <f t="shared" si="33"/>
        <v>1.7469975600000001</v>
      </c>
      <c r="T180" s="128">
        <f t="shared" si="34"/>
        <v>3.0178276799999999</v>
      </c>
      <c r="U180" s="128">
        <f t="shared" si="44"/>
        <v>0.7299975600000006</v>
      </c>
      <c r="V180" s="128">
        <f t="shared" si="43"/>
        <v>1.9958276799999985</v>
      </c>
      <c r="W180" s="128">
        <f t="shared" si="35"/>
        <v>0.21055562955600016</v>
      </c>
      <c r="X180" s="128">
        <f t="shared" si="36"/>
        <v>0.59661942114133293</v>
      </c>
      <c r="Y180" s="128">
        <f t="shared" si="37"/>
        <v>0.63</v>
      </c>
      <c r="Z180" s="128">
        <f t="shared" si="38"/>
        <v>1.79</v>
      </c>
    </row>
    <row r="181" spans="1:26" ht="24.95" customHeight="1">
      <c r="A181" s="38" t="s">
        <v>110</v>
      </c>
      <c r="B181" s="38" t="s">
        <v>2694</v>
      </c>
      <c r="C181" s="39">
        <v>175</v>
      </c>
      <c r="D181" s="79" t="s">
        <v>495</v>
      </c>
      <c r="E181" s="33" t="s">
        <v>2697</v>
      </c>
      <c r="F181" s="30">
        <v>2</v>
      </c>
      <c r="G181" s="30">
        <v>10</v>
      </c>
      <c r="H181" s="30">
        <v>15</v>
      </c>
      <c r="I181" s="30"/>
      <c r="J181" s="30">
        <v>0</v>
      </c>
      <c r="K181" s="40">
        <f t="shared" si="31"/>
        <v>27</v>
      </c>
      <c r="L181" s="41">
        <v>50044927827</v>
      </c>
      <c r="M181" s="41" t="s">
        <v>93</v>
      </c>
      <c r="N181" s="25" t="s">
        <v>133</v>
      </c>
      <c r="O181" s="19">
        <v>1122</v>
      </c>
      <c r="P181" s="127">
        <v>0.15099999999999997</v>
      </c>
      <c r="Q181" s="127">
        <v>0.41099999999999992</v>
      </c>
      <c r="R181" s="128">
        <f t="shared" si="32"/>
        <v>0.56199999999999983</v>
      </c>
      <c r="S181" s="128">
        <f t="shared" si="33"/>
        <v>0.75273858000000005</v>
      </c>
      <c r="T181" s="128">
        <f t="shared" si="34"/>
        <v>1.3003082399999999</v>
      </c>
      <c r="U181" s="128">
        <f t="shared" si="44"/>
        <v>0.60173858000000013</v>
      </c>
      <c r="V181" s="128">
        <f t="shared" si="43"/>
        <v>0.88930823999999997</v>
      </c>
      <c r="W181" s="128">
        <f t="shared" si="35"/>
        <v>0.17356146442466669</v>
      </c>
      <c r="X181" s="128">
        <f t="shared" si="36"/>
        <v>0.26584387654399999</v>
      </c>
      <c r="Y181" s="128">
        <f t="shared" si="37"/>
        <v>0.52</v>
      </c>
      <c r="Z181" s="128">
        <f t="shared" si="38"/>
        <v>0.8</v>
      </c>
    </row>
    <row r="182" spans="1:26" ht="24.95" customHeight="1">
      <c r="A182" s="38" t="s">
        <v>110</v>
      </c>
      <c r="B182" s="38" t="s">
        <v>2684</v>
      </c>
      <c r="C182" s="39">
        <v>176</v>
      </c>
      <c r="D182" s="79" t="s">
        <v>1600</v>
      </c>
      <c r="E182" s="33" t="s">
        <v>2685</v>
      </c>
      <c r="F182" s="30">
        <v>0</v>
      </c>
      <c r="G182" s="30">
        <v>47</v>
      </c>
      <c r="H182" s="30">
        <v>26</v>
      </c>
      <c r="I182" s="30"/>
      <c r="J182" s="30">
        <v>0</v>
      </c>
      <c r="K182" s="40">
        <f t="shared" si="31"/>
        <v>73</v>
      </c>
      <c r="L182" s="41">
        <v>50044883141</v>
      </c>
      <c r="M182" s="41" t="s">
        <v>93</v>
      </c>
      <c r="N182" s="25" t="s">
        <v>133</v>
      </c>
      <c r="O182" s="19">
        <v>1925</v>
      </c>
      <c r="P182" s="127">
        <v>0.61499999999999999</v>
      </c>
      <c r="Q182" s="127">
        <v>0.71599999999999953</v>
      </c>
      <c r="R182" s="128">
        <f t="shared" si="32"/>
        <v>1.3309999999999995</v>
      </c>
      <c r="S182" s="128">
        <f t="shared" si="33"/>
        <v>1.2914632500000001</v>
      </c>
      <c r="T182" s="128">
        <f t="shared" si="34"/>
        <v>2.2309209999999999</v>
      </c>
      <c r="U182" s="128">
        <f t="shared" si="44"/>
        <v>0.67646325000000007</v>
      </c>
      <c r="V182" s="128">
        <f t="shared" si="43"/>
        <v>1.5149210000000004</v>
      </c>
      <c r="W182" s="128">
        <f t="shared" si="35"/>
        <v>0.195114550075</v>
      </c>
      <c r="X182" s="128">
        <f t="shared" si="36"/>
        <v>0.45286038426666675</v>
      </c>
      <c r="Y182" s="128">
        <f t="shared" si="37"/>
        <v>0.59</v>
      </c>
      <c r="Z182" s="128">
        <f t="shared" si="38"/>
        <v>1.36</v>
      </c>
    </row>
    <row r="183" spans="1:26" ht="24.95" customHeight="1">
      <c r="A183" s="38" t="s">
        <v>110</v>
      </c>
      <c r="B183" s="38" t="s">
        <v>2678</v>
      </c>
      <c r="C183" s="39">
        <v>177</v>
      </c>
      <c r="D183" s="79" t="s">
        <v>1603</v>
      </c>
      <c r="E183" s="33" t="s">
        <v>2679</v>
      </c>
      <c r="F183" s="30">
        <v>7</v>
      </c>
      <c r="G183" s="30">
        <v>12</v>
      </c>
      <c r="H183" s="30">
        <v>83</v>
      </c>
      <c r="I183" s="30"/>
      <c r="J183" s="30">
        <v>3</v>
      </c>
      <c r="K183" s="40">
        <f t="shared" si="31"/>
        <v>105</v>
      </c>
      <c r="L183" s="41">
        <v>50044925285</v>
      </c>
      <c r="M183" s="41" t="s">
        <v>93</v>
      </c>
      <c r="N183" s="25" t="s">
        <v>133</v>
      </c>
      <c r="O183" s="19">
        <v>2185</v>
      </c>
      <c r="P183" s="127">
        <v>0.94</v>
      </c>
      <c r="Q183" s="127">
        <v>1.4869999999999999</v>
      </c>
      <c r="R183" s="128">
        <f t="shared" si="32"/>
        <v>2.4269999999999996</v>
      </c>
      <c r="S183" s="128">
        <f t="shared" si="33"/>
        <v>1.4658946500000001</v>
      </c>
      <c r="T183" s="128">
        <f t="shared" si="34"/>
        <v>2.5322401999999999</v>
      </c>
      <c r="U183" s="128">
        <f t="shared" si="44"/>
        <v>0.52589465000000013</v>
      </c>
      <c r="V183" s="128">
        <f t="shared" si="43"/>
        <v>1.0452402000000001</v>
      </c>
      <c r="W183" s="128">
        <f t="shared" si="35"/>
        <v>0.15168554688166669</v>
      </c>
      <c r="X183" s="128">
        <f t="shared" si="36"/>
        <v>0.31245713712000006</v>
      </c>
      <c r="Y183" s="128">
        <f t="shared" si="37"/>
        <v>0.46</v>
      </c>
      <c r="Z183" s="128">
        <f t="shared" si="38"/>
        <v>0.94</v>
      </c>
    </row>
    <row r="184" spans="1:26" ht="24.95" customHeight="1">
      <c r="A184" s="38" t="s">
        <v>110</v>
      </c>
      <c r="B184" s="38" t="s">
        <v>2681</v>
      </c>
      <c r="C184" s="39">
        <v>178</v>
      </c>
      <c r="D184" s="79" t="s">
        <v>1751</v>
      </c>
      <c r="E184" s="33" t="s">
        <v>25</v>
      </c>
      <c r="F184" s="30">
        <v>0</v>
      </c>
      <c r="G184" s="30">
        <v>12</v>
      </c>
      <c r="H184" s="30">
        <v>48</v>
      </c>
      <c r="I184" s="30"/>
      <c r="J184" s="30"/>
      <c r="K184" s="40">
        <f t="shared" si="31"/>
        <v>60</v>
      </c>
      <c r="L184" s="41">
        <v>33510100003773</v>
      </c>
      <c r="M184" s="41" t="s">
        <v>91</v>
      </c>
      <c r="N184" s="45" t="s">
        <v>131</v>
      </c>
      <c r="O184" s="19">
        <v>1622</v>
      </c>
      <c r="P184" s="127">
        <v>0.44600000000000006</v>
      </c>
      <c r="Q184" s="127">
        <v>0.73199999999999887</v>
      </c>
      <c r="R184" s="128">
        <f t="shared" si="32"/>
        <v>1.177999999999999</v>
      </c>
      <c r="S184" s="128">
        <f t="shared" si="33"/>
        <v>1.0881835800000002</v>
      </c>
      <c r="T184" s="128">
        <f t="shared" si="34"/>
        <v>1.8797682399999998</v>
      </c>
      <c r="U184" s="128">
        <f t="shared" si="44"/>
        <v>0.64218358000000009</v>
      </c>
      <c r="V184" s="128">
        <f t="shared" si="43"/>
        <v>1.1477682400000009</v>
      </c>
      <c r="W184" s="128">
        <f t="shared" si="35"/>
        <v>0.18522715059133335</v>
      </c>
      <c r="X184" s="128">
        <f t="shared" si="36"/>
        <v>0.3431061858773336</v>
      </c>
      <c r="Y184" s="128">
        <f t="shared" si="37"/>
        <v>0.56000000000000005</v>
      </c>
      <c r="Z184" s="128">
        <f t="shared" si="38"/>
        <v>1.03</v>
      </c>
    </row>
    <row r="185" spans="1:26" ht="24.95" customHeight="1">
      <c r="A185" s="38" t="s">
        <v>110</v>
      </c>
      <c r="B185" s="38" t="s">
        <v>2681</v>
      </c>
      <c r="C185" s="39">
        <v>179</v>
      </c>
      <c r="D185" s="79" t="s">
        <v>1610</v>
      </c>
      <c r="E185" s="33" t="s">
        <v>2683</v>
      </c>
      <c r="F185" s="30">
        <v>12</v>
      </c>
      <c r="G185" s="30">
        <v>51</v>
      </c>
      <c r="H185" s="30">
        <v>41</v>
      </c>
      <c r="I185" s="30"/>
      <c r="J185" s="30"/>
      <c r="K185" s="40">
        <f t="shared" si="31"/>
        <v>104</v>
      </c>
      <c r="L185" s="41">
        <v>50044929891</v>
      </c>
      <c r="M185" s="41" t="s">
        <v>93</v>
      </c>
      <c r="N185" s="25" t="s">
        <v>133</v>
      </c>
      <c r="O185" s="19">
        <v>2929</v>
      </c>
      <c r="P185" s="127">
        <v>0.64700000000000002</v>
      </c>
      <c r="Q185" s="127">
        <v>1.1299999999999999</v>
      </c>
      <c r="R185" s="128">
        <f t="shared" si="32"/>
        <v>1.7769999999999999</v>
      </c>
      <c r="S185" s="128">
        <f t="shared" si="33"/>
        <v>1.9650368100000002</v>
      </c>
      <c r="T185" s="128">
        <f t="shared" si="34"/>
        <v>3.3944766799999999</v>
      </c>
      <c r="U185" s="128">
        <f t="shared" si="44"/>
        <v>1.3180368100000002</v>
      </c>
      <c r="V185" s="128">
        <f t="shared" si="43"/>
        <v>2.26447668</v>
      </c>
      <c r="W185" s="128">
        <f t="shared" si="35"/>
        <v>0.38016575056433338</v>
      </c>
      <c r="X185" s="128">
        <f t="shared" si="36"/>
        <v>0.67692756220799999</v>
      </c>
      <c r="Y185" s="128">
        <f t="shared" si="37"/>
        <v>1.1399999999999999</v>
      </c>
      <c r="Z185" s="128">
        <f t="shared" si="38"/>
        <v>2.0299999999999998</v>
      </c>
    </row>
    <row r="186" spans="1:26" ht="24.95" customHeight="1">
      <c r="A186" s="38" t="s">
        <v>110</v>
      </c>
      <c r="B186" s="38" t="s">
        <v>2684</v>
      </c>
      <c r="C186" s="39">
        <v>180</v>
      </c>
      <c r="D186" s="79" t="s">
        <v>1602</v>
      </c>
      <c r="E186" s="33" t="s">
        <v>2686</v>
      </c>
      <c r="F186" s="30">
        <v>18</v>
      </c>
      <c r="G186" s="30">
        <v>15</v>
      </c>
      <c r="H186" s="30">
        <v>45</v>
      </c>
      <c r="I186" s="30"/>
      <c r="J186" s="30"/>
      <c r="K186" s="40">
        <f t="shared" si="31"/>
        <v>78</v>
      </c>
      <c r="L186" s="41">
        <v>50044883877</v>
      </c>
      <c r="M186" s="41" t="s">
        <v>93</v>
      </c>
      <c r="N186" s="25" t="s">
        <v>133</v>
      </c>
      <c r="O186" s="19">
        <v>2576</v>
      </c>
      <c r="P186" s="127">
        <v>0.57599999999999951</v>
      </c>
      <c r="Q186" s="127">
        <v>0.54699999999999926</v>
      </c>
      <c r="R186" s="128">
        <f t="shared" si="32"/>
        <v>1.1229999999999989</v>
      </c>
      <c r="S186" s="128">
        <f t="shared" si="33"/>
        <v>1.7282126400000002</v>
      </c>
      <c r="T186" s="128">
        <f t="shared" si="34"/>
        <v>2.9853779199999999</v>
      </c>
      <c r="U186" s="128">
        <f t="shared" si="44"/>
        <v>1.1522126400000006</v>
      </c>
      <c r="V186" s="128">
        <f t="shared" si="43"/>
        <v>2.4383779200000006</v>
      </c>
      <c r="W186" s="128">
        <f t="shared" si="35"/>
        <v>0.33233653246400013</v>
      </c>
      <c r="X186" s="128">
        <f t="shared" si="36"/>
        <v>0.72891243955200025</v>
      </c>
      <c r="Y186" s="128">
        <f t="shared" si="37"/>
        <v>1</v>
      </c>
      <c r="Z186" s="128">
        <f t="shared" si="38"/>
        <v>2.19</v>
      </c>
    </row>
    <row r="187" spans="1:26" ht="24.95" customHeight="1">
      <c r="A187" s="38" t="s">
        <v>110</v>
      </c>
      <c r="B187" s="38" t="s">
        <v>2678</v>
      </c>
      <c r="C187" s="39">
        <v>181</v>
      </c>
      <c r="D187" s="79" t="s">
        <v>1604</v>
      </c>
      <c r="E187" s="33" t="s">
        <v>2680</v>
      </c>
      <c r="F187" s="30">
        <v>7</v>
      </c>
      <c r="G187" s="30">
        <v>22</v>
      </c>
      <c r="H187" s="30">
        <v>36</v>
      </c>
      <c r="I187" s="30"/>
      <c r="J187" s="30"/>
      <c r="K187" s="40">
        <f t="shared" si="31"/>
        <v>65</v>
      </c>
      <c r="L187" s="41">
        <v>50044927645</v>
      </c>
      <c r="M187" s="41" t="s">
        <v>93</v>
      </c>
      <c r="N187" s="25" t="s">
        <v>133</v>
      </c>
      <c r="O187" s="19">
        <v>1901</v>
      </c>
      <c r="P187" s="127">
        <v>0.34300000000000008</v>
      </c>
      <c r="Q187" s="127">
        <v>0.63799999999999968</v>
      </c>
      <c r="R187" s="128">
        <f t="shared" si="32"/>
        <v>0.98099999999999976</v>
      </c>
      <c r="S187" s="128">
        <f t="shared" si="33"/>
        <v>1.2753618900000001</v>
      </c>
      <c r="T187" s="128">
        <f t="shared" si="34"/>
        <v>2.2031069199999997</v>
      </c>
      <c r="U187" s="128">
        <f t="shared" si="44"/>
        <v>0.93236189000000003</v>
      </c>
      <c r="V187" s="128">
        <f t="shared" si="43"/>
        <v>1.5651069200000001</v>
      </c>
      <c r="W187" s="128">
        <f t="shared" si="35"/>
        <v>0.26892424780566665</v>
      </c>
      <c r="X187" s="128">
        <f t="shared" si="36"/>
        <v>0.46786262861866673</v>
      </c>
      <c r="Y187" s="128">
        <f t="shared" si="37"/>
        <v>0.81</v>
      </c>
      <c r="Z187" s="128">
        <f t="shared" si="38"/>
        <v>1.4</v>
      </c>
    </row>
    <row r="188" spans="1:26" ht="24.95" customHeight="1">
      <c r="A188" s="38" t="s">
        <v>110</v>
      </c>
      <c r="B188" s="38" t="s">
        <v>2694</v>
      </c>
      <c r="C188" s="39">
        <v>182</v>
      </c>
      <c r="D188" s="79" t="s">
        <v>1606</v>
      </c>
      <c r="E188" s="33" t="s">
        <v>2696</v>
      </c>
      <c r="F188" s="30">
        <v>17</v>
      </c>
      <c r="G188" s="30">
        <v>34</v>
      </c>
      <c r="H188" s="30">
        <v>38</v>
      </c>
      <c r="I188" s="30"/>
      <c r="J188" s="30"/>
      <c r="K188" s="40">
        <f t="shared" si="31"/>
        <v>89</v>
      </c>
      <c r="L188" s="41">
        <v>50044927985</v>
      </c>
      <c r="M188" s="41" t="s">
        <v>93</v>
      </c>
      <c r="N188" s="25" t="s">
        <v>133</v>
      </c>
      <c r="O188" s="19">
        <v>2801</v>
      </c>
      <c r="P188" s="127">
        <v>0.80400000000000005</v>
      </c>
      <c r="Q188" s="127">
        <v>1.345</v>
      </c>
      <c r="R188" s="128">
        <f t="shared" si="32"/>
        <v>2.149</v>
      </c>
      <c r="S188" s="128">
        <f t="shared" si="33"/>
        <v>1.8791628900000001</v>
      </c>
      <c r="T188" s="128">
        <f t="shared" si="34"/>
        <v>3.2461349199999998</v>
      </c>
      <c r="U188" s="128">
        <f t="shared" si="44"/>
        <v>1.0751628900000001</v>
      </c>
      <c r="V188" s="128">
        <f t="shared" si="43"/>
        <v>1.9011349199999998</v>
      </c>
      <c r="W188" s="128">
        <f t="shared" si="35"/>
        <v>0.310112816239</v>
      </c>
      <c r="X188" s="128">
        <f t="shared" si="36"/>
        <v>0.56831259875199991</v>
      </c>
      <c r="Y188" s="128">
        <f t="shared" si="37"/>
        <v>0.93</v>
      </c>
      <c r="Z188" s="128">
        <f t="shared" si="38"/>
        <v>1.7</v>
      </c>
    </row>
    <row r="189" spans="1:26" ht="24.95" customHeight="1">
      <c r="A189" s="38" t="s">
        <v>110</v>
      </c>
      <c r="B189" s="38" t="s">
        <v>2681</v>
      </c>
      <c r="C189" s="39">
        <v>183</v>
      </c>
      <c r="D189" s="79" t="s">
        <v>1618</v>
      </c>
      <c r="E189" s="33" t="s">
        <v>2682</v>
      </c>
      <c r="F189" s="30">
        <v>10</v>
      </c>
      <c r="G189" s="30">
        <v>56</v>
      </c>
      <c r="H189" s="30">
        <v>53</v>
      </c>
      <c r="I189" s="30"/>
      <c r="J189" s="30"/>
      <c r="K189" s="40">
        <f t="shared" si="31"/>
        <v>119</v>
      </c>
      <c r="L189" s="41">
        <v>50045686856</v>
      </c>
      <c r="M189" s="41" t="s">
        <v>93</v>
      </c>
      <c r="N189" s="25" t="s">
        <v>133</v>
      </c>
      <c r="O189" s="19">
        <v>2980</v>
      </c>
      <c r="P189" s="127">
        <v>0.88300000000000023</v>
      </c>
      <c r="Q189" s="127">
        <v>1.0819999999999999</v>
      </c>
      <c r="R189" s="128">
        <f t="shared" si="32"/>
        <v>1.9650000000000001</v>
      </c>
      <c r="S189" s="128">
        <f t="shared" si="33"/>
        <v>1.9992522000000001</v>
      </c>
      <c r="T189" s="128">
        <f t="shared" si="34"/>
        <v>3.4535815999999997</v>
      </c>
      <c r="U189" s="128">
        <f t="shared" si="44"/>
        <v>1.1162521999999999</v>
      </c>
      <c r="V189" s="128">
        <f t="shared" si="43"/>
        <v>2.3715815999999998</v>
      </c>
      <c r="W189" s="128">
        <f t="shared" si="35"/>
        <v>0.32196434288666664</v>
      </c>
      <c r="X189" s="128">
        <f t="shared" si="36"/>
        <v>0.70894479296000001</v>
      </c>
      <c r="Y189" s="128">
        <f t="shared" si="37"/>
        <v>0.97</v>
      </c>
      <c r="Z189" s="128">
        <f t="shared" si="38"/>
        <v>2.13</v>
      </c>
    </row>
    <row r="190" spans="1:26" ht="24.95" customHeight="1">
      <c r="A190" s="38" t="s">
        <v>110</v>
      </c>
      <c r="B190" s="38" t="s">
        <v>2687</v>
      </c>
      <c r="C190" s="39">
        <v>184</v>
      </c>
      <c r="D190" s="79" t="s">
        <v>1601</v>
      </c>
      <c r="E190" s="33" t="s">
        <v>2688</v>
      </c>
      <c r="F190" s="30">
        <v>26</v>
      </c>
      <c r="G190" s="30">
        <v>48</v>
      </c>
      <c r="H190" s="30">
        <v>43</v>
      </c>
      <c r="I190" s="30"/>
      <c r="J190" s="30">
        <v>17</v>
      </c>
      <c r="K190" s="40">
        <f t="shared" si="31"/>
        <v>134</v>
      </c>
      <c r="L190" s="41">
        <v>50044883617</v>
      </c>
      <c r="M190" s="41" t="s">
        <v>93</v>
      </c>
      <c r="N190" s="25" t="s">
        <v>133</v>
      </c>
      <c r="O190" s="19">
        <v>3940</v>
      </c>
      <c r="P190" s="127">
        <v>1.1540000000000001</v>
      </c>
      <c r="Q190" s="127">
        <v>1.3510000000000004</v>
      </c>
      <c r="R190" s="128">
        <f t="shared" si="32"/>
        <v>2.5050000000000008</v>
      </c>
      <c r="S190" s="128">
        <f t="shared" si="33"/>
        <v>2.6433066000000003</v>
      </c>
      <c r="T190" s="128">
        <f t="shared" si="34"/>
        <v>4.5661448</v>
      </c>
      <c r="U190" s="128">
        <f t="shared" si="44"/>
        <v>1.4893066000000001</v>
      </c>
      <c r="V190" s="128">
        <f t="shared" si="43"/>
        <v>3.2151447999999996</v>
      </c>
      <c r="W190" s="128">
        <f t="shared" si="35"/>
        <v>0.42956566699333337</v>
      </c>
      <c r="X190" s="128">
        <f t="shared" si="36"/>
        <v>0.96111395221333318</v>
      </c>
      <c r="Y190" s="128">
        <f t="shared" si="37"/>
        <v>1.29</v>
      </c>
      <c r="Z190" s="128">
        <f t="shared" si="38"/>
        <v>2.88</v>
      </c>
    </row>
    <row r="191" spans="1:26" ht="24.95" customHeight="1">
      <c r="A191" s="38" t="s">
        <v>110</v>
      </c>
      <c r="B191" s="38" t="s">
        <v>2694</v>
      </c>
      <c r="C191" s="39">
        <v>185</v>
      </c>
      <c r="D191" s="79" t="s">
        <v>1605</v>
      </c>
      <c r="E191" s="33" t="s">
        <v>2695</v>
      </c>
      <c r="F191" s="30">
        <v>24</v>
      </c>
      <c r="G191" s="30">
        <v>20</v>
      </c>
      <c r="H191" s="30">
        <v>103</v>
      </c>
      <c r="I191" s="30"/>
      <c r="J191" s="30"/>
      <c r="K191" s="40">
        <f t="shared" si="31"/>
        <v>147</v>
      </c>
      <c r="L191" s="41">
        <v>50044927770</v>
      </c>
      <c r="M191" s="41" t="s">
        <v>93</v>
      </c>
      <c r="N191" s="25" t="s">
        <v>133</v>
      </c>
      <c r="O191" s="19">
        <v>3471</v>
      </c>
      <c r="P191" s="127">
        <v>1.085</v>
      </c>
      <c r="Q191" s="127">
        <v>1.3320000000000003</v>
      </c>
      <c r="R191" s="128">
        <f t="shared" si="32"/>
        <v>2.4170000000000003</v>
      </c>
      <c r="S191" s="128">
        <f t="shared" si="33"/>
        <v>2.3286591900000002</v>
      </c>
      <c r="T191" s="128">
        <f t="shared" si="34"/>
        <v>4.0226113199999993</v>
      </c>
      <c r="U191" s="128">
        <f t="shared" si="44"/>
        <v>1.2436591900000002</v>
      </c>
      <c r="V191" s="128">
        <f t="shared" si="43"/>
        <v>2.690611319999999</v>
      </c>
      <c r="W191" s="128">
        <f t="shared" si="35"/>
        <v>0.3587127657023334</v>
      </c>
      <c r="X191" s="128">
        <f t="shared" si="36"/>
        <v>0.80431341059199979</v>
      </c>
      <c r="Y191" s="128">
        <f t="shared" si="37"/>
        <v>1.08</v>
      </c>
      <c r="Z191" s="128">
        <f t="shared" si="38"/>
        <v>2.41</v>
      </c>
    </row>
    <row r="192" spans="1:26" ht="24.95" customHeight="1">
      <c r="A192" s="38" t="s">
        <v>2802</v>
      </c>
      <c r="B192" s="38" t="s">
        <v>2809</v>
      </c>
      <c r="C192" s="39">
        <v>186</v>
      </c>
      <c r="D192" s="79" t="s">
        <v>1670</v>
      </c>
      <c r="E192" s="33" t="s">
        <v>2810</v>
      </c>
      <c r="F192" s="30">
        <v>27</v>
      </c>
      <c r="G192" s="30">
        <v>40</v>
      </c>
      <c r="H192" s="30">
        <v>53</v>
      </c>
      <c r="I192" s="30"/>
      <c r="J192" s="30"/>
      <c r="K192" s="40">
        <f t="shared" si="31"/>
        <v>120</v>
      </c>
      <c r="L192" s="41">
        <v>33510100001401</v>
      </c>
      <c r="M192" s="41" t="s">
        <v>91</v>
      </c>
      <c r="N192" s="45" t="s">
        <v>131</v>
      </c>
      <c r="O192" s="19">
        <v>3120</v>
      </c>
      <c r="P192" s="127">
        <v>1.48</v>
      </c>
      <c r="Q192" s="127">
        <v>1.306</v>
      </c>
      <c r="R192" s="128">
        <f t="shared" si="32"/>
        <v>2.786</v>
      </c>
      <c r="S192" s="128">
        <f t="shared" si="33"/>
        <v>2.0931768000000002</v>
      </c>
      <c r="T192" s="128">
        <f t="shared" si="34"/>
        <v>3.6158303999999997</v>
      </c>
      <c r="U192" s="128">
        <f t="shared" si="44"/>
        <v>0.61317680000000019</v>
      </c>
      <c r="V192" s="128">
        <f t="shared" si="43"/>
        <v>2.3098303999999996</v>
      </c>
      <c r="W192" s="128">
        <f t="shared" si="35"/>
        <v>0.17686062834666672</v>
      </c>
      <c r="X192" s="128">
        <f t="shared" si="36"/>
        <v>0.6904853009066666</v>
      </c>
      <c r="Y192" s="128">
        <f t="shared" si="37"/>
        <v>0.53</v>
      </c>
      <c r="Z192" s="128">
        <f t="shared" si="38"/>
        <v>2.0699999999999998</v>
      </c>
    </row>
    <row r="193" spans="1:26" ht="24.95" customHeight="1">
      <c r="A193" s="38" t="s">
        <v>2802</v>
      </c>
      <c r="B193" s="38" t="s">
        <v>2745</v>
      </c>
      <c r="C193" s="39">
        <v>187</v>
      </c>
      <c r="D193" s="79" t="s">
        <v>1706</v>
      </c>
      <c r="E193" s="33" t="s">
        <v>2747</v>
      </c>
      <c r="F193" s="30">
        <v>40</v>
      </c>
      <c r="G193" s="30">
        <v>65</v>
      </c>
      <c r="H193" s="30">
        <v>13</v>
      </c>
      <c r="I193" s="30"/>
      <c r="J193" s="30"/>
      <c r="K193" s="40">
        <f t="shared" si="31"/>
        <v>118</v>
      </c>
      <c r="L193" s="41">
        <v>33510100001484</v>
      </c>
      <c r="M193" s="41" t="s">
        <v>91</v>
      </c>
      <c r="N193" s="45" t="s">
        <v>131</v>
      </c>
      <c r="O193" s="19">
        <v>3849</v>
      </c>
      <c r="P193" s="127">
        <v>0.85499999999999998</v>
      </c>
      <c r="Q193" s="127">
        <v>0.88900000000000023</v>
      </c>
      <c r="R193" s="128">
        <f t="shared" si="32"/>
        <v>1.7440000000000002</v>
      </c>
      <c r="S193" s="128">
        <f t="shared" si="33"/>
        <v>2.5822556100000003</v>
      </c>
      <c r="T193" s="128">
        <f t="shared" si="34"/>
        <v>4.4606830799999999</v>
      </c>
      <c r="U193" s="128">
        <f t="shared" si="44"/>
        <v>1.7272556100000003</v>
      </c>
      <c r="V193" s="128">
        <f t="shared" si="43"/>
        <v>3.5716830799999997</v>
      </c>
      <c r="W193" s="128">
        <f t="shared" si="35"/>
        <v>0.498198093111</v>
      </c>
      <c r="X193" s="128">
        <f t="shared" si="36"/>
        <v>1.0676951287146668</v>
      </c>
      <c r="Y193" s="128">
        <f t="shared" si="37"/>
        <v>1.49</v>
      </c>
      <c r="Z193" s="128">
        <f t="shared" si="38"/>
        <v>3.2</v>
      </c>
    </row>
    <row r="194" spans="1:26" ht="24.95" customHeight="1">
      <c r="A194" s="38" t="s">
        <v>2802</v>
      </c>
      <c r="B194" s="38" t="s">
        <v>2806</v>
      </c>
      <c r="C194" s="39">
        <v>188</v>
      </c>
      <c r="D194" s="79" t="s">
        <v>1669</v>
      </c>
      <c r="E194" s="33" t="s">
        <v>2807</v>
      </c>
      <c r="F194" s="30">
        <v>13</v>
      </c>
      <c r="G194" s="30">
        <v>95</v>
      </c>
      <c r="H194" s="30">
        <v>15</v>
      </c>
      <c r="I194" s="30"/>
      <c r="J194" s="30">
        <v>17</v>
      </c>
      <c r="K194" s="40">
        <f t="shared" si="31"/>
        <v>140</v>
      </c>
      <c r="L194" s="41">
        <v>33510100001398</v>
      </c>
      <c r="M194" s="41" t="s">
        <v>91</v>
      </c>
      <c r="N194" s="45" t="s">
        <v>131</v>
      </c>
      <c r="O194" s="19">
        <v>3180</v>
      </c>
      <c r="P194" s="127">
        <v>1.4219999999999999</v>
      </c>
      <c r="Q194" s="127">
        <v>1.1560000000000001</v>
      </c>
      <c r="R194" s="128">
        <f t="shared" si="32"/>
        <v>2.5780000000000003</v>
      </c>
      <c r="S194" s="128">
        <f t="shared" si="33"/>
        <v>2.1334302000000003</v>
      </c>
      <c r="T194" s="128">
        <f t="shared" si="34"/>
        <v>3.6853655999999999</v>
      </c>
      <c r="U194" s="128">
        <f t="shared" si="44"/>
        <v>0.71143020000000035</v>
      </c>
      <c r="V194" s="128">
        <f t="shared" si="43"/>
        <v>2.5293655999999998</v>
      </c>
      <c r="W194" s="128">
        <f t="shared" si="35"/>
        <v>0.20520018402000009</v>
      </c>
      <c r="X194" s="128">
        <f t="shared" si="36"/>
        <v>0.75611169002666656</v>
      </c>
      <c r="Y194" s="128">
        <f t="shared" si="37"/>
        <v>0.62</v>
      </c>
      <c r="Z194" s="128">
        <f t="shared" si="38"/>
        <v>2.27</v>
      </c>
    </row>
    <row r="195" spans="1:26" ht="24.95" customHeight="1">
      <c r="A195" s="38" t="s">
        <v>2802</v>
      </c>
      <c r="B195" s="38" t="s">
        <v>2750</v>
      </c>
      <c r="C195" s="39">
        <v>189</v>
      </c>
      <c r="D195" s="79" t="s">
        <v>1664</v>
      </c>
      <c r="E195" s="33" t="s">
        <v>103</v>
      </c>
      <c r="F195" s="30">
        <v>48</v>
      </c>
      <c r="G195" s="30">
        <v>12</v>
      </c>
      <c r="H195" s="30">
        <v>20</v>
      </c>
      <c r="I195" s="30"/>
      <c r="J195" s="30"/>
      <c r="K195" s="40">
        <f t="shared" si="31"/>
        <v>80</v>
      </c>
      <c r="L195" s="41">
        <v>33510100001391</v>
      </c>
      <c r="M195" s="41" t="s">
        <v>91</v>
      </c>
      <c r="N195" s="45" t="s">
        <v>131</v>
      </c>
      <c r="O195" s="19">
        <v>2510</v>
      </c>
      <c r="P195" s="127">
        <v>0.68400000000000016</v>
      </c>
      <c r="Q195" s="127">
        <v>0.79399999999999982</v>
      </c>
      <c r="R195" s="128">
        <f t="shared" si="32"/>
        <v>1.478</v>
      </c>
      <c r="S195" s="128">
        <f t="shared" si="33"/>
        <v>1.6839339000000002</v>
      </c>
      <c r="T195" s="128">
        <f t="shared" si="34"/>
        <v>2.9088892</v>
      </c>
      <c r="U195" s="128">
        <f t="shared" si="44"/>
        <v>0.99993390000000004</v>
      </c>
      <c r="V195" s="128">
        <f t="shared" si="43"/>
        <v>2.1148892000000004</v>
      </c>
      <c r="W195" s="128">
        <f t="shared" si="35"/>
        <v>0.28841426789000002</v>
      </c>
      <c r="X195" s="128">
        <f t="shared" si="36"/>
        <v>0.63221087818666677</v>
      </c>
      <c r="Y195" s="128">
        <f t="shared" si="37"/>
        <v>0.87</v>
      </c>
      <c r="Z195" s="128">
        <f t="shared" si="38"/>
        <v>1.9</v>
      </c>
    </row>
    <row r="196" spans="1:26" ht="24.95" customHeight="1">
      <c r="A196" s="38" t="s">
        <v>2802</v>
      </c>
      <c r="B196" s="38" t="s">
        <v>2806</v>
      </c>
      <c r="C196" s="39">
        <v>190</v>
      </c>
      <c r="D196" s="79" t="s">
        <v>1755</v>
      </c>
      <c r="E196" s="33" t="s">
        <v>28</v>
      </c>
      <c r="F196" s="30">
        <v>0</v>
      </c>
      <c r="G196" s="30">
        <v>14</v>
      </c>
      <c r="H196" s="30">
        <v>34</v>
      </c>
      <c r="I196" s="30"/>
      <c r="J196" s="30"/>
      <c r="K196" s="40">
        <f t="shared" si="31"/>
        <v>48</v>
      </c>
      <c r="L196" s="41">
        <v>33510100005524</v>
      </c>
      <c r="M196" s="41" t="s">
        <v>91</v>
      </c>
      <c r="N196" s="45" t="s">
        <v>131</v>
      </c>
      <c r="O196" s="19">
        <v>1553</v>
      </c>
      <c r="P196" s="127">
        <v>0.31200000000000006</v>
      </c>
      <c r="Q196" s="127">
        <v>0.52599999999999958</v>
      </c>
      <c r="R196" s="128">
        <f t="shared" si="32"/>
        <v>0.83799999999999963</v>
      </c>
      <c r="S196" s="128">
        <f t="shared" si="33"/>
        <v>1.0418921700000001</v>
      </c>
      <c r="T196" s="128">
        <f t="shared" si="34"/>
        <v>1.7998027599999999</v>
      </c>
      <c r="U196" s="128">
        <f t="shared" si="44"/>
        <v>0.72989217000000006</v>
      </c>
      <c r="V196" s="128">
        <f t="shared" si="43"/>
        <v>1.2738027600000004</v>
      </c>
      <c r="W196" s="128">
        <f t="shared" si="35"/>
        <v>0.21052523156700001</v>
      </c>
      <c r="X196" s="128">
        <f t="shared" si="36"/>
        <v>0.38078210505600013</v>
      </c>
      <c r="Y196" s="128">
        <f t="shared" si="37"/>
        <v>0.63</v>
      </c>
      <c r="Z196" s="128">
        <f t="shared" si="38"/>
        <v>1.1399999999999999</v>
      </c>
    </row>
    <row r="197" spans="1:26" ht="24.95" customHeight="1">
      <c r="A197" s="38" t="s">
        <v>2802</v>
      </c>
      <c r="B197" s="38" t="s">
        <v>2802</v>
      </c>
      <c r="C197" s="39">
        <v>191</v>
      </c>
      <c r="D197" s="79" t="s">
        <v>1666</v>
      </c>
      <c r="E197" s="33" t="s">
        <v>2804</v>
      </c>
      <c r="F197" s="30">
        <v>35</v>
      </c>
      <c r="G197" s="30">
        <v>60</v>
      </c>
      <c r="H197" s="30">
        <v>38</v>
      </c>
      <c r="I197" s="30"/>
      <c r="J197" s="30"/>
      <c r="K197" s="40">
        <f t="shared" si="31"/>
        <v>133</v>
      </c>
      <c r="L197" s="41">
        <v>33510100001394</v>
      </c>
      <c r="M197" s="41" t="s">
        <v>91</v>
      </c>
      <c r="N197" s="45" t="s">
        <v>131</v>
      </c>
      <c r="O197" s="19">
        <v>2845</v>
      </c>
      <c r="P197" s="127">
        <v>1.016</v>
      </c>
      <c r="Q197" s="127">
        <v>1.1420000000000006</v>
      </c>
      <c r="R197" s="128">
        <f t="shared" si="32"/>
        <v>2.1580000000000004</v>
      </c>
      <c r="S197" s="128">
        <f t="shared" si="33"/>
        <v>1.9086820500000001</v>
      </c>
      <c r="T197" s="128">
        <f t="shared" si="34"/>
        <v>3.2971273999999999</v>
      </c>
      <c r="U197" s="128">
        <f t="shared" si="44"/>
        <v>0.89268205000000012</v>
      </c>
      <c r="V197" s="128">
        <f t="shared" si="43"/>
        <v>2.1551273999999996</v>
      </c>
      <c r="W197" s="128">
        <f t="shared" si="35"/>
        <v>0.25747925928833332</v>
      </c>
      <c r="X197" s="128">
        <f t="shared" si="36"/>
        <v>0.64423941743999991</v>
      </c>
      <c r="Y197" s="128">
        <f t="shared" si="37"/>
        <v>0.77</v>
      </c>
      <c r="Z197" s="128">
        <f t="shared" si="38"/>
        <v>1.93</v>
      </c>
    </row>
    <row r="198" spans="1:26" ht="24.95" customHeight="1">
      <c r="A198" s="38" t="s">
        <v>2802</v>
      </c>
      <c r="B198" s="38" t="s">
        <v>2741</v>
      </c>
      <c r="C198" s="39">
        <v>192</v>
      </c>
      <c r="D198" s="79" t="s">
        <v>375</v>
      </c>
      <c r="E198" s="33" t="s">
        <v>2743</v>
      </c>
      <c r="F198" s="30">
        <v>1</v>
      </c>
      <c r="G198" s="30">
        <v>19</v>
      </c>
      <c r="H198" s="30">
        <v>22</v>
      </c>
      <c r="I198" s="30"/>
      <c r="J198" s="30"/>
      <c r="K198" s="40">
        <f t="shared" si="31"/>
        <v>42</v>
      </c>
      <c r="L198" s="41">
        <v>33510100001478</v>
      </c>
      <c r="M198" s="41" t="s">
        <v>91</v>
      </c>
      <c r="N198" s="45" t="s">
        <v>131</v>
      </c>
      <c r="O198" s="19">
        <v>1573</v>
      </c>
      <c r="P198" s="127">
        <v>0.33500000000000002</v>
      </c>
      <c r="Q198" s="127">
        <v>0.41200000000000014</v>
      </c>
      <c r="R198" s="128">
        <f t="shared" si="32"/>
        <v>0.74700000000000011</v>
      </c>
      <c r="S198" s="128">
        <f t="shared" si="33"/>
        <v>1.0553099700000002</v>
      </c>
      <c r="T198" s="128">
        <f t="shared" si="34"/>
        <v>1.8229811599999999</v>
      </c>
      <c r="U198" s="128">
        <f t="shared" si="44"/>
        <v>0.72030997000000019</v>
      </c>
      <c r="V198" s="128">
        <f t="shared" si="43"/>
        <v>1.4109811599999997</v>
      </c>
      <c r="W198" s="128">
        <f t="shared" si="35"/>
        <v>0.20776140568033338</v>
      </c>
      <c r="X198" s="128">
        <f t="shared" si="36"/>
        <v>0.4217893014293333</v>
      </c>
      <c r="Y198" s="128">
        <f t="shared" si="37"/>
        <v>0.62</v>
      </c>
      <c r="Z198" s="128">
        <f t="shared" si="38"/>
        <v>1.27</v>
      </c>
    </row>
    <row r="199" spans="1:26" ht="24.95" customHeight="1">
      <c r="A199" s="38" t="s">
        <v>2802</v>
      </c>
      <c r="B199" s="38" t="s">
        <v>2745</v>
      </c>
      <c r="C199" s="39">
        <v>193</v>
      </c>
      <c r="D199" s="79" t="s">
        <v>448</v>
      </c>
      <c r="E199" s="33" t="s">
        <v>2749</v>
      </c>
      <c r="F199" s="30">
        <v>38</v>
      </c>
      <c r="G199" s="30">
        <v>46</v>
      </c>
      <c r="H199" s="30">
        <v>17</v>
      </c>
      <c r="I199" s="30"/>
      <c r="J199" s="30"/>
      <c r="K199" s="40">
        <f t="shared" ref="K199:K209" si="45">J199+I199+H199+G199+F199</f>
        <v>101</v>
      </c>
      <c r="L199" s="41">
        <v>33510100001404</v>
      </c>
      <c r="M199" s="41" t="s">
        <v>91</v>
      </c>
      <c r="N199" s="45" t="s">
        <v>131</v>
      </c>
      <c r="O199" s="19">
        <v>2995</v>
      </c>
      <c r="P199" s="127">
        <v>0.13</v>
      </c>
      <c r="Q199" s="127">
        <v>-2.9999999999998916E-3</v>
      </c>
      <c r="R199" s="128">
        <f t="shared" ref="R199:R209" si="46">P199+Q199</f>
        <v>0.12700000000000011</v>
      </c>
      <c r="S199" s="128">
        <f t="shared" ref="S199:S209" si="47">O199*0.00067089</f>
        <v>2.0093155500000002</v>
      </c>
      <c r="T199" s="128">
        <f t="shared" ref="T199:T209" si="48">O199*0.00115892</f>
        <v>3.4709653999999999</v>
      </c>
      <c r="U199" s="128">
        <f t="shared" si="44"/>
        <v>1.8793155500000003</v>
      </c>
      <c r="V199" s="128">
        <f t="shared" si="43"/>
        <v>3.4739654</v>
      </c>
      <c r="W199" s="128">
        <f t="shared" ref="W199:W209" si="49">U199/3*86.53%</f>
        <v>0.5420572484716667</v>
      </c>
      <c r="X199" s="128">
        <f t="shared" ref="X199:X209" si="50">V199/3*89.68%</f>
        <v>1.0384840569066667</v>
      </c>
      <c r="Y199" s="128">
        <f t="shared" ref="Y199:Y209" si="51">ROUND(W199*3,2)</f>
        <v>1.63</v>
      </c>
      <c r="Z199" s="128">
        <f t="shared" ref="Z199:Z209" si="52">ROUND(X199*3,2)</f>
        <v>3.12</v>
      </c>
    </row>
    <row r="200" spans="1:26" ht="24.95" customHeight="1">
      <c r="A200" s="38" t="s">
        <v>2802</v>
      </c>
      <c r="B200" s="38" t="s">
        <v>2806</v>
      </c>
      <c r="C200" s="39">
        <v>194</v>
      </c>
      <c r="D200" s="79" t="s">
        <v>165</v>
      </c>
      <c r="E200" s="33" t="s">
        <v>2808</v>
      </c>
      <c r="F200" s="30">
        <v>0</v>
      </c>
      <c r="G200" s="30">
        <v>73</v>
      </c>
      <c r="H200" s="30">
        <v>1</v>
      </c>
      <c r="I200" s="30"/>
      <c r="J200" s="30"/>
      <c r="K200" s="40">
        <f t="shared" si="45"/>
        <v>74</v>
      </c>
      <c r="L200" s="41">
        <v>33510100001399</v>
      </c>
      <c r="M200" s="41" t="s">
        <v>91</v>
      </c>
      <c r="N200" s="45" t="s">
        <v>131</v>
      </c>
      <c r="O200" s="19">
        <v>1828</v>
      </c>
      <c r="P200" s="127">
        <v>0.79500000000000004</v>
      </c>
      <c r="Q200" s="127">
        <v>1.03</v>
      </c>
      <c r="R200" s="128">
        <f t="shared" si="46"/>
        <v>1.8250000000000002</v>
      </c>
      <c r="S200" s="128">
        <f t="shared" si="47"/>
        <v>1.2263869200000002</v>
      </c>
      <c r="T200" s="128">
        <f t="shared" si="48"/>
        <v>2.1185057599999997</v>
      </c>
      <c r="U200" s="128">
        <f t="shared" si="44"/>
        <v>0.43138692000000012</v>
      </c>
      <c r="V200" s="128">
        <f t="shared" si="43"/>
        <v>1.0885057599999997</v>
      </c>
      <c r="W200" s="128">
        <f t="shared" si="49"/>
        <v>0.12442636729200002</v>
      </c>
      <c r="X200" s="128">
        <f t="shared" si="50"/>
        <v>0.32539065518933324</v>
      </c>
      <c r="Y200" s="128">
        <f t="shared" si="51"/>
        <v>0.37</v>
      </c>
      <c r="Z200" s="128">
        <f t="shared" si="52"/>
        <v>0.98</v>
      </c>
    </row>
    <row r="201" spans="1:26" ht="24.95" customHeight="1">
      <c r="A201" s="38" t="s">
        <v>2802</v>
      </c>
      <c r="B201" s="38" t="s">
        <v>2750</v>
      </c>
      <c r="C201" s="39">
        <v>195</v>
      </c>
      <c r="D201" s="79" t="s">
        <v>1665</v>
      </c>
      <c r="E201" s="33" t="s">
        <v>2752</v>
      </c>
      <c r="F201" s="30">
        <v>0</v>
      </c>
      <c r="G201" s="30">
        <v>82</v>
      </c>
      <c r="H201" s="30">
        <v>8</v>
      </c>
      <c r="I201" s="30"/>
      <c r="J201" s="30"/>
      <c r="K201" s="40">
        <f t="shared" si="45"/>
        <v>90</v>
      </c>
      <c r="L201" s="41">
        <v>33510100001392</v>
      </c>
      <c r="M201" s="41" t="s">
        <v>91</v>
      </c>
      <c r="N201" s="45" t="s">
        <v>131</v>
      </c>
      <c r="O201" s="19">
        <v>2515</v>
      </c>
      <c r="P201" s="127">
        <v>1.1859999999999999</v>
      </c>
      <c r="Q201" s="127">
        <v>1.1510000000000002</v>
      </c>
      <c r="R201" s="128">
        <f t="shared" si="46"/>
        <v>2.3370000000000002</v>
      </c>
      <c r="S201" s="128">
        <f t="shared" si="47"/>
        <v>1.6872883500000002</v>
      </c>
      <c r="T201" s="128">
        <f t="shared" si="48"/>
        <v>2.9146837999999997</v>
      </c>
      <c r="U201" s="128">
        <f t="shared" si="44"/>
        <v>0.50128835000000027</v>
      </c>
      <c r="V201" s="128">
        <f t="shared" si="43"/>
        <v>1.7636837999999995</v>
      </c>
      <c r="W201" s="128">
        <f t="shared" si="49"/>
        <v>0.14458826975166675</v>
      </c>
      <c r="X201" s="128">
        <f t="shared" si="50"/>
        <v>0.52722387727999986</v>
      </c>
      <c r="Y201" s="128">
        <f t="shared" si="51"/>
        <v>0.43</v>
      </c>
      <c r="Z201" s="128">
        <f t="shared" si="52"/>
        <v>1.58</v>
      </c>
    </row>
    <row r="202" spans="1:26" ht="24.95" customHeight="1">
      <c r="A202" s="38" t="s">
        <v>2802</v>
      </c>
      <c r="B202" s="38" t="s">
        <v>2802</v>
      </c>
      <c r="C202" s="39">
        <v>196</v>
      </c>
      <c r="D202" s="79" t="s">
        <v>1668</v>
      </c>
      <c r="E202" s="33" t="s">
        <v>2805</v>
      </c>
      <c r="F202" s="30">
        <v>2</v>
      </c>
      <c r="G202" s="30">
        <v>42</v>
      </c>
      <c r="H202" s="30">
        <v>59</v>
      </c>
      <c r="I202" s="30"/>
      <c r="J202" s="30"/>
      <c r="K202" s="40">
        <f t="shared" si="45"/>
        <v>103</v>
      </c>
      <c r="L202" s="41">
        <v>33510100001396</v>
      </c>
      <c r="M202" s="41" t="s">
        <v>91</v>
      </c>
      <c r="N202" s="45" t="s">
        <v>131</v>
      </c>
      <c r="O202" s="19">
        <v>2819</v>
      </c>
      <c r="P202" s="127">
        <v>0.6419999999999999</v>
      </c>
      <c r="Q202" s="127">
        <v>0.77900000000000058</v>
      </c>
      <c r="R202" s="128">
        <f t="shared" si="46"/>
        <v>1.4210000000000005</v>
      </c>
      <c r="S202" s="128">
        <f t="shared" si="47"/>
        <v>1.8912389100000002</v>
      </c>
      <c r="T202" s="128">
        <f t="shared" si="48"/>
        <v>3.2669954799999998</v>
      </c>
      <c r="U202" s="128">
        <f t="shared" si="44"/>
        <v>1.2492389100000003</v>
      </c>
      <c r="V202" s="128">
        <f t="shared" si="43"/>
        <v>2.4879954799999995</v>
      </c>
      <c r="W202" s="128">
        <f t="shared" si="49"/>
        <v>0.36032214294100007</v>
      </c>
      <c r="X202" s="128">
        <f t="shared" si="50"/>
        <v>0.74374478215466655</v>
      </c>
      <c r="Y202" s="128">
        <f t="shared" si="51"/>
        <v>1.08</v>
      </c>
      <c r="Z202" s="128">
        <f t="shared" si="52"/>
        <v>2.23</v>
      </c>
    </row>
    <row r="203" spans="1:26" ht="24.95" customHeight="1">
      <c r="A203" s="38" t="s">
        <v>2802</v>
      </c>
      <c r="B203" s="38" t="s">
        <v>2809</v>
      </c>
      <c r="C203" s="39">
        <v>197</v>
      </c>
      <c r="D203" s="79" t="s">
        <v>1671</v>
      </c>
      <c r="E203" s="33" t="s">
        <v>2811</v>
      </c>
      <c r="F203" s="30">
        <v>43</v>
      </c>
      <c r="G203" s="30">
        <v>11</v>
      </c>
      <c r="H203" s="30">
        <v>33</v>
      </c>
      <c r="I203" s="30"/>
      <c r="J203" s="30">
        <v>4</v>
      </c>
      <c r="K203" s="40">
        <f t="shared" si="45"/>
        <v>91</v>
      </c>
      <c r="L203" s="41">
        <v>33510100001403</v>
      </c>
      <c r="M203" s="41" t="s">
        <v>91</v>
      </c>
      <c r="N203" s="45" t="s">
        <v>131</v>
      </c>
      <c r="O203" s="19">
        <v>2383</v>
      </c>
      <c r="P203" s="127">
        <v>1.194</v>
      </c>
      <c r="Q203" s="127">
        <v>1.502</v>
      </c>
      <c r="R203" s="128">
        <f t="shared" si="46"/>
        <v>2.6959999999999997</v>
      </c>
      <c r="S203" s="128">
        <f t="shared" si="47"/>
        <v>1.59873087</v>
      </c>
      <c r="T203" s="128">
        <f t="shared" si="48"/>
        <v>2.7617063599999998</v>
      </c>
      <c r="U203" s="128">
        <f t="shared" si="44"/>
        <v>0.40473087000000008</v>
      </c>
      <c r="V203" s="128">
        <f t="shared" si="43"/>
        <v>1.2597063599999998</v>
      </c>
      <c r="W203" s="128">
        <f t="shared" si="49"/>
        <v>0.11673787393700001</v>
      </c>
      <c r="X203" s="128">
        <f t="shared" si="50"/>
        <v>0.37656822121599998</v>
      </c>
      <c r="Y203" s="128">
        <f t="shared" si="51"/>
        <v>0.35</v>
      </c>
      <c r="Z203" s="128">
        <f t="shared" si="52"/>
        <v>1.1299999999999999</v>
      </c>
    </row>
    <row r="204" spans="1:26" ht="24.95" customHeight="1">
      <c r="A204" s="38" t="s">
        <v>2802</v>
      </c>
      <c r="B204" s="38" t="s">
        <v>2741</v>
      </c>
      <c r="C204" s="39">
        <v>198</v>
      </c>
      <c r="D204" s="79" t="s">
        <v>1703</v>
      </c>
      <c r="E204" s="33" t="s">
        <v>2744</v>
      </c>
      <c r="F204" s="30">
        <v>12</v>
      </c>
      <c r="G204" s="30">
        <v>20</v>
      </c>
      <c r="H204" s="30">
        <v>36</v>
      </c>
      <c r="I204" s="30"/>
      <c r="J204" s="30"/>
      <c r="K204" s="40">
        <f t="shared" si="45"/>
        <v>68</v>
      </c>
      <c r="L204" s="41">
        <v>33510100001480</v>
      </c>
      <c r="M204" s="41" t="s">
        <v>91</v>
      </c>
      <c r="N204" s="45" t="s">
        <v>131</v>
      </c>
      <c r="O204" s="19">
        <v>2390</v>
      </c>
      <c r="P204" s="127">
        <v>0.4820000000000001</v>
      </c>
      <c r="Q204" s="127">
        <v>0.68</v>
      </c>
      <c r="R204" s="128">
        <f t="shared" si="46"/>
        <v>1.1620000000000001</v>
      </c>
      <c r="S204" s="128">
        <f t="shared" si="47"/>
        <v>1.6034271000000002</v>
      </c>
      <c r="T204" s="128">
        <f t="shared" si="48"/>
        <v>2.7698187999999999</v>
      </c>
      <c r="U204" s="128">
        <f t="shared" si="44"/>
        <v>1.1214271</v>
      </c>
      <c r="V204" s="128">
        <f t="shared" si="43"/>
        <v>2.0898187999999998</v>
      </c>
      <c r="W204" s="128">
        <f t="shared" si="49"/>
        <v>0.32345695654333328</v>
      </c>
      <c r="X204" s="128">
        <f t="shared" si="50"/>
        <v>0.62471649994666667</v>
      </c>
      <c r="Y204" s="128">
        <f t="shared" si="51"/>
        <v>0.97</v>
      </c>
      <c r="Z204" s="128">
        <f t="shared" si="52"/>
        <v>1.87</v>
      </c>
    </row>
    <row r="205" spans="1:26" ht="24.95" customHeight="1">
      <c r="A205" s="38" t="s">
        <v>2802</v>
      </c>
      <c r="B205" s="38" t="s">
        <v>2802</v>
      </c>
      <c r="C205" s="39">
        <v>199</v>
      </c>
      <c r="D205" s="79" t="s">
        <v>1667</v>
      </c>
      <c r="E205" s="33" t="s">
        <v>2803</v>
      </c>
      <c r="F205" s="30">
        <v>28</v>
      </c>
      <c r="G205" s="30">
        <v>56</v>
      </c>
      <c r="H205" s="30">
        <v>45</v>
      </c>
      <c r="I205" s="30"/>
      <c r="J205" s="30"/>
      <c r="K205" s="40">
        <f t="shared" si="45"/>
        <v>129</v>
      </c>
      <c r="L205" s="41">
        <v>33510100001395</v>
      </c>
      <c r="M205" s="41" t="s">
        <v>91</v>
      </c>
      <c r="N205" s="45" t="s">
        <v>131</v>
      </c>
      <c r="O205" s="19">
        <v>2770</v>
      </c>
      <c r="P205" s="127">
        <v>2.3650000000000002</v>
      </c>
      <c r="Q205" s="127">
        <v>4.21</v>
      </c>
      <c r="R205" s="128">
        <f t="shared" si="46"/>
        <v>6.5750000000000002</v>
      </c>
      <c r="S205" s="128">
        <f t="shared" si="47"/>
        <v>1.8583653000000002</v>
      </c>
      <c r="T205" s="128">
        <f t="shared" si="48"/>
        <v>3.2102084</v>
      </c>
      <c r="U205" s="151">
        <v>0</v>
      </c>
      <c r="V205" s="151">
        <v>0</v>
      </c>
      <c r="W205" s="128">
        <f t="shared" si="49"/>
        <v>0</v>
      </c>
      <c r="X205" s="128">
        <f t="shared" si="50"/>
        <v>0</v>
      </c>
      <c r="Y205" s="128">
        <f t="shared" si="51"/>
        <v>0</v>
      </c>
      <c r="Z205" s="128">
        <f t="shared" si="52"/>
        <v>0</v>
      </c>
    </row>
    <row r="206" spans="1:26" ht="24.95" customHeight="1">
      <c r="A206" s="38" t="s">
        <v>2802</v>
      </c>
      <c r="B206" s="38" t="s">
        <v>2745</v>
      </c>
      <c r="C206" s="39">
        <v>200</v>
      </c>
      <c r="D206" s="79" t="s">
        <v>1704</v>
      </c>
      <c r="E206" s="33" t="s">
        <v>2748</v>
      </c>
      <c r="F206" s="30">
        <v>24</v>
      </c>
      <c r="G206" s="30">
        <v>24</v>
      </c>
      <c r="H206" s="30">
        <v>54</v>
      </c>
      <c r="I206" s="30"/>
      <c r="J206" s="30"/>
      <c r="K206" s="40">
        <f t="shared" si="45"/>
        <v>102</v>
      </c>
      <c r="L206" s="41">
        <v>33510100001482</v>
      </c>
      <c r="M206" s="41" t="s">
        <v>91</v>
      </c>
      <c r="N206" s="45" t="s">
        <v>131</v>
      </c>
      <c r="O206" s="19"/>
      <c r="P206" s="127">
        <v>1.5449999999999999</v>
      </c>
      <c r="Q206" s="127">
        <v>2.8259999999999996</v>
      </c>
      <c r="R206" s="128">
        <f t="shared" si="46"/>
        <v>4.3709999999999996</v>
      </c>
      <c r="S206" s="128">
        <f t="shared" si="47"/>
        <v>0</v>
      </c>
      <c r="T206" s="128">
        <f t="shared" si="48"/>
        <v>0</v>
      </c>
      <c r="U206" s="151">
        <v>0</v>
      </c>
      <c r="V206" s="151">
        <v>0</v>
      </c>
      <c r="W206" s="128">
        <f t="shared" si="49"/>
        <v>0</v>
      </c>
      <c r="X206" s="128">
        <f t="shared" si="50"/>
        <v>0</v>
      </c>
      <c r="Y206" s="128">
        <f t="shared" si="51"/>
        <v>0</v>
      </c>
      <c r="Z206" s="128">
        <f t="shared" si="52"/>
        <v>0</v>
      </c>
    </row>
    <row r="207" spans="1:26" ht="24.95" customHeight="1">
      <c r="A207" s="38" t="s">
        <v>2802</v>
      </c>
      <c r="B207" s="38" t="s">
        <v>2750</v>
      </c>
      <c r="C207" s="39">
        <v>201</v>
      </c>
      <c r="D207" s="79" t="s">
        <v>1705</v>
      </c>
      <c r="E207" s="33" t="s">
        <v>2751</v>
      </c>
      <c r="F207" s="30">
        <v>77</v>
      </c>
      <c r="G207" s="30">
        <v>0</v>
      </c>
      <c r="H207" s="30">
        <v>28</v>
      </c>
      <c r="I207" s="30"/>
      <c r="J207" s="30"/>
      <c r="K207" s="40">
        <f t="shared" si="45"/>
        <v>105</v>
      </c>
      <c r="L207" s="41">
        <v>33510100001483</v>
      </c>
      <c r="M207" s="41" t="s">
        <v>91</v>
      </c>
      <c r="N207" s="45" t="s">
        <v>131</v>
      </c>
      <c r="O207" s="19">
        <v>2841</v>
      </c>
      <c r="P207" s="127">
        <v>0.78099999999999992</v>
      </c>
      <c r="Q207" s="127">
        <v>0.99099999999999988</v>
      </c>
      <c r="R207" s="128">
        <f t="shared" si="46"/>
        <v>1.7719999999999998</v>
      </c>
      <c r="S207" s="128">
        <f t="shared" si="47"/>
        <v>1.9059984900000002</v>
      </c>
      <c r="T207" s="128">
        <f t="shared" si="48"/>
        <v>3.2924917199999997</v>
      </c>
      <c r="U207" s="128">
        <f t="shared" ref="U207:V209" si="53">S207-P207</f>
        <v>1.1249984900000003</v>
      </c>
      <c r="V207" s="128">
        <f t="shared" si="53"/>
        <v>2.3014917199999996</v>
      </c>
      <c r="W207" s="128">
        <f t="shared" si="49"/>
        <v>0.32448706446566672</v>
      </c>
      <c r="X207" s="128">
        <f t="shared" si="50"/>
        <v>0.68799259149866665</v>
      </c>
      <c r="Y207" s="128">
        <f t="shared" si="51"/>
        <v>0.97</v>
      </c>
      <c r="Z207" s="128">
        <f t="shared" si="52"/>
        <v>2.06</v>
      </c>
    </row>
    <row r="208" spans="1:26" ht="24.95" customHeight="1">
      <c r="A208" s="38" t="s">
        <v>2802</v>
      </c>
      <c r="B208" s="38" t="s">
        <v>2745</v>
      </c>
      <c r="C208" s="39">
        <v>202</v>
      </c>
      <c r="D208" s="107" t="s">
        <v>1672</v>
      </c>
      <c r="E208" s="33" t="s">
        <v>2746</v>
      </c>
      <c r="F208" s="30">
        <v>17</v>
      </c>
      <c r="G208" s="30">
        <v>70</v>
      </c>
      <c r="H208" s="30">
        <v>33</v>
      </c>
      <c r="I208" s="30"/>
      <c r="J208" s="30"/>
      <c r="K208" s="40">
        <f t="shared" si="45"/>
        <v>120</v>
      </c>
      <c r="L208" s="41">
        <v>33510100001407</v>
      </c>
      <c r="M208" s="41" t="s">
        <v>91</v>
      </c>
      <c r="N208" s="45" t="s">
        <v>131</v>
      </c>
      <c r="O208" s="19">
        <v>3497</v>
      </c>
      <c r="P208" s="127">
        <v>1.9319999999999999</v>
      </c>
      <c r="Q208" s="127">
        <v>3.2320000000000007</v>
      </c>
      <c r="R208" s="128">
        <f t="shared" si="46"/>
        <v>5.1640000000000006</v>
      </c>
      <c r="S208" s="128">
        <f t="shared" si="47"/>
        <v>2.3461023300000003</v>
      </c>
      <c r="T208" s="128">
        <f t="shared" si="48"/>
        <v>4.0527432399999999</v>
      </c>
      <c r="U208" s="128">
        <f t="shared" si="53"/>
        <v>0.41410233000000041</v>
      </c>
      <c r="V208" s="128">
        <f t="shared" si="53"/>
        <v>0.82074323999999921</v>
      </c>
      <c r="W208" s="128">
        <f t="shared" si="49"/>
        <v>0.1194409153830001</v>
      </c>
      <c r="X208" s="128">
        <f t="shared" si="50"/>
        <v>0.24534751254399978</v>
      </c>
      <c r="Y208" s="128">
        <f t="shared" si="51"/>
        <v>0.36</v>
      </c>
      <c r="Z208" s="128">
        <f t="shared" si="52"/>
        <v>0.74</v>
      </c>
    </row>
    <row r="209" spans="1:26" ht="24.95" customHeight="1">
      <c r="A209" s="38" t="s">
        <v>2802</v>
      </c>
      <c r="B209" s="38" t="s">
        <v>2741</v>
      </c>
      <c r="C209" s="39">
        <v>203</v>
      </c>
      <c r="D209" s="79" t="s">
        <v>1702</v>
      </c>
      <c r="E209" s="33" t="s">
        <v>2742</v>
      </c>
      <c r="F209" s="30">
        <v>93</v>
      </c>
      <c r="G209" s="30">
        <v>60</v>
      </c>
      <c r="H209" s="30">
        <v>75</v>
      </c>
      <c r="I209" s="30"/>
      <c r="J209" s="30"/>
      <c r="K209" s="40">
        <f t="shared" si="45"/>
        <v>228</v>
      </c>
      <c r="L209" s="41">
        <v>33510100001477</v>
      </c>
      <c r="M209" s="41" t="s">
        <v>91</v>
      </c>
      <c r="N209" s="45" t="s">
        <v>131</v>
      </c>
      <c r="O209" s="19">
        <v>4113</v>
      </c>
      <c r="P209" s="127">
        <v>2.1459999999999995</v>
      </c>
      <c r="Q209" s="127">
        <v>1.5629999999999997</v>
      </c>
      <c r="R209" s="128">
        <f t="shared" si="46"/>
        <v>3.7089999999999992</v>
      </c>
      <c r="S209" s="128">
        <f t="shared" si="47"/>
        <v>2.7593705700000002</v>
      </c>
      <c r="T209" s="128">
        <f t="shared" si="48"/>
        <v>4.7666379599999997</v>
      </c>
      <c r="U209" s="128">
        <f t="shared" si="53"/>
        <v>0.61337057000000073</v>
      </c>
      <c r="V209" s="128">
        <f t="shared" si="53"/>
        <v>3.20363796</v>
      </c>
      <c r="W209" s="128">
        <f t="shared" si="49"/>
        <v>0.17691651807366687</v>
      </c>
      <c r="X209" s="128">
        <f t="shared" si="50"/>
        <v>0.95767417417600009</v>
      </c>
      <c r="Y209" s="128">
        <f t="shared" si="51"/>
        <v>0.53</v>
      </c>
      <c r="Z209" s="128">
        <f t="shared" si="52"/>
        <v>2.87</v>
      </c>
    </row>
    <row r="210" spans="1:26" ht="30" customHeight="1">
      <c r="A210" s="248" t="s">
        <v>115</v>
      </c>
      <c r="B210" s="248"/>
      <c r="C210" s="248"/>
      <c r="D210" s="248"/>
      <c r="E210" s="248"/>
      <c r="F210" s="28"/>
      <c r="G210" s="28"/>
      <c r="H210" s="28"/>
      <c r="I210" s="28"/>
      <c r="J210" s="28"/>
      <c r="K210" s="15">
        <f>SUM(K7:K209)</f>
        <v>24967</v>
      </c>
      <c r="L210" s="43"/>
      <c r="M210" s="43"/>
      <c r="N210" s="43"/>
      <c r="O210" s="15">
        <f t="shared" ref="O210:Z210" si="54">SUM(O7:O209)</f>
        <v>688637</v>
      </c>
      <c r="P210" s="148">
        <f t="shared" si="54"/>
        <v>277.70480000000015</v>
      </c>
      <c r="Q210" s="148">
        <f t="shared" si="54"/>
        <v>296.53849999999989</v>
      </c>
      <c r="R210" s="148">
        <f t="shared" si="54"/>
        <v>574.24330000000009</v>
      </c>
      <c r="S210" s="148">
        <f t="shared" si="54"/>
        <v>461.99967692999991</v>
      </c>
      <c r="T210" s="148">
        <f t="shared" si="54"/>
        <v>798.07519204000039</v>
      </c>
      <c r="U210" s="148">
        <f t="shared" si="54"/>
        <v>257.84351742000001</v>
      </c>
      <c r="V210" s="148">
        <f t="shared" si="54"/>
        <v>536.74368451999976</v>
      </c>
      <c r="W210" s="148">
        <f t="shared" si="54"/>
        <v>74.370665207842023</v>
      </c>
      <c r="X210" s="148">
        <f t="shared" si="54"/>
        <v>160.45057875917854</v>
      </c>
      <c r="Y210" s="148">
        <f t="shared" si="54"/>
        <v>223.09000000000009</v>
      </c>
      <c r="Z210" s="148">
        <f t="shared" si="54"/>
        <v>481.45999999999992</v>
      </c>
    </row>
  </sheetData>
  <mergeCells count="17">
    <mergeCell ref="U4:V4"/>
    <mergeCell ref="W4:X4"/>
    <mergeCell ref="O4:O5"/>
    <mergeCell ref="Y4:Z4"/>
    <mergeCell ref="P4:R4"/>
    <mergeCell ref="A210:E210"/>
    <mergeCell ref="B4:B5"/>
    <mergeCell ref="K4:K5"/>
    <mergeCell ref="S4:T4"/>
    <mergeCell ref="A1:N1"/>
    <mergeCell ref="B2:C2"/>
    <mergeCell ref="N4:N5"/>
    <mergeCell ref="L4:L5"/>
    <mergeCell ref="A4:A5"/>
    <mergeCell ref="M4:M5"/>
    <mergeCell ref="E4:E5"/>
    <mergeCell ref="C4:C5"/>
  </mergeCells>
  <phoneticPr fontId="9" type="noConversion"/>
  <pageMargins left="0.49" right="0.16" top="0.52" bottom="0.9" header="0.31" footer="0.92"/>
  <pageSetup paperSize="9" scale="50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35"/>
  <sheetViews>
    <sheetView topLeftCell="B58" zoomScale="70" zoomScaleSheetLayoutView="100" workbookViewId="0">
      <selection activeCell="AB61" sqref="AB61"/>
    </sheetView>
  </sheetViews>
  <sheetFormatPr defaultRowHeight="18"/>
  <cols>
    <col min="1" max="1" width="14.85546875" style="2" customWidth="1"/>
    <col min="2" max="2" width="18.140625" style="32" customWidth="1"/>
    <col min="3" max="3" width="7.42578125" style="32" customWidth="1"/>
    <col min="4" max="4" width="22.5703125" style="81" hidden="1" customWidth="1"/>
    <col min="5" max="5" width="25.7109375" style="55" customWidth="1"/>
    <col min="6" max="6" width="17" style="56" hidden="1" customWidth="1"/>
    <col min="7" max="7" width="13.5703125" style="56" hidden="1" customWidth="1"/>
    <col min="8" max="8" width="13.42578125" style="56" hidden="1" customWidth="1"/>
    <col min="9" max="9" width="13" style="56" hidden="1" customWidth="1"/>
    <col min="10" max="10" width="12.28515625" style="56" hidden="1" customWidth="1"/>
    <col min="11" max="11" width="10.5703125" style="57" customWidth="1"/>
    <col min="12" max="12" width="24.85546875" style="2" customWidth="1"/>
    <col min="13" max="13" width="36.42578125" style="2" bestFit="1" customWidth="1"/>
    <col min="14" max="14" width="18.7109375" style="2" hidden="1" customWidth="1"/>
    <col min="15" max="15" width="12" style="2" customWidth="1"/>
    <col min="16" max="16" width="12.28515625" style="2" customWidth="1"/>
    <col min="17" max="17" width="11.42578125" style="2" customWidth="1"/>
    <col min="18" max="18" width="12.5703125" style="2" customWidth="1"/>
    <col min="19" max="19" width="14.42578125" style="2" customWidth="1"/>
    <col min="20" max="20" width="12.5703125" style="2" customWidth="1"/>
    <col min="21" max="21" width="11.85546875" style="2" customWidth="1"/>
    <col min="22" max="22" width="10.140625" style="2" customWidth="1"/>
    <col min="23" max="23" width="12" style="2" customWidth="1"/>
    <col min="24" max="24" width="10.140625" style="2" customWidth="1"/>
    <col min="25" max="25" width="14.7109375" style="2" customWidth="1"/>
    <col min="26" max="26" width="12.140625" style="2" customWidth="1"/>
    <col min="27" max="16384" width="9.140625" style="2"/>
  </cols>
  <sheetData>
    <row r="1" spans="1:26" s="67" customFormat="1" ht="35.25" customHeight="1">
      <c r="A1" s="241" t="s">
        <v>2962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11" customFormat="1" ht="25.5" customHeight="1">
      <c r="A2" s="67"/>
      <c r="B2" s="245" t="s">
        <v>2935</v>
      </c>
      <c r="C2" s="245"/>
      <c r="D2" s="75"/>
      <c r="E2" s="36"/>
      <c r="F2" s="243"/>
      <c r="G2" s="243"/>
      <c r="H2" s="243"/>
      <c r="I2" s="243"/>
      <c r="J2" s="243"/>
      <c r="K2" s="243"/>
      <c r="L2" s="243"/>
      <c r="M2" s="20"/>
      <c r="N2" s="20"/>
    </row>
    <row r="3" spans="1:26" s="11" customFormat="1" ht="25.5" customHeight="1">
      <c r="B3" s="69"/>
      <c r="C3" s="69"/>
      <c r="D3" s="75"/>
      <c r="E3" s="36"/>
      <c r="F3" s="20"/>
      <c r="G3" s="20"/>
      <c r="H3" s="20"/>
      <c r="I3" s="20"/>
      <c r="J3" s="20"/>
      <c r="K3" s="20"/>
      <c r="L3" s="20"/>
      <c r="M3" s="20"/>
      <c r="N3" s="20"/>
    </row>
    <row r="4" spans="1:26" s="9" customFormat="1" ht="93" customHeight="1">
      <c r="A4" s="232" t="s">
        <v>102</v>
      </c>
      <c r="B4" s="232" t="s">
        <v>2888</v>
      </c>
      <c r="C4" s="232" t="s">
        <v>2070</v>
      </c>
      <c r="D4" s="16"/>
      <c r="E4" s="232" t="s">
        <v>2606</v>
      </c>
      <c r="F4" s="13" t="s">
        <v>2926</v>
      </c>
      <c r="G4" s="13" t="s">
        <v>2927</v>
      </c>
      <c r="H4" s="13" t="s">
        <v>2928</v>
      </c>
      <c r="I4" s="13" t="s">
        <v>2929</v>
      </c>
      <c r="J4" s="13" t="s">
        <v>2930</v>
      </c>
      <c r="K4" s="232" t="s">
        <v>2059</v>
      </c>
      <c r="L4" s="232" t="s">
        <v>2912</v>
      </c>
      <c r="M4" s="232" t="s">
        <v>69</v>
      </c>
      <c r="N4" s="244" t="s">
        <v>128</v>
      </c>
      <c r="O4" s="232" t="s">
        <v>2458</v>
      </c>
      <c r="P4" s="232" t="s">
        <v>2616</v>
      </c>
      <c r="Q4" s="232"/>
      <c r="R4" s="232"/>
      <c r="S4" s="232" t="s">
        <v>2947</v>
      </c>
      <c r="T4" s="232"/>
      <c r="U4" s="235" t="s">
        <v>2948</v>
      </c>
      <c r="V4" s="235"/>
      <c r="W4" s="232" t="s">
        <v>2949</v>
      </c>
      <c r="X4" s="232"/>
      <c r="Y4" s="232" t="s">
        <v>2950</v>
      </c>
      <c r="Z4" s="232"/>
    </row>
    <row r="5" spans="1:26" s="1" customFormat="1" ht="60.75" customHeight="1">
      <c r="A5" s="232"/>
      <c r="B5" s="232"/>
      <c r="C5" s="232"/>
      <c r="D5" s="16"/>
      <c r="E5" s="232"/>
      <c r="F5" s="13"/>
      <c r="G5" s="13"/>
      <c r="H5" s="13"/>
      <c r="I5" s="13"/>
      <c r="J5" s="13"/>
      <c r="K5" s="232"/>
      <c r="L5" s="232"/>
      <c r="M5" s="232"/>
      <c r="N5" s="244"/>
      <c r="O5" s="232"/>
      <c r="P5" s="13" t="s">
        <v>2456</v>
      </c>
      <c r="Q5" s="13" t="s">
        <v>2457</v>
      </c>
      <c r="R5" s="13" t="s">
        <v>2951</v>
      </c>
      <c r="S5" s="13" t="s">
        <v>2952</v>
      </c>
      <c r="T5" s="13" t="s">
        <v>2953</v>
      </c>
      <c r="U5" s="130" t="s">
        <v>2952</v>
      </c>
      <c r="V5" s="130" t="s">
        <v>2953</v>
      </c>
      <c r="W5" s="13" t="s">
        <v>2952</v>
      </c>
      <c r="X5" s="13" t="s">
        <v>2953</v>
      </c>
      <c r="Y5" s="13" t="s">
        <v>2952</v>
      </c>
      <c r="Z5" s="13" t="s">
        <v>2953</v>
      </c>
    </row>
    <row r="6" spans="1:26" s="8" customFormat="1" ht="31.5">
      <c r="A6" s="31">
        <v>1</v>
      </c>
      <c r="B6" s="16">
        <v>2</v>
      </c>
      <c r="C6" s="31">
        <v>3</v>
      </c>
      <c r="D6" s="31"/>
      <c r="E6" s="16">
        <v>4</v>
      </c>
      <c r="F6" s="31">
        <v>5</v>
      </c>
      <c r="G6" s="16">
        <v>6</v>
      </c>
      <c r="H6" s="31">
        <v>7</v>
      </c>
      <c r="I6" s="16">
        <v>8</v>
      </c>
      <c r="J6" s="31">
        <v>9</v>
      </c>
      <c r="K6" s="16">
        <v>10</v>
      </c>
      <c r="L6" s="31">
        <v>11</v>
      </c>
      <c r="M6" s="16">
        <v>12</v>
      </c>
      <c r="N6" s="16"/>
      <c r="O6" s="16">
        <v>5</v>
      </c>
      <c r="P6" s="16">
        <v>6</v>
      </c>
      <c r="Q6" s="16">
        <v>7</v>
      </c>
      <c r="R6" s="16">
        <v>8</v>
      </c>
      <c r="S6" s="16" t="s">
        <v>2954</v>
      </c>
      <c r="T6" s="16" t="s">
        <v>2955</v>
      </c>
      <c r="U6" s="131" t="s">
        <v>2956</v>
      </c>
      <c r="V6" s="131" t="s">
        <v>2957</v>
      </c>
      <c r="W6" s="16" t="s">
        <v>2958</v>
      </c>
      <c r="X6" s="16" t="s">
        <v>2959</v>
      </c>
      <c r="Y6" s="16" t="s">
        <v>2960</v>
      </c>
      <c r="Z6" s="16" t="s">
        <v>2961</v>
      </c>
    </row>
    <row r="7" spans="1:26" ht="24.95" customHeight="1">
      <c r="A7" s="22" t="s">
        <v>113</v>
      </c>
      <c r="B7" s="38" t="s">
        <v>3043</v>
      </c>
      <c r="C7" s="47">
        <v>1</v>
      </c>
      <c r="D7" s="107" t="s">
        <v>1844</v>
      </c>
      <c r="E7" s="22" t="s">
        <v>3153</v>
      </c>
      <c r="F7" s="30">
        <v>54</v>
      </c>
      <c r="G7" s="30">
        <v>113</v>
      </c>
      <c r="H7" s="30">
        <v>79</v>
      </c>
      <c r="I7" s="48">
        <v>0</v>
      </c>
      <c r="J7" s="48">
        <v>0</v>
      </c>
      <c r="K7" s="49">
        <f t="shared" ref="K7:K38" si="0">J7+I7+H7+G7+F7</f>
        <v>246</v>
      </c>
      <c r="L7" s="50">
        <v>59009903165</v>
      </c>
      <c r="M7" s="41" t="s">
        <v>94</v>
      </c>
      <c r="N7" s="45" t="s">
        <v>132</v>
      </c>
      <c r="O7" s="129">
        <v>5354</v>
      </c>
      <c r="P7" s="127">
        <v>2.1540000000000004</v>
      </c>
      <c r="Q7" s="127">
        <v>3.1390000000000011</v>
      </c>
      <c r="R7" s="128">
        <f t="shared" ref="R7:R38" si="1">P7+Q7</f>
        <v>5.293000000000001</v>
      </c>
      <c r="S7" s="128">
        <f t="shared" ref="S7:S38" si="2">O7*0.00067089</f>
        <v>3.5919450600000005</v>
      </c>
      <c r="T7" s="128">
        <f t="shared" ref="T7:T38" si="3">O7*0.00115892</f>
        <v>6.2048576799999999</v>
      </c>
      <c r="U7" s="128">
        <f t="shared" ref="U7:V14" si="4">S7-P7</f>
        <v>1.4379450600000001</v>
      </c>
      <c r="V7" s="128">
        <f t="shared" si="4"/>
        <v>3.0658576799999988</v>
      </c>
      <c r="W7" s="128">
        <f t="shared" ref="W7:W38" si="5">U7/3*86.53%</f>
        <v>0.41475128680599999</v>
      </c>
      <c r="X7" s="128">
        <f t="shared" ref="X7:X38" si="6">V7/3*89.68%</f>
        <v>0.91648705580799972</v>
      </c>
      <c r="Y7" s="128">
        <f t="shared" ref="Y7:Y38" si="7">ROUND(W7*3,2)</f>
        <v>1.24</v>
      </c>
      <c r="Z7" s="128">
        <f t="shared" ref="Z7:Z38" si="8">ROUND(X7*3,2)</f>
        <v>2.75</v>
      </c>
    </row>
    <row r="8" spans="1:26" ht="24.95" customHeight="1">
      <c r="A8" s="22" t="s">
        <v>113</v>
      </c>
      <c r="B8" s="38" t="s">
        <v>3043</v>
      </c>
      <c r="C8" s="47">
        <v>2</v>
      </c>
      <c r="D8" s="107" t="s">
        <v>1825</v>
      </c>
      <c r="E8" s="22" t="s">
        <v>3173</v>
      </c>
      <c r="F8" s="30">
        <v>9</v>
      </c>
      <c r="G8" s="30">
        <v>17</v>
      </c>
      <c r="H8" s="30">
        <v>1</v>
      </c>
      <c r="I8" s="48">
        <v>0</v>
      </c>
      <c r="J8" s="48">
        <v>0</v>
      </c>
      <c r="K8" s="49">
        <f t="shared" si="0"/>
        <v>27</v>
      </c>
      <c r="L8" s="50">
        <v>50140700226</v>
      </c>
      <c r="M8" s="41" t="s">
        <v>94</v>
      </c>
      <c r="N8" s="45" t="s">
        <v>132</v>
      </c>
      <c r="O8" s="129">
        <v>991</v>
      </c>
      <c r="P8" s="127">
        <v>0.25600000000000006</v>
      </c>
      <c r="Q8" s="127">
        <v>-0.79200000000000004</v>
      </c>
      <c r="R8" s="128">
        <f t="shared" si="1"/>
        <v>-0.53600000000000003</v>
      </c>
      <c r="S8" s="128">
        <f t="shared" si="2"/>
        <v>0.66485199000000006</v>
      </c>
      <c r="T8" s="128">
        <f t="shared" si="3"/>
        <v>1.1484897199999999</v>
      </c>
      <c r="U8" s="128">
        <f t="shared" si="4"/>
        <v>0.40885199</v>
      </c>
      <c r="V8" s="128">
        <f t="shared" si="4"/>
        <v>1.94048972</v>
      </c>
      <c r="W8" s="128">
        <f t="shared" si="5"/>
        <v>0.11792654231566665</v>
      </c>
      <c r="X8" s="128">
        <f t="shared" si="6"/>
        <v>0.58007706029866668</v>
      </c>
      <c r="Y8" s="128">
        <f t="shared" si="7"/>
        <v>0.35</v>
      </c>
      <c r="Z8" s="128">
        <f t="shared" si="8"/>
        <v>1.74</v>
      </c>
    </row>
    <row r="9" spans="1:26" ht="24.95" customHeight="1">
      <c r="A9" s="22" t="s">
        <v>113</v>
      </c>
      <c r="B9" s="38" t="s">
        <v>3043</v>
      </c>
      <c r="C9" s="47">
        <v>3</v>
      </c>
      <c r="D9" s="107" t="s">
        <v>1841</v>
      </c>
      <c r="E9" s="22" t="s">
        <v>3159</v>
      </c>
      <c r="F9" s="30">
        <v>0</v>
      </c>
      <c r="G9" s="30">
        <v>105</v>
      </c>
      <c r="H9" s="30">
        <v>0</v>
      </c>
      <c r="I9" s="48">
        <v>0</v>
      </c>
      <c r="J9" s="48">
        <v>0</v>
      </c>
      <c r="K9" s="49">
        <f t="shared" si="0"/>
        <v>105</v>
      </c>
      <c r="L9" s="50">
        <v>59009834973</v>
      </c>
      <c r="M9" s="41" t="s">
        <v>94</v>
      </c>
      <c r="N9" s="45" t="s">
        <v>132</v>
      </c>
      <c r="O9" s="129">
        <v>3027</v>
      </c>
      <c r="P9" s="127">
        <v>0.75899999999999967</v>
      </c>
      <c r="Q9" s="127">
        <v>1.0660000000000003</v>
      </c>
      <c r="R9" s="128">
        <f t="shared" si="1"/>
        <v>1.825</v>
      </c>
      <c r="S9" s="128">
        <f t="shared" si="2"/>
        <v>2.03078403</v>
      </c>
      <c r="T9" s="128">
        <f t="shared" si="3"/>
        <v>3.5080508399999997</v>
      </c>
      <c r="U9" s="128">
        <f t="shared" si="4"/>
        <v>1.2717840300000003</v>
      </c>
      <c r="V9" s="128">
        <f t="shared" si="4"/>
        <v>2.4420508399999994</v>
      </c>
      <c r="W9" s="128">
        <f t="shared" si="5"/>
        <v>0.36682490705300003</v>
      </c>
      <c r="X9" s="128">
        <f t="shared" si="6"/>
        <v>0.73001039777066656</v>
      </c>
      <c r="Y9" s="128">
        <f t="shared" si="7"/>
        <v>1.1000000000000001</v>
      </c>
      <c r="Z9" s="128">
        <f t="shared" si="8"/>
        <v>2.19</v>
      </c>
    </row>
    <row r="10" spans="1:26" ht="24.95" customHeight="1">
      <c r="A10" s="22" t="s">
        <v>113</v>
      </c>
      <c r="B10" s="38" t="s">
        <v>3042</v>
      </c>
      <c r="C10" s="47">
        <v>4</v>
      </c>
      <c r="D10" s="107" t="s">
        <v>1790</v>
      </c>
      <c r="E10" s="22" t="s">
        <v>3117</v>
      </c>
      <c r="F10" s="30">
        <v>1</v>
      </c>
      <c r="G10" s="30">
        <v>26</v>
      </c>
      <c r="H10" s="30">
        <v>0</v>
      </c>
      <c r="I10" s="30">
        <v>0</v>
      </c>
      <c r="J10" s="30">
        <v>0</v>
      </c>
      <c r="K10" s="49">
        <f t="shared" si="0"/>
        <v>27</v>
      </c>
      <c r="L10" s="50">
        <v>50044097566</v>
      </c>
      <c r="M10" s="41" t="s">
        <v>96</v>
      </c>
      <c r="N10" s="45" t="s">
        <v>134</v>
      </c>
      <c r="O10" s="129">
        <v>1304</v>
      </c>
      <c r="P10" s="127">
        <v>0.36899999999999994</v>
      </c>
      <c r="Q10" s="127">
        <v>0.37600000000000011</v>
      </c>
      <c r="R10" s="128">
        <f t="shared" si="1"/>
        <v>0.74500000000000011</v>
      </c>
      <c r="S10" s="128">
        <f t="shared" si="2"/>
        <v>0.8748405600000001</v>
      </c>
      <c r="T10" s="128">
        <f t="shared" si="3"/>
        <v>1.5112316799999999</v>
      </c>
      <c r="U10" s="128">
        <f t="shared" si="4"/>
        <v>0.50584056000000022</v>
      </c>
      <c r="V10" s="128">
        <f t="shared" si="4"/>
        <v>1.1352316799999997</v>
      </c>
      <c r="W10" s="128">
        <f t="shared" si="5"/>
        <v>0.14590127885600004</v>
      </c>
      <c r="X10" s="128">
        <f t="shared" si="6"/>
        <v>0.33935859020799991</v>
      </c>
      <c r="Y10" s="128">
        <f t="shared" si="7"/>
        <v>0.44</v>
      </c>
      <c r="Z10" s="128">
        <f t="shared" si="8"/>
        <v>1.02</v>
      </c>
    </row>
    <row r="11" spans="1:26" ht="24.95" customHeight="1">
      <c r="A11" s="22" t="s">
        <v>113</v>
      </c>
      <c r="B11" s="38" t="s">
        <v>3042</v>
      </c>
      <c r="C11" s="47">
        <v>5</v>
      </c>
      <c r="D11" s="107" t="s">
        <v>1798</v>
      </c>
      <c r="E11" s="22" t="s">
        <v>3101</v>
      </c>
      <c r="F11" s="30">
        <v>12</v>
      </c>
      <c r="G11" s="30">
        <v>44</v>
      </c>
      <c r="H11" s="30">
        <v>0</v>
      </c>
      <c r="I11" s="30">
        <v>0</v>
      </c>
      <c r="J11" s="30">
        <v>0</v>
      </c>
      <c r="K11" s="49">
        <f t="shared" si="0"/>
        <v>56</v>
      </c>
      <c r="L11" s="50">
        <v>50044273146</v>
      </c>
      <c r="M11" s="41" t="s">
        <v>96</v>
      </c>
      <c r="N11" s="45" t="s">
        <v>134</v>
      </c>
      <c r="O11" s="129">
        <v>2045</v>
      </c>
      <c r="P11" s="127">
        <v>0.42300000000000004</v>
      </c>
      <c r="Q11" s="127">
        <v>0.12899999999999978</v>
      </c>
      <c r="R11" s="128">
        <f t="shared" si="1"/>
        <v>0.55199999999999982</v>
      </c>
      <c r="S11" s="128">
        <f t="shared" si="2"/>
        <v>1.3719700500000001</v>
      </c>
      <c r="T11" s="128">
        <f t="shared" si="3"/>
        <v>2.3699914</v>
      </c>
      <c r="U11" s="128">
        <f t="shared" si="4"/>
        <v>0.94897005000000001</v>
      </c>
      <c r="V11" s="128">
        <f t="shared" si="4"/>
        <v>2.2409914000000004</v>
      </c>
      <c r="W11" s="128">
        <f t="shared" si="5"/>
        <v>0.27371459475499998</v>
      </c>
      <c r="X11" s="128">
        <f t="shared" si="6"/>
        <v>0.66990702917333356</v>
      </c>
      <c r="Y11" s="128">
        <f t="shared" si="7"/>
        <v>0.82</v>
      </c>
      <c r="Z11" s="128">
        <f t="shared" si="8"/>
        <v>2.0099999999999998</v>
      </c>
    </row>
    <row r="12" spans="1:26" ht="24.95" customHeight="1">
      <c r="A12" s="22" t="s">
        <v>113</v>
      </c>
      <c r="B12" s="38" t="s">
        <v>3042</v>
      </c>
      <c r="C12" s="47">
        <v>6</v>
      </c>
      <c r="D12" s="107" t="s">
        <v>1791</v>
      </c>
      <c r="E12" s="22" t="s">
        <v>3109</v>
      </c>
      <c r="F12" s="30">
        <v>0</v>
      </c>
      <c r="G12" s="30">
        <v>42</v>
      </c>
      <c r="H12" s="30">
        <v>35</v>
      </c>
      <c r="I12" s="30">
        <v>0</v>
      </c>
      <c r="J12" s="30">
        <v>0</v>
      </c>
      <c r="K12" s="49">
        <f t="shared" si="0"/>
        <v>77</v>
      </c>
      <c r="L12" s="50">
        <v>50044097656</v>
      </c>
      <c r="M12" s="41" t="s">
        <v>96</v>
      </c>
      <c r="N12" s="45" t="s">
        <v>134</v>
      </c>
      <c r="O12" s="129">
        <v>2597</v>
      </c>
      <c r="P12" s="127">
        <v>0.11899999999999999</v>
      </c>
      <c r="Q12" s="127">
        <v>1.0639999999999998</v>
      </c>
      <c r="R12" s="128">
        <f t="shared" si="1"/>
        <v>1.1829999999999998</v>
      </c>
      <c r="S12" s="128">
        <f t="shared" si="2"/>
        <v>1.7423013300000001</v>
      </c>
      <c r="T12" s="128">
        <f t="shared" si="3"/>
        <v>3.0097152399999998</v>
      </c>
      <c r="U12" s="128">
        <f t="shared" si="4"/>
        <v>1.6233013300000001</v>
      </c>
      <c r="V12" s="128">
        <f t="shared" si="4"/>
        <v>1.94571524</v>
      </c>
      <c r="W12" s="128">
        <f t="shared" si="5"/>
        <v>0.46821421361633336</v>
      </c>
      <c r="X12" s="128">
        <f t="shared" si="6"/>
        <v>0.58163914241066661</v>
      </c>
      <c r="Y12" s="128">
        <f t="shared" si="7"/>
        <v>1.4</v>
      </c>
      <c r="Z12" s="128">
        <f t="shared" si="8"/>
        <v>1.74</v>
      </c>
    </row>
    <row r="13" spans="1:26" ht="24.95" customHeight="1">
      <c r="A13" s="22" t="s">
        <v>113</v>
      </c>
      <c r="B13" s="38" t="s">
        <v>3042</v>
      </c>
      <c r="C13" s="47">
        <v>7</v>
      </c>
      <c r="D13" s="107" t="s">
        <v>1809</v>
      </c>
      <c r="E13" s="22" t="s">
        <v>3129</v>
      </c>
      <c r="F13" s="30">
        <v>48</v>
      </c>
      <c r="G13" s="30">
        <v>33</v>
      </c>
      <c r="H13" s="30">
        <v>19</v>
      </c>
      <c r="I13" s="30">
        <v>0</v>
      </c>
      <c r="J13" s="30">
        <v>0</v>
      </c>
      <c r="K13" s="49">
        <f t="shared" si="0"/>
        <v>100</v>
      </c>
      <c r="L13" s="50">
        <v>50045029323</v>
      </c>
      <c r="M13" s="41" t="s">
        <v>96</v>
      </c>
      <c r="N13" s="45" t="s">
        <v>134</v>
      </c>
      <c r="O13" s="129">
        <v>3696</v>
      </c>
      <c r="P13" s="127">
        <v>0.72</v>
      </c>
      <c r="Q13" s="127">
        <v>0.96899999999999986</v>
      </c>
      <c r="R13" s="128">
        <f t="shared" si="1"/>
        <v>1.6889999999999998</v>
      </c>
      <c r="S13" s="128">
        <f t="shared" si="2"/>
        <v>2.4796094400000004</v>
      </c>
      <c r="T13" s="128">
        <f t="shared" si="3"/>
        <v>4.2833683200000001</v>
      </c>
      <c r="U13" s="128">
        <f t="shared" si="4"/>
        <v>1.7596094400000004</v>
      </c>
      <c r="V13" s="128">
        <f t="shared" si="4"/>
        <v>3.3143683200000003</v>
      </c>
      <c r="W13" s="128">
        <f t="shared" si="5"/>
        <v>0.50753001614400006</v>
      </c>
      <c r="X13" s="128">
        <f t="shared" si="6"/>
        <v>0.99077516979200009</v>
      </c>
      <c r="Y13" s="128">
        <f t="shared" si="7"/>
        <v>1.52</v>
      </c>
      <c r="Z13" s="128">
        <f t="shared" si="8"/>
        <v>2.97</v>
      </c>
    </row>
    <row r="14" spans="1:26" ht="24.95" customHeight="1">
      <c r="A14" s="22" t="s">
        <v>3032</v>
      </c>
      <c r="B14" s="38" t="s">
        <v>3047</v>
      </c>
      <c r="C14" s="47">
        <v>8</v>
      </c>
      <c r="D14" s="107" t="s">
        <v>1793</v>
      </c>
      <c r="E14" s="22" t="s">
        <v>3125</v>
      </c>
      <c r="F14" s="30">
        <v>22</v>
      </c>
      <c r="G14" s="30">
        <v>14</v>
      </c>
      <c r="H14" s="30">
        <v>25</v>
      </c>
      <c r="I14" s="30">
        <v>0</v>
      </c>
      <c r="J14" s="30">
        <v>18</v>
      </c>
      <c r="K14" s="49">
        <f t="shared" si="0"/>
        <v>79</v>
      </c>
      <c r="L14" s="50">
        <v>50044118227</v>
      </c>
      <c r="M14" s="41" t="s">
        <v>96</v>
      </c>
      <c r="N14" s="45" t="s">
        <v>134</v>
      </c>
      <c r="O14" s="129">
        <v>2525</v>
      </c>
      <c r="P14" s="127">
        <v>0.46800000000000008</v>
      </c>
      <c r="Q14" s="127">
        <v>0.87800000000000011</v>
      </c>
      <c r="R14" s="128">
        <f t="shared" si="1"/>
        <v>1.3460000000000001</v>
      </c>
      <c r="S14" s="128">
        <f t="shared" si="2"/>
        <v>1.6939972500000002</v>
      </c>
      <c r="T14" s="128">
        <f t="shared" si="3"/>
        <v>2.9262729999999997</v>
      </c>
      <c r="U14" s="128">
        <f t="shared" si="4"/>
        <v>1.2259972500000003</v>
      </c>
      <c r="V14" s="128">
        <f t="shared" si="4"/>
        <v>2.0482729999999996</v>
      </c>
      <c r="W14" s="128">
        <f t="shared" si="5"/>
        <v>0.35361847347500008</v>
      </c>
      <c r="X14" s="128">
        <f t="shared" si="6"/>
        <v>0.61229707546666656</v>
      </c>
      <c r="Y14" s="128">
        <f t="shared" si="7"/>
        <v>1.06</v>
      </c>
      <c r="Z14" s="128">
        <f t="shared" si="8"/>
        <v>1.84</v>
      </c>
    </row>
    <row r="15" spans="1:26" ht="24.95" customHeight="1">
      <c r="A15" s="108" t="s">
        <v>3032</v>
      </c>
      <c r="B15" s="102" t="s">
        <v>3047</v>
      </c>
      <c r="C15" s="109">
        <v>9</v>
      </c>
      <c r="D15" s="79" t="s">
        <v>1782</v>
      </c>
      <c r="E15" s="108" t="s">
        <v>3100</v>
      </c>
      <c r="F15" s="30">
        <v>1</v>
      </c>
      <c r="G15" s="30">
        <v>19</v>
      </c>
      <c r="H15" s="30">
        <v>6</v>
      </c>
      <c r="I15" s="30">
        <v>0</v>
      </c>
      <c r="J15" s="30">
        <v>0</v>
      </c>
      <c r="K15" s="110">
        <f t="shared" si="0"/>
        <v>26</v>
      </c>
      <c r="L15" s="111">
        <v>50043699039</v>
      </c>
      <c r="M15" s="105" t="s">
        <v>96</v>
      </c>
      <c r="N15" s="106" t="s">
        <v>134</v>
      </c>
      <c r="O15" s="129">
        <v>848</v>
      </c>
      <c r="P15" s="127">
        <v>4.3830000000000009</v>
      </c>
      <c r="Q15" s="127">
        <v>1.6880000000000002</v>
      </c>
      <c r="R15" s="128">
        <f t="shared" si="1"/>
        <v>6.0710000000000015</v>
      </c>
      <c r="S15" s="128">
        <f t="shared" si="2"/>
        <v>0.5689147200000001</v>
      </c>
      <c r="T15" s="128">
        <f t="shared" si="3"/>
        <v>0.98276415999999989</v>
      </c>
      <c r="U15" s="151">
        <v>0</v>
      </c>
      <c r="V15" s="151">
        <v>0</v>
      </c>
      <c r="W15" s="128">
        <f t="shared" si="5"/>
        <v>0</v>
      </c>
      <c r="X15" s="128">
        <f t="shared" si="6"/>
        <v>0</v>
      </c>
      <c r="Y15" s="128">
        <f t="shared" si="7"/>
        <v>0</v>
      </c>
      <c r="Z15" s="128">
        <f t="shared" si="8"/>
        <v>0</v>
      </c>
    </row>
    <row r="16" spans="1:26" ht="24.95" customHeight="1">
      <c r="A16" s="22" t="s">
        <v>3032</v>
      </c>
      <c r="B16" s="38" t="s">
        <v>3047</v>
      </c>
      <c r="C16" s="47">
        <v>10</v>
      </c>
      <c r="D16" s="79" t="s">
        <v>1818</v>
      </c>
      <c r="E16" s="22" t="s">
        <v>5</v>
      </c>
      <c r="F16" s="30">
        <v>0</v>
      </c>
      <c r="G16" s="30">
        <v>11</v>
      </c>
      <c r="H16" s="30">
        <v>20</v>
      </c>
      <c r="I16" s="30">
        <v>0</v>
      </c>
      <c r="J16" s="30">
        <v>0</v>
      </c>
      <c r="K16" s="49">
        <f t="shared" si="0"/>
        <v>31</v>
      </c>
      <c r="L16" s="50">
        <v>50122858301</v>
      </c>
      <c r="M16" s="41" t="s">
        <v>96</v>
      </c>
      <c r="N16" s="45" t="s">
        <v>134</v>
      </c>
      <c r="O16" s="129">
        <v>901</v>
      </c>
      <c r="P16" s="127">
        <v>0.13500000000000001</v>
      </c>
      <c r="Q16" s="127">
        <v>0.42299999999999993</v>
      </c>
      <c r="R16" s="128">
        <f t="shared" si="1"/>
        <v>0.55799999999999994</v>
      </c>
      <c r="S16" s="128">
        <f t="shared" si="2"/>
        <v>0.60447189000000001</v>
      </c>
      <c r="T16" s="128">
        <f t="shared" si="3"/>
        <v>1.04418692</v>
      </c>
      <c r="U16" s="128">
        <f>S16-P16</f>
        <v>0.46947189</v>
      </c>
      <c r="V16" s="128">
        <f>T16-Q16</f>
        <v>0.62118692000000009</v>
      </c>
      <c r="W16" s="128">
        <f t="shared" si="5"/>
        <v>0.135411342139</v>
      </c>
      <c r="X16" s="128">
        <f t="shared" si="6"/>
        <v>0.1856934766186667</v>
      </c>
      <c r="Y16" s="128">
        <f t="shared" si="7"/>
        <v>0.41</v>
      </c>
      <c r="Z16" s="128">
        <f t="shared" si="8"/>
        <v>0.56000000000000005</v>
      </c>
    </row>
    <row r="17" spans="1:26" ht="24.95" customHeight="1">
      <c r="A17" s="22" t="s">
        <v>3032</v>
      </c>
      <c r="B17" s="38" t="s">
        <v>114</v>
      </c>
      <c r="C17" s="47">
        <v>11</v>
      </c>
      <c r="D17" s="79" t="s">
        <v>1817</v>
      </c>
      <c r="E17" s="22" t="s">
        <v>65</v>
      </c>
      <c r="F17" s="30">
        <v>0</v>
      </c>
      <c r="G17" s="30">
        <v>73</v>
      </c>
      <c r="H17" s="30">
        <v>0</v>
      </c>
      <c r="I17" s="30">
        <v>0</v>
      </c>
      <c r="J17" s="30">
        <v>0</v>
      </c>
      <c r="K17" s="49">
        <f t="shared" si="0"/>
        <v>73</v>
      </c>
      <c r="L17" s="50">
        <v>50121829697</v>
      </c>
      <c r="M17" s="41" t="s">
        <v>96</v>
      </c>
      <c r="N17" s="45" t="s">
        <v>134</v>
      </c>
      <c r="O17" s="129">
        <v>1611</v>
      </c>
      <c r="P17" s="127">
        <v>0.92800000000000016</v>
      </c>
      <c r="Q17" s="127">
        <v>2.754</v>
      </c>
      <c r="R17" s="128">
        <f t="shared" si="1"/>
        <v>3.6820000000000004</v>
      </c>
      <c r="S17" s="128">
        <f t="shared" si="2"/>
        <v>1.08080379</v>
      </c>
      <c r="T17" s="128">
        <f t="shared" si="3"/>
        <v>1.8670201199999998</v>
      </c>
      <c r="U17" s="128">
        <f t="shared" ref="U17:U24" si="9">S17-P17</f>
        <v>0.15280378999999988</v>
      </c>
      <c r="V17" s="151">
        <v>0</v>
      </c>
      <c r="W17" s="128">
        <f t="shared" si="5"/>
        <v>4.407370649566663E-2</v>
      </c>
      <c r="X17" s="128">
        <f t="shared" si="6"/>
        <v>0</v>
      </c>
      <c r="Y17" s="128">
        <f t="shared" si="7"/>
        <v>0.13</v>
      </c>
      <c r="Z17" s="128">
        <f t="shared" si="8"/>
        <v>0</v>
      </c>
    </row>
    <row r="18" spans="1:26" ht="24.95" customHeight="1">
      <c r="A18" s="22" t="s">
        <v>3032</v>
      </c>
      <c r="B18" s="38" t="s">
        <v>3047</v>
      </c>
      <c r="C18" s="47">
        <v>12</v>
      </c>
      <c r="D18" s="79" t="s">
        <v>1783</v>
      </c>
      <c r="E18" s="22" t="s">
        <v>2303</v>
      </c>
      <c r="F18" s="30">
        <v>0</v>
      </c>
      <c r="G18" s="30">
        <v>2</v>
      </c>
      <c r="H18" s="30">
        <v>44</v>
      </c>
      <c r="I18" s="30">
        <v>0</v>
      </c>
      <c r="J18" s="30">
        <v>0</v>
      </c>
      <c r="K18" s="49">
        <f t="shared" si="0"/>
        <v>46</v>
      </c>
      <c r="L18" s="50">
        <v>50043699222</v>
      </c>
      <c r="M18" s="41" t="s">
        <v>96</v>
      </c>
      <c r="N18" s="45" t="s">
        <v>134</v>
      </c>
      <c r="O18" s="129">
        <v>1406</v>
      </c>
      <c r="P18" s="127">
        <v>9.8000000000000087E-2</v>
      </c>
      <c r="Q18" s="127">
        <v>0.81600000000000006</v>
      </c>
      <c r="R18" s="128">
        <f t="shared" si="1"/>
        <v>0.91400000000000015</v>
      </c>
      <c r="S18" s="128">
        <f t="shared" si="2"/>
        <v>0.94327134000000012</v>
      </c>
      <c r="T18" s="128">
        <f t="shared" si="3"/>
        <v>1.6294415199999999</v>
      </c>
      <c r="U18" s="128">
        <f t="shared" si="9"/>
        <v>0.84527134000000004</v>
      </c>
      <c r="V18" s="128">
        <f t="shared" ref="V18:V24" si="10">T18-Q18</f>
        <v>0.81344151999999981</v>
      </c>
      <c r="W18" s="128">
        <f t="shared" si="5"/>
        <v>0.24380443016733336</v>
      </c>
      <c r="X18" s="128">
        <f t="shared" si="6"/>
        <v>0.24316478504533329</v>
      </c>
      <c r="Y18" s="128">
        <f t="shared" si="7"/>
        <v>0.73</v>
      </c>
      <c r="Z18" s="128">
        <f t="shared" si="8"/>
        <v>0.73</v>
      </c>
    </row>
    <row r="19" spans="1:26" ht="24.95" customHeight="1">
      <c r="A19" s="22" t="s">
        <v>3032</v>
      </c>
      <c r="B19" s="38" t="s">
        <v>3050</v>
      </c>
      <c r="C19" s="47">
        <v>13</v>
      </c>
      <c r="D19" s="79" t="s">
        <v>1799</v>
      </c>
      <c r="E19" s="22" t="s">
        <v>3104</v>
      </c>
      <c r="F19" s="30">
        <v>15</v>
      </c>
      <c r="G19" s="30">
        <v>53</v>
      </c>
      <c r="H19" s="30">
        <v>51</v>
      </c>
      <c r="I19" s="30">
        <v>0</v>
      </c>
      <c r="J19" s="30">
        <v>0</v>
      </c>
      <c r="K19" s="49">
        <f t="shared" si="0"/>
        <v>119</v>
      </c>
      <c r="L19" s="50">
        <v>50044274355</v>
      </c>
      <c r="M19" s="41" t="s">
        <v>96</v>
      </c>
      <c r="N19" s="45" t="s">
        <v>134</v>
      </c>
      <c r="O19" s="129">
        <v>3267</v>
      </c>
      <c r="P19" s="127">
        <v>0.56200000000000006</v>
      </c>
      <c r="Q19" s="127">
        <v>1.6080000000000001</v>
      </c>
      <c r="R19" s="128">
        <f t="shared" si="1"/>
        <v>2.17</v>
      </c>
      <c r="S19" s="128">
        <f t="shared" si="2"/>
        <v>2.1917976299999999</v>
      </c>
      <c r="T19" s="128">
        <f t="shared" si="3"/>
        <v>3.7861916399999997</v>
      </c>
      <c r="U19" s="128">
        <f t="shared" si="9"/>
        <v>1.6297976299999999</v>
      </c>
      <c r="V19" s="128">
        <f t="shared" si="10"/>
        <v>2.1781916399999997</v>
      </c>
      <c r="W19" s="128">
        <f t="shared" si="5"/>
        <v>0.4700879630796666</v>
      </c>
      <c r="X19" s="128">
        <f t="shared" si="6"/>
        <v>0.65113408758399993</v>
      </c>
      <c r="Y19" s="128">
        <f t="shared" si="7"/>
        <v>1.41</v>
      </c>
      <c r="Z19" s="128">
        <f t="shared" si="8"/>
        <v>1.95</v>
      </c>
    </row>
    <row r="20" spans="1:26" ht="24.95" customHeight="1">
      <c r="A20" s="22" t="s">
        <v>3032</v>
      </c>
      <c r="B20" s="38" t="s">
        <v>3034</v>
      </c>
      <c r="C20" s="47">
        <v>14</v>
      </c>
      <c r="D20" s="79" t="s">
        <v>1824</v>
      </c>
      <c r="E20" s="51" t="s">
        <v>64</v>
      </c>
      <c r="F20" s="48">
        <v>0</v>
      </c>
      <c r="G20" s="30">
        <v>61</v>
      </c>
      <c r="H20" s="48">
        <v>0</v>
      </c>
      <c r="I20" s="30">
        <v>0</v>
      </c>
      <c r="J20" s="30">
        <v>0</v>
      </c>
      <c r="K20" s="49">
        <f t="shared" si="0"/>
        <v>61</v>
      </c>
      <c r="L20" s="50">
        <v>50135806016</v>
      </c>
      <c r="M20" s="41" t="s">
        <v>96</v>
      </c>
      <c r="N20" s="45" t="s">
        <v>134</v>
      </c>
      <c r="O20" s="129">
        <v>1626</v>
      </c>
      <c r="P20" s="127">
        <v>5.699999999999994E-2</v>
      </c>
      <c r="Q20" s="127">
        <v>0.65200000000000002</v>
      </c>
      <c r="R20" s="128">
        <f t="shared" si="1"/>
        <v>0.70899999999999996</v>
      </c>
      <c r="S20" s="128">
        <f t="shared" si="2"/>
        <v>1.0908671400000001</v>
      </c>
      <c r="T20" s="128">
        <f t="shared" si="3"/>
        <v>1.8844039199999998</v>
      </c>
      <c r="U20" s="128">
        <f t="shared" si="9"/>
        <v>1.0338671400000001</v>
      </c>
      <c r="V20" s="128">
        <f t="shared" si="10"/>
        <v>1.2324039199999999</v>
      </c>
      <c r="W20" s="128">
        <f t="shared" si="5"/>
        <v>0.29820174541400002</v>
      </c>
      <c r="X20" s="128">
        <f t="shared" si="6"/>
        <v>0.36840661181866668</v>
      </c>
      <c r="Y20" s="128">
        <f t="shared" si="7"/>
        <v>0.89</v>
      </c>
      <c r="Z20" s="128">
        <f t="shared" si="8"/>
        <v>1.1100000000000001</v>
      </c>
    </row>
    <row r="21" spans="1:26" ht="24.95" customHeight="1">
      <c r="A21" s="22" t="s">
        <v>3032</v>
      </c>
      <c r="B21" s="38" t="s">
        <v>3033</v>
      </c>
      <c r="C21" s="47">
        <v>15</v>
      </c>
      <c r="D21" s="79" t="s">
        <v>1778</v>
      </c>
      <c r="E21" s="22" t="s">
        <v>3120</v>
      </c>
      <c r="F21" s="30">
        <v>17</v>
      </c>
      <c r="G21" s="48">
        <v>20</v>
      </c>
      <c r="H21" s="30">
        <v>53</v>
      </c>
      <c r="I21" s="30">
        <v>0</v>
      </c>
      <c r="J21" s="30">
        <v>0</v>
      </c>
      <c r="K21" s="49">
        <f t="shared" si="0"/>
        <v>90</v>
      </c>
      <c r="L21" s="50">
        <v>50043697189</v>
      </c>
      <c r="M21" s="41" t="s">
        <v>96</v>
      </c>
      <c r="N21" s="45" t="s">
        <v>134</v>
      </c>
      <c r="O21" s="129">
        <v>2349</v>
      </c>
      <c r="P21" s="127">
        <v>0.52500000000000002</v>
      </c>
      <c r="Q21" s="127">
        <v>2.0090000000000003</v>
      </c>
      <c r="R21" s="128">
        <f t="shared" si="1"/>
        <v>2.5340000000000003</v>
      </c>
      <c r="S21" s="128">
        <f t="shared" si="2"/>
        <v>1.5759206100000001</v>
      </c>
      <c r="T21" s="128">
        <f t="shared" si="3"/>
        <v>2.7223030799999997</v>
      </c>
      <c r="U21" s="128">
        <f t="shared" si="9"/>
        <v>1.0509206099999999</v>
      </c>
      <c r="V21" s="128">
        <f t="shared" si="10"/>
        <v>0.71330307999999931</v>
      </c>
      <c r="W21" s="128">
        <f t="shared" si="5"/>
        <v>0.30312053461099997</v>
      </c>
      <c r="X21" s="128">
        <f t="shared" si="6"/>
        <v>0.21323006738133315</v>
      </c>
      <c r="Y21" s="128">
        <f t="shared" si="7"/>
        <v>0.91</v>
      </c>
      <c r="Z21" s="128">
        <f t="shared" si="8"/>
        <v>0.64</v>
      </c>
    </row>
    <row r="22" spans="1:26" ht="24.95" customHeight="1">
      <c r="A22" s="22" t="s">
        <v>3032</v>
      </c>
      <c r="B22" s="38" t="s">
        <v>3034</v>
      </c>
      <c r="C22" s="47">
        <v>16</v>
      </c>
      <c r="D22" s="79" t="s">
        <v>1816</v>
      </c>
      <c r="E22" s="51" t="s">
        <v>6</v>
      </c>
      <c r="F22" s="48">
        <v>2</v>
      </c>
      <c r="G22" s="30">
        <v>44</v>
      </c>
      <c r="H22" s="48">
        <v>34</v>
      </c>
      <c r="I22" s="30">
        <v>0</v>
      </c>
      <c r="J22" s="48">
        <v>0</v>
      </c>
      <c r="K22" s="49">
        <f t="shared" si="0"/>
        <v>80</v>
      </c>
      <c r="L22" s="50">
        <v>50121829096</v>
      </c>
      <c r="M22" s="41" t="s">
        <v>96</v>
      </c>
      <c r="N22" s="45" t="s">
        <v>134</v>
      </c>
      <c r="O22" s="129">
        <v>2220</v>
      </c>
      <c r="P22" s="127">
        <v>0.56799999999999973</v>
      </c>
      <c r="Q22" s="127">
        <v>1.0349999999999999</v>
      </c>
      <c r="R22" s="128">
        <f t="shared" si="1"/>
        <v>1.6029999999999998</v>
      </c>
      <c r="S22" s="128">
        <f t="shared" si="2"/>
        <v>1.4893758000000001</v>
      </c>
      <c r="T22" s="128">
        <f t="shared" si="3"/>
        <v>2.5728023999999996</v>
      </c>
      <c r="U22" s="128">
        <f t="shared" si="9"/>
        <v>0.92137580000000041</v>
      </c>
      <c r="V22" s="128">
        <f t="shared" si="10"/>
        <v>1.5378023999999997</v>
      </c>
      <c r="W22" s="128">
        <f t="shared" si="5"/>
        <v>0.26575549324666675</v>
      </c>
      <c r="X22" s="128">
        <f t="shared" si="6"/>
        <v>0.45970039743999991</v>
      </c>
      <c r="Y22" s="128">
        <f t="shared" si="7"/>
        <v>0.8</v>
      </c>
      <c r="Z22" s="128">
        <f t="shared" si="8"/>
        <v>1.38</v>
      </c>
    </row>
    <row r="23" spans="1:26" ht="24.95" customHeight="1">
      <c r="A23" s="22" t="s">
        <v>3032</v>
      </c>
      <c r="B23" s="38" t="s">
        <v>3052</v>
      </c>
      <c r="C23" s="47">
        <v>17</v>
      </c>
      <c r="D23" s="79" t="s">
        <v>1784</v>
      </c>
      <c r="E23" s="22" t="s">
        <v>3107</v>
      </c>
      <c r="F23" s="30">
        <v>6</v>
      </c>
      <c r="G23" s="48">
        <v>52</v>
      </c>
      <c r="H23" s="30">
        <v>65</v>
      </c>
      <c r="I23" s="30">
        <v>0</v>
      </c>
      <c r="J23" s="30">
        <v>0</v>
      </c>
      <c r="K23" s="49">
        <f t="shared" si="0"/>
        <v>123</v>
      </c>
      <c r="L23" s="50">
        <v>50044097248</v>
      </c>
      <c r="M23" s="41" t="s">
        <v>96</v>
      </c>
      <c r="N23" s="45" t="s">
        <v>134</v>
      </c>
      <c r="O23" s="129">
        <v>3000</v>
      </c>
      <c r="P23" s="127">
        <v>1.0290000000000001</v>
      </c>
      <c r="Q23" s="127">
        <v>1.3729999999999993</v>
      </c>
      <c r="R23" s="128">
        <f t="shared" si="1"/>
        <v>2.4019999999999992</v>
      </c>
      <c r="S23" s="128">
        <f t="shared" si="2"/>
        <v>2.01267</v>
      </c>
      <c r="T23" s="128">
        <f t="shared" si="3"/>
        <v>3.4767599999999996</v>
      </c>
      <c r="U23" s="128">
        <f t="shared" si="9"/>
        <v>0.98366999999999982</v>
      </c>
      <c r="V23" s="128">
        <f t="shared" si="10"/>
        <v>2.1037600000000003</v>
      </c>
      <c r="W23" s="128">
        <f t="shared" si="5"/>
        <v>0.28372321699999997</v>
      </c>
      <c r="X23" s="128">
        <f t="shared" si="6"/>
        <v>0.62888398933333345</v>
      </c>
      <c r="Y23" s="128">
        <f t="shared" si="7"/>
        <v>0.85</v>
      </c>
      <c r="Z23" s="128">
        <f t="shared" si="8"/>
        <v>1.89</v>
      </c>
    </row>
    <row r="24" spans="1:26" ht="24.95" customHeight="1">
      <c r="A24" s="22" t="s">
        <v>3032</v>
      </c>
      <c r="B24" s="38" t="s">
        <v>3047</v>
      </c>
      <c r="C24" s="47">
        <v>18</v>
      </c>
      <c r="D24" s="79" t="s">
        <v>1792</v>
      </c>
      <c r="E24" s="22" t="s">
        <v>3124</v>
      </c>
      <c r="F24" s="30">
        <v>21</v>
      </c>
      <c r="G24" s="30">
        <v>12</v>
      </c>
      <c r="H24" s="30">
        <v>31</v>
      </c>
      <c r="I24" s="30">
        <v>0</v>
      </c>
      <c r="J24" s="30">
        <v>12</v>
      </c>
      <c r="K24" s="49">
        <f t="shared" si="0"/>
        <v>76</v>
      </c>
      <c r="L24" s="50">
        <v>50044117278</v>
      </c>
      <c r="M24" s="41" t="s">
        <v>96</v>
      </c>
      <c r="N24" s="45" t="s">
        <v>134</v>
      </c>
      <c r="O24" s="129">
        <v>2337</v>
      </c>
      <c r="P24" s="127">
        <v>0.105</v>
      </c>
      <c r="Q24" s="127">
        <v>-1.268</v>
      </c>
      <c r="R24" s="128">
        <f t="shared" si="1"/>
        <v>-1.163</v>
      </c>
      <c r="S24" s="128">
        <f t="shared" si="2"/>
        <v>1.5678699300000001</v>
      </c>
      <c r="T24" s="128">
        <f t="shared" si="3"/>
        <v>2.7083960399999998</v>
      </c>
      <c r="U24" s="128">
        <f t="shared" si="9"/>
        <v>1.4628699300000001</v>
      </c>
      <c r="V24" s="128">
        <f t="shared" si="10"/>
        <v>3.97639604</v>
      </c>
      <c r="W24" s="128">
        <f t="shared" si="5"/>
        <v>0.42194045014300002</v>
      </c>
      <c r="X24" s="128">
        <f t="shared" si="6"/>
        <v>1.1886773228906666</v>
      </c>
      <c r="Y24" s="128">
        <f t="shared" si="7"/>
        <v>1.27</v>
      </c>
      <c r="Z24" s="128">
        <f t="shared" si="8"/>
        <v>3.57</v>
      </c>
    </row>
    <row r="25" spans="1:26" ht="24.95" customHeight="1">
      <c r="A25" s="22" t="s">
        <v>3032</v>
      </c>
      <c r="B25" s="38" t="s">
        <v>3052</v>
      </c>
      <c r="C25" s="47">
        <v>19</v>
      </c>
      <c r="D25" s="79" t="s">
        <v>1787</v>
      </c>
      <c r="E25" s="22" t="s">
        <v>3115</v>
      </c>
      <c r="F25" s="30">
        <v>10</v>
      </c>
      <c r="G25" s="30">
        <v>65</v>
      </c>
      <c r="H25" s="30">
        <v>3</v>
      </c>
      <c r="I25" s="30">
        <v>0</v>
      </c>
      <c r="J25" s="30">
        <v>0</v>
      </c>
      <c r="K25" s="49">
        <f t="shared" si="0"/>
        <v>78</v>
      </c>
      <c r="L25" s="50">
        <v>50044097395</v>
      </c>
      <c r="M25" s="41" t="s">
        <v>96</v>
      </c>
      <c r="N25" s="45" t="s">
        <v>134</v>
      </c>
      <c r="O25" s="129"/>
      <c r="P25" s="127">
        <v>1.419</v>
      </c>
      <c r="Q25" s="127">
        <v>2.4219999999999997</v>
      </c>
      <c r="R25" s="128">
        <f t="shared" si="1"/>
        <v>3.8409999999999997</v>
      </c>
      <c r="S25" s="128">
        <f t="shared" si="2"/>
        <v>0</v>
      </c>
      <c r="T25" s="128">
        <f t="shared" si="3"/>
        <v>0</v>
      </c>
      <c r="U25" s="151">
        <v>0</v>
      </c>
      <c r="V25" s="151">
        <v>0</v>
      </c>
      <c r="W25" s="128">
        <f t="shared" si="5"/>
        <v>0</v>
      </c>
      <c r="X25" s="128">
        <f t="shared" si="6"/>
        <v>0</v>
      </c>
      <c r="Y25" s="128">
        <f t="shared" si="7"/>
        <v>0</v>
      </c>
      <c r="Z25" s="128">
        <f t="shared" si="8"/>
        <v>0</v>
      </c>
    </row>
    <row r="26" spans="1:26" ht="24.95" customHeight="1">
      <c r="A26" s="22" t="s">
        <v>3032</v>
      </c>
      <c r="B26" s="38" t="s">
        <v>3047</v>
      </c>
      <c r="C26" s="47">
        <v>20</v>
      </c>
      <c r="D26" s="79" t="s">
        <v>250</v>
      </c>
      <c r="E26" s="22" t="s">
        <v>3126</v>
      </c>
      <c r="F26" s="30">
        <v>0</v>
      </c>
      <c r="G26" s="30">
        <v>56</v>
      </c>
      <c r="H26" s="30">
        <v>22</v>
      </c>
      <c r="I26" s="30">
        <v>0</v>
      </c>
      <c r="J26" s="30">
        <v>0</v>
      </c>
      <c r="K26" s="49">
        <f t="shared" si="0"/>
        <v>78</v>
      </c>
      <c r="L26" s="50">
        <v>50043698092</v>
      </c>
      <c r="M26" s="41" t="s">
        <v>96</v>
      </c>
      <c r="N26" s="45" t="s">
        <v>134</v>
      </c>
      <c r="O26" s="129">
        <v>3037</v>
      </c>
      <c r="P26" s="127">
        <v>-0.28399999999999981</v>
      </c>
      <c r="Q26" s="127">
        <v>1.8009999999999999</v>
      </c>
      <c r="R26" s="128">
        <f t="shared" si="1"/>
        <v>1.5170000000000001</v>
      </c>
      <c r="S26" s="128">
        <f t="shared" si="2"/>
        <v>2.03749293</v>
      </c>
      <c r="T26" s="128">
        <f t="shared" si="3"/>
        <v>3.5196400399999996</v>
      </c>
      <c r="U26" s="128">
        <f t="shared" ref="U26:U58" si="11">S26-P26</f>
        <v>2.3214929299999998</v>
      </c>
      <c r="V26" s="128">
        <f t="shared" ref="V26:V58" si="12">T26-Q26</f>
        <v>1.7186400399999997</v>
      </c>
      <c r="W26" s="128">
        <f t="shared" si="5"/>
        <v>0.6695959441096665</v>
      </c>
      <c r="X26" s="128">
        <f t="shared" si="6"/>
        <v>0.51375879595733331</v>
      </c>
      <c r="Y26" s="128">
        <f t="shared" si="7"/>
        <v>2.0099999999999998</v>
      </c>
      <c r="Z26" s="128">
        <f t="shared" si="8"/>
        <v>1.54</v>
      </c>
    </row>
    <row r="27" spans="1:26" ht="24.95" customHeight="1">
      <c r="A27" s="22" t="s">
        <v>3032</v>
      </c>
      <c r="B27" s="38" t="s">
        <v>3047</v>
      </c>
      <c r="C27" s="47">
        <v>21</v>
      </c>
      <c r="D27" s="79" t="s">
        <v>1780</v>
      </c>
      <c r="E27" s="22" t="s">
        <v>3113</v>
      </c>
      <c r="F27" s="30">
        <v>2</v>
      </c>
      <c r="G27" s="30">
        <v>33</v>
      </c>
      <c r="H27" s="30">
        <v>31</v>
      </c>
      <c r="I27" s="30">
        <v>0</v>
      </c>
      <c r="J27" s="30">
        <v>0</v>
      </c>
      <c r="K27" s="49">
        <f t="shared" si="0"/>
        <v>66</v>
      </c>
      <c r="L27" s="50">
        <v>50043698332</v>
      </c>
      <c r="M27" s="41" t="s">
        <v>96</v>
      </c>
      <c r="N27" s="45" t="s">
        <v>134</v>
      </c>
      <c r="O27" s="129">
        <v>2554</v>
      </c>
      <c r="P27" s="127">
        <v>0.55200000000000027</v>
      </c>
      <c r="Q27" s="127">
        <v>0.88700000000000001</v>
      </c>
      <c r="R27" s="128">
        <f t="shared" si="1"/>
        <v>1.4390000000000003</v>
      </c>
      <c r="S27" s="128">
        <f t="shared" si="2"/>
        <v>1.7134530600000002</v>
      </c>
      <c r="T27" s="128">
        <f t="shared" si="3"/>
        <v>2.9598816799999996</v>
      </c>
      <c r="U27" s="128">
        <f t="shared" si="11"/>
        <v>1.1614530599999999</v>
      </c>
      <c r="V27" s="128">
        <f t="shared" si="12"/>
        <v>2.0728816799999996</v>
      </c>
      <c r="W27" s="128">
        <f t="shared" si="5"/>
        <v>0.33500177760599997</v>
      </c>
      <c r="X27" s="128">
        <f t="shared" si="6"/>
        <v>0.6196534302079999</v>
      </c>
      <c r="Y27" s="128">
        <f t="shared" si="7"/>
        <v>1.01</v>
      </c>
      <c r="Z27" s="128">
        <f t="shared" si="8"/>
        <v>1.86</v>
      </c>
    </row>
    <row r="28" spans="1:26" ht="24.95" customHeight="1">
      <c r="A28" s="22" t="s">
        <v>3032</v>
      </c>
      <c r="B28" s="38" t="s">
        <v>3050</v>
      </c>
      <c r="C28" s="47">
        <v>22</v>
      </c>
      <c r="D28" s="79" t="s">
        <v>1800</v>
      </c>
      <c r="E28" s="22" t="s">
        <v>3114</v>
      </c>
      <c r="F28" s="30">
        <v>12</v>
      </c>
      <c r="G28" s="30">
        <v>95</v>
      </c>
      <c r="H28" s="30">
        <v>0</v>
      </c>
      <c r="I28" s="30">
        <v>0</v>
      </c>
      <c r="J28" s="30">
        <v>0</v>
      </c>
      <c r="K28" s="49">
        <f t="shared" si="0"/>
        <v>107</v>
      </c>
      <c r="L28" s="50">
        <v>50044274809</v>
      </c>
      <c r="M28" s="41" t="s">
        <v>96</v>
      </c>
      <c r="N28" s="45" t="s">
        <v>134</v>
      </c>
      <c r="O28" s="129">
        <v>2583</v>
      </c>
      <c r="P28" s="127">
        <v>0.73399999999999999</v>
      </c>
      <c r="Q28" s="127">
        <v>0.9910000000000001</v>
      </c>
      <c r="R28" s="128">
        <f t="shared" si="1"/>
        <v>1.7250000000000001</v>
      </c>
      <c r="S28" s="128">
        <f t="shared" si="2"/>
        <v>1.7329088700000002</v>
      </c>
      <c r="T28" s="128">
        <f t="shared" si="3"/>
        <v>2.9934903599999996</v>
      </c>
      <c r="U28" s="128">
        <f t="shared" si="11"/>
        <v>0.99890887000000017</v>
      </c>
      <c r="V28" s="128">
        <f t="shared" si="12"/>
        <v>2.0024903599999995</v>
      </c>
      <c r="W28" s="128">
        <f t="shared" si="5"/>
        <v>0.28811861507033337</v>
      </c>
      <c r="X28" s="128">
        <f t="shared" si="6"/>
        <v>0.59861111828266655</v>
      </c>
      <c r="Y28" s="128">
        <f t="shared" si="7"/>
        <v>0.86</v>
      </c>
      <c r="Z28" s="128">
        <f t="shared" si="8"/>
        <v>1.8</v>
      </c>
    </row>
    <row r="29" spans="1:26" ht="24.95" customHeight="1">
      <c r="A29" s="22" t="s">
        <v>3032</v>
      </c>
      <c r="B29" s="38" t="s">
        <v>3050</v>
      </c>
      <c r="C29" s="47">
        <v>23</v>
      </c>
      <c r="D29" s="79" t="s">
        <v>1801</v>
      </c>
      <c r="E29" s="22" t="s">
        <v>3106</v>
      </c>
      <c r="F29" s="30">
        <v>40</v>
      </c>
      <c r="G29" s="30">
        <v>32</v>
      </c>
      <c r="H29" s="30">
        <v>34</v>
      </c>
      <c r="I29" s="30">
        <v>0</v>
      </c>
      <c r="J29" s="30">
        <v>0</v>
      </c>
      <c r="K29" s="49">
        <f t="shared" si="0"/>
        <v>106</v>
      </c>
      <c r="L29" s="50">
        <v>50044275155</v>
      </c>
      <c r="M29" s="41" t="s">
        <v>96</v>
      </c>
      <c r="N29" s="45" t="s">
        <v>134</v>
      </c>
      <c r="O29" s="129">
        <v>3012</v>
      </c>
      <c r="P29" s="127">
        <v>1.0589999999999999</v>
      </c>
      <c r="Q29" s="127">
        <v>1.5970000000000004</v>
      </c>
      <c r="R29" s="128">
        <f t="shared" si="1"/>
        <v>2.6560000000000006</v>
      </c>
      <c r="S29" s="128">
        <f t="shared" si="2"/>
        <v>2.0207206800000002</v>
      </c>
      <c r="T29" s="128">
        <f t="shared" si="3"/>
        <v>3.4906670399999999</v>
      </c>
      <c r="U29" s="128">
        <f t="shared" si="11"/>
        <v>0.96172068000000022</v>
      </c>
      <c r="V29" s="128">
        <f t="shared" si="12"/>
        <v>1.8936670399999995</v>
      </c>
      <c r="W29" s="128">
        <f t="shared" si="5"/>
        <v>0.27739230146800009</v>
      </c>
      <c r="X29" s="128">
        <f t="shared" si="6"/>
        <v>0.56608020049066654</v>
      </c>
      <c r="Y29" s="128">
        <f t="shared" si="7"/>
        <v>0.83</v>
      </c>
      <c r="Z29" s="128">
        <f t="shared" si="8"/>
        <v>1.7</v>
      </c>
    </row>
    <row r="30" spans="1:26" ht="24.95" customHeight="1">
      <c r="A30" s="22" t="s">
        <v>3032</v>
      </c>
      <c r="B30" s="38" t="s">
        <v>3047</v>
      </c>
      <c r="C30" s="47">
        <v>24</v>
      </c>
      <c r="D30" s="79" t="s">
        <v>1812</v>
      </c>
      <c r="E30" s="22" t="s">
        <v>3118</v>
      </c>
      <c r="F30" s="30">
        <v>0</v>
      </c>
      <c r="G30" s="30">
        <v>49</v>
      </c>
      <c r="H30" s="30">
        <v>12</v>
      </c>
      <c r="I30" s="30">
        <v>0</v>
      </c>
      <c r="J30" s="30">
        <v>0</v>
      </c>
      <c r="K30" s="49">
        <f t="shared" si="0"/>
        <v>61</v>
      </c>
      <c r="L30" s="50">
        <v>50045217624</v>
      </c>
      <c r="M30" s="41" t="s">
        <v>96</v>
      </c>
      <c r="N30" s="45" t="s">
        <v>134</v>
      </c>
      <c r="O30" s="129">
        <v>1849</v>
      </c>
      <c r="P30" s="127">
        <v>0.47600000000000003</v>
      </c>
      <c r="Q30" s="127">
        <v>0.42199999999999993</v>
      </c>
      <c r="R30" s="128">
        <f t="shared" si="1"/>
        <v>0.89799999999999991</v>
      </c>
      <c r="S30" s="128">
        <f t="shared" si="2"/>
        <v>1.2404756100000001</v>
      </c>
      <c r="T30" s="128">
        <f t="shared" si="3"/>
        <v>2.14284308</v>
      </c>
      <c r="U30" s="128">
        <f t="shared" si="11"/>
        <v>0.76447561000000008</v>
      </c>
      <c r="V30" s="128">
        <f t="shared" si="12"/>
        <v>1.7208430800000001</v>
      </c>
      <c r="W30" s="128">
        <f t="shared" si="5"/>
        <v>0.22050024844433336</v>
      </c>
      <c r="X30" s="128">
        <f t="shared" si="6"/>
        <v>0.51441735804800004</v>
      </c>
      <c r="Y30" s="128">
        <f t="shared" si="7"/>
        <v>0.66</v>
      </c>
      <c r="Z30" s="128">
        <f t="shared" si="8"/>
        <v>1.54</v>
      </c>
    </row>
    <row r="31" spans="1:26" ht="24.95" customHeight="1">
      <c r="A31" s="22" t="s">
        <v>3032</v>
      </c>
      <c r="B31" s="38" t="s">
        <v>3047</v>
      </c>
      <c r="C31" s="47">
        <v>25</v>
      </c>
      <c r="D31" s="79" t="s">
        <v>1781</v>
      </c>
      <c r="E31" s="22" t="s">
        <v>3121</v>
      </c>
      <c r="F31" s="30">
        <v>3</v>
      </c>
      <c r="G31" s="30">
        <v>35</v>
      </c>
      <c r="H31" s="30">
        <v>112</v>
      </c>
      <c r="I31" s="30">
        <v>0</v>
      </c>
      <c r="J31" s="30">
        <v>0</v>
      </c>
      <c r="K31" s="49">
        <f t="shared" si="0"/>
        <v>150</v>
      </c>
      <c r="L31" s="50">
        <v>50043698489</v>
      </c>
      <c r="M31" s="41" t="s">
        <v>96</v>
      </c>
      <c r="N31" s="45" t="s">
        <v>134</v>
      </c>
      <c r="O31" s="129">
        <v>3423</v>
      </c>
      <c r="P31" s="127">
        <v>0.97399999999999975</v>
      </c>
      <c r="Q31" s="127">
        <v>1.81</v>
      </c>
      <c r="R31" s="128">
        <f t="shared" si="1"/>
        <v>2.7839999999999998</v>
      </c>
      <c r="S31" s="128">
        <f t="shared" si="2"/>
        <v>2.2964564700000003</v>
      </c>
      <c r="T31" s="128">
        <f t="shared" si="3"/>
        <v>3.9669831599999998</v>
      </c>
      <c r="U31" s="128">
        <f t="shared" si="11"/>
        <v>1.3224564700000006</v>
      </c>
      <c r="V31" s="128">
        <f t="shared" si="12"/>
        <v>2.1569831599999998</v>
      </c>
      <c r="W31" s="128">
        <f t="shared" si="5"/>
        <v>0.38144052783033344</v>
      </c>
      <c r="X31" s="128">
        <f t="shared" si="6"/>
        <v>0.64479416596266659</v>
      </c>
      <c r="Y31" s="128">
        <f t="shared" si="7"/>
        <v>1.1399999999999999</v>
      </c>
      <c r="Z31" s="128">
        <f t="shared" si="8"/>
        <v>1.93</v>
      </c>
    </row>
    <row r="32" spans="1:26" ht="24.95" customHeight="1">
      <c r="A32" s="22" t="s">
        <v>3032</v>
      </c>
      <c r="B32" s="38" t="s">
        <v>3052</v>
      </c>
      <c r="C32" s="47">
        <v>26</v>
      </c>
      <c r="D32" s="79" t="s">
        <v>1805</v>
      </c>
      <c r="E32" s="22" t="s">
        <v>3111</v>
      </c>
      <c r="F32" s="30">
        <v>23</v>
      </c>
      <c r="G32" s="30">
        <v>132</v>
      </c>
      <c r="H32" s="30">
        <v>49</v>
      </c>
      <c r="I32" s="30">
        <v>0</v>
      </c>
      <c r="J32" s="30">
        <v>0</v>
      </c>
      <c r="K32" s="49">
        <f t="shared" si="0"/>
        <v>204</v>
      </c>
      <c r="L32" s="50">
        <v>50044277980</v>
      </c>
      <c r="M32" s="41" t="s">
        <v>96</v>
      </c>
      <c r="N32" s="45" t="s">
        <v>134</v>
      </c>
      <c r="O32" s="129">
        <v>6620</v>
      </c>
      <c r="P32" s="127">
        <v>2.2349999999999999</v>
      </c>
      <c r="Q32" s="127">
        <v>1.93</v>
      </c>
      <c r="R32" s="128">
        <f t="shared" si="1"/>
        <v>4.165</v>
      </c>
      <c r="S32" s="128">
        <f t="shared" si="2"/>
        <v>4.4412918000000001</v>
      </c>
      <c r="T32" s="128">
        <f t="shared" si="3"/>
        <v>7.6720503999999998</v>
      </c>
      <c r="U32" s="128">
        <f t="shared" si="11"/>
        <v>2.2062918000000002</v>
      </c>
      <c r="V32" s="128">
        <f t="shared" si="12"/>
        <v>5.7420504000000001</v>
      </c>
      <c r="W32" s="128">
        <f t="shared" si="5"/>
        <v>0.63636809818000006</v>
      </c>
      <c r="X32" s="128">
        <f t="shared" si="6"/>
        <v>1.7164902662400001</v>
      </c>
      <c r="Y32" s="128">
        <f t="shared" si="7"/>
        <v>1.91</v>
      </c>
      <c r="Z32" s="128">
        <f t="shared" si="8"/>
        <v>5.15</v>
      </c>
    </row>
    <row r="33" spans="1:26" ht="24.95" customHeight="1">
      <c r="A33" s="22" t="s">
        <v>3032</v>
      </c>
      <c r="B33" s="38" t="s">
        <v>3034</v>
      </c>
      <c r="C33" s="47">
        <v>27</v>
      </c>
      <c r="D33" s="79" t="s">
        <v>1862</v>
      </c>
      <c r="E33" s="51" t="s">
        <v>3072</v>
      </c>
      <c r="F33" s="48">
        <v>0</v>
      </c>
      <c r="G33" s="48">
        <v>34</v>
      </c>
      <c r="H33" s="48">
        <v>56</v>
      </c>
      <c r="I33" s="48">
        <v>0</v>
      </c>
      <c r="J33" s="48">
        <v>0</v>
      </c>
      <c r="K33" s="49">
        <f t="shared" si="0"/>
        <v>90</v>
      </c>
      <c r="L33" s="50">
        <v>33510100001460</v>
      </c>
      <c r="M33" s="41" t="s">
        <v>91</v>
      </c>
      <c r="N33" s="45" t="s">
        <v>131</v>
      </c>
      <c r="O33" s="129">
        <v>2835</v>
      </c>
      <c r="P33" s="127">
        <v>0.67999999999999938</v>
      </c>
      <c r="Q33" s="127">
        <v>0.98599999999999999</v>
      </c>
      <c r="R33" s="128">
        <f t="shared" si="1"/>
        <v>1.6659999999999995</v>
      </c>
      <c r="S33" s="128">
        <f t="shared" si="2"/>
        <v>1.9019731500000001</v>
      </c>
      <c r="T33" s="128">
        <f t="shared" si="3"/>
        <v>3.2855382</v>
      </c>
      <c r="U33" s="128">
        <f t="shared" si="11"/>
        <v>1.2219731500000006</v>
      </c>
      <c r="V33" s="128">
        <f t="shared" si="12"/>
        <v>2.2995381999999998</v>
      </c>
      <c r="W33" s="128">
        <f t="shared" si="5"/>
        <v>0.35245778889833351</v>
      </c>
      <c r="X33" s="128">
        <f t="shared" si="6"/>
        <v>0.6874086192533333</v>
      </c>
      <c r="Y33" s="128">
        <f t="shared" si="7"/>
        <v>1.06</v>
      </c>
      <c r="Z33" s="128">
        <f t="shared" si="8"/>
        <v>2.06</v>
      </c>
    </row>
    <row r="34" spans="1:26" ht="24.95" customHeight="1">
      <c r="A34" s="22" t="s">
        <v>3032</v>
      </c>
      <c r="B34" s="38" t="s">
        <v>3032</v>
      </c>
      <c r="C34" s="47">
        <v>28</v>
      </c>
      <c r="D34" s="79" t="s">
        <v>1856</v>
      </c>
      <c r="E34" s="22" t="s">
        <v>3069</v>
      </c>
      <c r="F34" s="30">
        <v>15</v>
      </c>
      <c r="G34" s="30">
        <v>89</v>
      </c>
      <c r="H34" s="30">
        <v>16</v>
      </c>
      <c r="I34" s="30">
        <v>0</v>
      </c>
      <c r="J34" s="30">
        <v>0</v>
      </c>
      <c r="K34" s="49">
        <f t="shared" si="0"/>
        <v>120</v>
      </c>
      <c r="L34" s="50">
        <v>33510100001433</v>
      </c>
      <c r="M34" s="41" t="s">
        <v>91</v>
      </c>
      <c r="N34" s="45" t="s">
        <v>131</v>
      </c>
      <c r="O34" s="129">
        <v>2615</v>
      </c>
      <c r="P34" s="127">
        <v>0.71899999999999997</v>
      </c>
      <c r="Q34" s="127">
        <v>1.1030000000000006</v>
      </c>
      <c r="R34" s="128">
        <f t="shared" si="1"/>
        <v>1.8220000000000005</v>
      </c>
      <c r="S34" s="128">
        <f t="shared" si="2"/>
        <v>1.7543773500000002</v>
      </c>
      <c r="T34" s="128">
        <f t="shared" si="3"/>
        <v>3.0305757999999998</v>
      </c>
      <c r="U34" s="128">
        <f t="shared" si="11"/>
        <v>1.0353773500000001</v>
      </c>
      <c r="V34" s="128">
        <f t="shared" si="12"/>
        <v>1.9275757999999992</v>
      </c>
      <c r="W34" s="128">
        <f t="shared" si="5"/>
        <v>0.29863734031833333</v>
      </c>
      <c r="X34" s="128">
        <f t="shared" si="6"/>
        <v>0.57621665914666653</v>
      </c>
      <c r="Y34" s="128">
        <f t="shared" si="7"/>
        <v>0.9</v>
      </c>
      <c r="Z34" s="128">
        <f t="shared" si="8"/>
        <v>1.73</v>
      </c>
    </row>
    <row r="35" spans="1:26" ht="24.95" customHeight="1">
      <c r="A35" s="22" t="s">
        <v>3032</v>
      </c>
      <c r="B35" s="38" t="s">
        <v>3033</v>
      </c>
      <c r="C35" s="47">
        <v>29</v>
      </c>
      <c r="D35" s="79" t="s">
        <v>1857</v>
      </c>
      <c r="E35" s="22" t="s">
        <v>3070</v>
      </c>
      <c r="F35" s="30">
        <v>21</v>
      </c>
      <c r="G35" s="30">
        <v>31</v>
      </c>
      <c r="H35" s="30">
        <v>44</v>
      </c>
      <c r="I35" s="30">
        <v>0</v>
      </c>
      <c r="J35" s="30">
        <v>0</v>
      </c>
      <c r="K35" s="49">
        <f t="shared" si="0"/>
        <v>96</v>
      </c>
      <c r="L35" s="50">
        <v>33510100001455</v>
      </c>
      <c r="M35" s="41" t="s">
        <v>91</v>
      </c>
      <c r="N35" s="45" t="s">
        <v>131</v>
      </c>
      <c r="O35" s="129">
        <v>3026</v>
      </c>
      <c r="P35" s="127">
        <v>0.34</v>
      </c>
      <c r="Q35" s="127">
        <v>0.72799999999999976</v>
      </c>
      <c r="R35" s="128">
        <f t="shared" si="1"/>
        <v>1.0679999999999998</v>
      </c>
      <c r="S35" s="128">
        <f t="shared" si="2"/>
        <v>2.0301131400000001</v>
      </c>
      <c r="T35" s="128">
        <f t="shared" si="3"/>
        <v>3.5068919199999997</v>
      </c>
      <c r="U35" s="128">
        <f t="shared" si="11"/>
        <v>1.69011314</v>
      </c>
      <c r="V35" s="128">
        <f t="shared" si="12"/>
        <v>2.77889192</v>
      </c>
      <c r="W35" s="128">
        <f t="shared" si="5"/>
        <v>0.48748496668066665</v>
      </c>
      <c r="X35" s="128">
        <f t="shared" si="6"/>
        <v>0.83070342461866664</v>
      </c>
      <c r="Y35" s="128">
        <f t="shared" si="7"/>
        <v>1.46</v>
      </c>
      <c r="Z35" s="128">
        <f t="shared" si="8"/>
        <v>2.4900000000000002</v>
      </c>
    </row>
    <row r="36" spans="1:26" ht="24.95" customHeight="1">
      <c r="A36" s="22" t="s">
        <v>3032</v>
      </c>
      <c r="B36" s="38" t="s">
        <v>3032</v>
      </c>
      <c r="C36" s="47">
        <v>30</v>
      </c>
      <c r="D36" s="79" t="s">
        <v>1855</v>
      </c>
      <c r="E36" s="22" t="s">
        <v>3068</v>
      </c>
      <c r="F36" s="30">
        <v>24</v>
      </c>
      <c r="G36" s="30">
        <v>34</v>
      </c>
      <c r="H36" s="30">
        <v>23</v>
      </c>
      <c r="I36" s="30">
        <v>0</v>
      </c>
      <c r="J36" s="30">
        <v>0</v>
      </c>
      <c r="K36" s="49">
        <f t="shared" si="0"/>
        <v>81</v>
      </c>
      <c r="L36" s="50">
        <v>33510100001432</v>
      </c>
      <c r="M36" s="41" t="s">
        <v>91</v>
      </c>
      <c r="N36" s="45" t="s">
        <v>131</v>
      </c>
      <c r="O36" s="129">
        <v>2366</v>
      </c>
      <c r="P36" s="127">
        <v>0.5</v>
      </c>
      <c r="Q36" s="127">
        <v>0.8859999999999999</v>
      </c>
      <c r="R36" s="128">
        <f t="shared" si="1"/>
        <v>1.3859999999999999</v>
      </c>
      <c r="S36" s="128">
        <f t="shared" si="2"/>
        <v>1.58732574</v>
      </c>
      <c r="T36" s="128">
        <f t="shared" si="3"/>
        <v>2.7420047199999997</v>
      </c>
      <c r="U36" s="128">
        <f t="shared" si="11"/>
        <v>1.08732574</v>
      </c>
      <c r="V36" s="128">
        <f t="shared" si="12"/>
        <v>1.8560047199999998</v>
      </c>
      <c r="W36" s="128">
        <f t="shared" si="5"/>
        <v>0.31362098760733337</v>
      </c>
      <c r="X36" s="128">
        <f t="shared" si="6"/>
        <v>0.55482167763199997</v>
      </c>
      <c r="Y36" s="128">
        <f t="shared" si="7"/>
        <v>0.94</v>
      </c>
      <c r="Z36" s="128">
        <f t="shared" si="8"/>
        <v>1.66</v>
      </c>
    </row>
    <row r="37" spans="1:26" ht="24.95" customHeight="1">
      <c r="A37" s="22" t="s">
        <v>3032</v>
      </c>
      <c r="B37" s="38" t="s">
        <v>3032</v>
      </c>
      <c r="C37" s="47">
        <v>31</v>
      </c>
      <c r="D37" s="79" t="s">
        <v>1854</v>
      </c>
      <c r="E37" s="22" t="s">
        <v>3073</v>
      </c>
      <c r="F37" s="30">
        <v>14</v>
      </c>
      <c r="G37" s="30">
        <v>45</v>
      </c>
      <c r="H37" s="30">
        <v>23</v>
      </c>
      <c r="I37" s="30">
        <v>0</v>
      </c>
      <c r="J37" s="30">
        <v>0</v>
      </c>
      <c r="K37" s="49">
        <f t="shared" si="0"/>
        <v>82</v>
      </c>
      <c r="L37" s="50">
        <v>33510100001431</v>
      </c>
      <c r="M37" s="41" t="s">
        <v>91</v>
      </c>
      <c r="N37" s="45" t="s">
        <v>131</v>
      </c>
      <c r="O37" s="129">
        <v>2617</v>
      </c>
      <c r="P37" s="127">
        <v>0.6319999999999999</v>
      </c>
      <c r="Q37" s="127">
        <v>0.81600000000000006</v>
      </c>
      <c r="R37" s="128">
        <f t="shared" si="1"/>
        <v>1.448</v>
      </c>
      <c r="S37" s="128">
        <f t="shared" si="2"/>
        <v>1.7557191300000001</v>
      </c>
      <c r="T37" s="128">
        <f t="shared" si="3"/>
        <v>3.0328936399999997</v>
      </c>
      <c r="U37" s="128">
        <f t="shared" si="11"/>
        <v>1.1237191300000002</v>
      </c>
      <c r="V37" s="128">
        <f t="shared" si="12"/>
        <v>2.2168936399999994</v>
      </c>
      <c r="W37" s="128">
        <f t="shared" si="5"/>
        <v>0.3241180543963334</v>
      </c>
      <c r="X37" s="128">
        <f t="shared" si="6"/>
        <v>0.66270340545066653</v>
      </c>
      <c r="Y37" s="128">
        <f t="shared" si="7"/>
        <v>0.97</v>
      </c>
      <c r="Z37" s="128">
        <f t="shared" si="8"/>
        <v>1.99</v>
      </c>
    </row>
    <row r="38" spans="1:26" ht="24.95" customHeight="1">
      <c r="A38" s="22" t="s">
        <v>3032</v>
      </c>
      <c r="B38" s="38" t="s">
        <v>3034</v>
      </c>
      <c r="C38" s="47">
        <v>32</v>
      </c>
      <c r="D38" s="79" t="s">
        <v>1864</v>
      </c>
      <c r="E38" s="51" t="s">
        <v>3076</v>
      </c>
      <c r="F38" s="48">
        <v>8</v>
      </c>
      <c r="G38" s="48">
        <v>83</v>
      </c>
      <c r="H38" s="48">
        <v>7</v>
      </c>
      <c r="I38" s="48">
        <v>0</v>
      </c>
      <c r="J38" s="48">
        <v>0</v>
      </c>
      <c r="K38" s="49">
        <f t="shared" si="0"/>
        <v>98</v>
      </c>
      <c r="L38" s="50">
        <v>33510100001463</v>
      </c>
      <c r="M38" s="41" t="s">
        <v>91</v>
      </c>
      <c r="N38" s="45" t="s">
        <v>131</v>
      </c>
      <c r="O38" s="129">
        <v>4387</v>
      </c>
      <c r="P38" s="127">
        <v>0.45299999999999985</v>
      </c>
      <c r="Q38" s="127">
        <v>0.69700000000000228</v>
      </c>
      <c r="R38" s="128">
        <f t="shared" si="1"/>
        <v>1.1500000000000021</v>
      </c>
      <c r="S38" s="128">
        <f t="shared" si="2"/>
        <v>2.9431944300000001</v>
      </c>
      <c r="T38" s="128">
        <f t="shared" si="3"/>
        <v>5.08418204</v>
      </c>
      <c r="U38" s="128">
        <f t="shared" si="11"/>
        <v>2.4901944300000003</v>
      </c>
      <c r="V38" s="128">
        <f t="shared" si="12"/>
        <v>4.3871820399999972</v>
      </c>
      <c r="W38" s="128">
        <f t="shared" si="5"/>
        <v>0.7182550800930001</v>
      </c>
      <c r="X38" s="128">
        <f t="shared" si="6"/>
        <v>1.3114749511573325</v>
      </c>
      <c r="Y38" s="128">
        <f t="shared" si="7"/>
        <v>2.15</v>
      </c>
      <c r="Z38" s="128">
        <f t="shared" si="8"/>
        <v>3.93</v>
      </c>
    </row>
    <row r="39" spans="1:26" ht="24.95" customHeight="1">
      <c r="A39" s="22" t="s">
        <v>3032</v>
      </c>
      <c r="B39" s="38" t="s">
        <v>3034</v>
      </c>
      <c r="C39" s="47">
        <v>33</v>
      </c>
      <c r="D39" s="79" t="s">
        <v>1859</v>
      </c>
      <c r="E39" s="51" t="s">
        <v>59</v>
      </c>
      <c r="F39" s="48">
        <v>46</v>
      </c>
      <c r="G39" s="48">
        <v>13</v>
      </c>
      <c r="H39" s="48">
        <v>23</v>
      </c>
      <c r="I39" s="48">
        <v>0</v>
      </c>
      <c r="J39" s="48">
        <v>11</v>
      </c>
      <c r="K39" s="49">
        <f t="shared" ref="K39:K70" si="13">J39+I39+H39+G39+F39</f>
        <v>93</v>
      </c>
      <c r="L39" s="50">
        <v>33510100001457</v>
      </c>
      <c r="M39" s="41" t="s">
        <v>91</v>
      </c>
      <c r="N39" s="45" t="s">
        <v>131</v>
      </c>
      <c r="O39" s="129">
        <v>2545</v>
      </c>
      <c r="P39" s="127">
        <v>0.99299999999999988</v>
      </c>
      <c r="Q39" s="127">
        <v>1.3489999999999995</v>
      </c>
      <c r="R39" s="128">
        <f t="shared" ref="R39:R70" si="14">P39+Q39</f>
        <v>2.3419999999999996</v>
      </c>
      <c r="S39" s="128">
        <f t="shared" ref="S39:S70" si="15">O39*0.00067089</f>
        <v>1.70741505</v>
      </c>
      <c r="T39" s="128">
        <f t="shared" ref="T39:T70" si="16">O39*0.00115892</f>
        <v>2.9494513999999996</v>
      </c>
      <c r="U39" s="128">
        <f t="shared" si="11"/>
        <v>0.71441505000000016</v>
      </c>
      <c r="V39" s="128">
        <f t="shared" si="12"/>
        <v>1.6004514000000001</v>
      </c>
      <c r="W39" s="128">
        <f t="shared" ref="W39:W70" si="17">U39/3*86.53%</f>
        <v>0.20606111425500004</v>
      </c>
      <c r="X39" s="128">
        <f t="shared" ref="X39:X70" si="18">V39/3*89.68%</f>
        <v>0.47842827184000009</v>
      </c>
      <c r="Y39" s="128">
        <f t="shared" ref="Y39:Y70" si="19">ROUND(W39*3,2)</f>
        <v>0.62</v>
      </c>
      <c r="Z39" s="128">
        <f t="shared" ref="Z39:Z70" si="20">ROUND(X39*3,2)</f>
        <v>1.44</v>
      </c>
    </row>
    <row r="40" spans="1:26" ht="24.95" customHeight="1">
      <c r="A40" s="22" t="s">
        <v>3032</v>
      </c>
      <c r="B40" s="38" t="s">
        <v>3034</v>
      </c>
      <c r="C40" s="47">
        <v>34</v>
      </c>
      <c r="D40" s="79" t="s">
        <v>1863</v>
      </c>
      <c r="E40" s="51" t="s">
        <v>60</v>
      </c>
      <c r="F40" s="48">
        <v>24</v>
      </c>
      <c r="G40" s="48">
        <v>29</v>
      </c>
      <c r="H40" s="48">
        <v>89</v>
      </c>
      <c r="I40" s="48">
        <v>0</v>
      </c>
      <c r="J40" s="48">
        <v>0</v>
      </c>
      <c r="K40" s="49">
        <f t="shared" si="13"/>
        <v>142</v>
      </c>
      <c r="L40" s="50">
        <v>33510100001462</v>
      </c>
      <c r="M40" s="41" t="s">
        <v>91</v>
      </c>
      <c r="N40" s="45" t="s">
        <v>131</v>
      </c>
      <c r="O40" s="129">
        <v>2915</v>
      </c>
      <c r="P40" s="127">
        <v>1.0129999999999995</v>
      </c>
      <c r="Q40" s="127">
        <v>1.405</v>
      </c>
      <c r="R40" s="128">
        <f t="shared" si="14"/>
        <v>2.4179999999999993</v>
      </c>
      <c r="S40" s="128">
        <f t="shared" si="15"/>
        <v>1.9556443500000003</v>
      </c>
      <c r="T40" s="128">
        <f t="shared" si="16"/>
        <v>3.3782517999999997</v>
      </c>
      <c r="U40" s="128">
        <f t="shared" si="11"/>
        <v>0.9426443500000008</v>
      </c>
      <c r="V40" s="128">
        <f t="shared" si="12"/>
        <v>1.9732517999999997</v>
      </c>
      <c r="W40" s="128">
        <f t="shared" si="17"/>
        <v>0.27189005201833355</v>
      </c>
      <c r="X40" s="128">
        <f t="shared" si="18"/>
        <v>0.5898707380799999</v>
      </c>
      <c r="Y40" s="128">
        <f t="shared" si="19"/>
        <v>0.82</v>
      </c>
      <c r="Z40" s="128">
        <f t="shared" si="20"/>
        <v>1.77</v>
      </c>
    </row>
    <row r="41" spans="1:26" ht="24.95" customHeight="1">
      <c r="A41" s="22" t="s">
        <v>3032</v>
      </c>
      <c r="B41" s="38" t="s">
        <v>3035</v>
      </c>
      <c r="C41" s="47">
        <v>35</v>
      </c>
      <c r="D41" s="79" t="s">
        <v>1867</v>
      </c>
      <c r="E41" s="22" t="s">
        <v>3074</v>
      </c>
      <c r="F41" s="30">
        <v>0</v>
      </c>
      <c r="G41" s="30">
        <v>4</v>
      </c>
      <c r="H41" s="30">
        <v>0</v>
      </c>
      <c r="I41" s="30">
        <v>0</v>
      </c>
      <c r="J41" s="30">
        <v>78</v>
      </c>
      <c r="K41" s="49">
        <f t="shared" si="13"/>
        <v>82</v>
      </c>
      <c r="L41" s="50">
        <v>33510100001510</v>
      </c>
      <c r="M41" s="41" t="s">
        <v>91</v>
      </c>
      <c r="N41" s="45" t="s">
        <v>131</v>
      </c>
      <c r="O41" s="129">
        <v>2578</v>
      </c>
      <c r="P41" s="127">
        <v>0.38700000000000001</v>
      </c>
      <c r="Q41" s="127">
        <v>0.86299999999999999</v>
      </c>
      <c r="R41" s="128">
        <f t="shared" si="14"/>
        <v>1.25</v>
      </c>
      <c r="S41" s="128">
        <f t="shared" si="15"/>
        <v>1.7295544200000001</v>
      </c>
      <c r="T41" s="128">
        <f t="shared" si="16"/>
        <v>2.9876957599999998</v>
      </c>
      <c r="U41" s="128">
        <f t="shared" si="11"/>
        <v>1.3425544200000001</v>
      </c>
      <c r="V41" s="128">
        <f t="shared" si="12"/>
        <v>2.1246957599999998</v>
      </c>
      <c r="W41" s="128">
        <f t="shared" si="17"/>
        <v>0.38723744654200004</v>
      </c>
      <c r="X41" s="128">
        <f t="shared" si="18"/>
        <v>0.63514238585599991</v>
      </c>
      <c r="Y41" s="128">
        <f t="shared" si="19"/>
        <v>1.1599999999999999</v>
      </c>
      <c r="Z41" s="128">
        <f t="shared" si="20"/>
        <v>1.91</v>
      </c>
    </row>
    <row r="42" spans="1:26" ht="24.95" customHeight="1">
      <c r="A42" s="22" t="s">
        <v>3032</v>
      </c>
      <c r="B42" s="38" t="s">
        <v>3035</v>
      </c>
      <c r="C42" s="47">
        <v>36</v>
      </c>
      <c r="D42" s="79" t="s">
        <v>1868</v>
      </c>
      <c r="E42" s="22" t="s">
        <v>3080</v>
      </c>
      <c r="F42" s="30">
        <v>34</v>
      </c>
      <c r="G42" s="30">
        <v>10</v>
      </c>
      <c r="H42" s="30">
        <v>51</v>
      </c>
      <c r="I42" s="30">
        <v>0</v>
      </c>
      <c r="J42" s="30">
        <v>0</v>
      </c>
      <c r="K42" s="49">
        <f t="shared" si="13"/>
        <v>95</v>
      </c>
      <c r="L42" s="50">
        <v>33510100001511</v>
      </c>
      <c r="M42" s="41" t="s">
        <v>91</v>
      </c>
      <c r="N42" s="45" t="s">
        <v>131</v>
      </c>
      <c r="O42" s="129">
        <v>3842</v>
      </c>
      <c r="P42" s="127">
        <v>0.38900000000000001</v>
      </c>
      <c r="Q42" s="127">
        <v>0.41599999999999993</v>
      </c>
      <c r="R42" s="128">
        <f t="shared" si="14"/>
        <v>0.80499999999999994</v>
      </c>
      <c r="S42" s="128">
        <f t="shared" si="15"/>
        <v>2.5775593800000003</v>
      </c>
      <c r="T42" s="128">
        <f t="shared" si="16"/>
        <v>4.4525706399999994</v>
      </c>
      <c r="U42" s="128">
        <f t="shared" si="11"/>
        <v>2.1885593800000001</v>
      </c>
      <c r="V42" s="128">
        <f t="shared" si="12"/>
        <v>4.036570639999999</v>
      </c>
      <c r="W42" s="128">
        <f t="shared" si="17"/>
        <v>0.6312534771713334</v>
      </c>
      <c r="X42" s="128">
        <f t="shared" si="18"/>
        <v>1.2066655166506666</v>
      </c>
      <c r="Y42" s="128">
        <f t="shared" si="19"/>
        <v>1.89</v>
      </c>
      <c r="Z42" s="128">
        <f t="shared" si="20"/>
        <v>3.62</v>
      </c>
    </row>
    <row r="43" spans="1:26" ht="24.95" customHeight="1">
      <c r="A43" s="22" t="s">
        <v>3032</v>
      </c>
      <c r="B43" s="38" t="s">
        <v>3035</v>
      </c>
      <c r="C43" s="47">
        <v>37</v>
      </c>
      <c r="D43" s="79" t="s">
        <v>232</v>
      </c>
      <c r="E43" s="22" t="s">
        <v>2605</v>
      </c>
      <c r="F43" s="30">
        <v>8</v>
      </c>
      <c r="G43" s="30">
        <v>71</v>
      </c>
      <c r="H43" s="30">
        <v>9</v>
      </c>
      <c r="I43" s="30">
        <v>0</v>
      </c>
      <c r="J43" s="30">
        <v>6</v>
      </c>
      <c r="K43" s="49">
        <f t="shared" si="13"/>
        <v>94</v>
      </c>
      <c r="L43" s="50">
        <v>33510100001512</v>
      </c>
      <c r="M43" s="41" t="s">
        <v>91</v>
      </c>
      <c r="N43" s="45" t="s">
        <v>131</v>
      </c>
      <c r="O43" s="129">
        <v>2849</v>
      </c>
      <c r="P43" s="127">
        <v>0.60399999999999965</v>
      </c>
      <c r="Q43" s="127">
        <v>0.82899999999999996</v>
      </c>
      <c r="R43" s="128">
        <f t="shared" si="14"/>
        <v>1.4329999999999996</v>
      </c>
      <c r="S43" s="128">
        <f t="shared" si="15"/>
        <v>1.91136561</v>
      </c>
      <c r="T43" s="128">
        <f t="shared" si="16"/>
        <v>3.3017630799999997</v>
      </c>
      <c r="U43" s="128">
        <f t="shared" si="11"/>
        <v>1.3073656100000004</v>
      </c>
      <c r="V43" s="128">
        <f t="shared" si="12"/>
        <v>2.47276308</v>
      </c>
      <c r="W43" s="128">
        <f t="shared" si="17"/>
        <v>0.37708782077766673</v>
      </c>
      <c r="X43" s="128">
        <f t="shared" si="18"/>
        <v>0.73919131004799998</v>
      </c>
      <c r="Y43" s="128">
        <f t="shared" si="19"/>
        <v>1.1299999999999999</v>
      </c>
      <c r="Z43" s="128">
        <f t="shared" si="20"/>
        <v>2.2200000000000002</v>
      </c>
    </row>
    <row r="44" spans="1:26" ht="24.95" customHeight="1">
      <c r="A44" s="22" t="s">
        <v>3032</v>
      </c>
      <c r="B44" s="38" t="s">
        <v>3035</v>
      </c>
      <c r="C44" s="47">
        <v>38</v>
      </c>
      <c r="D44" s="79" t="s">
        <v>1866</v>
      </c>
      <c r="E44" s="22" t="s">
        <v>3079</v>
      </c>
      <c r="F44" s="30">
        <v>23</v>
      </c>
      <c r="G44" s="30">
        <v>25</v>
      </c>
      <c r="H44" s="30">
        <v>66</v>
      </c>
      <c r="I44" s="30">
        <v>0</v>
      </c>
      <c r="J44" s="30">
        <v>0</v>
      </c>
      <c r="K44" s="49">
        <f t="shared" si="13"/>
        <v>114</v>
      </c>
      <c r="L44" s="50">
        <v>33510100001508</v>
      </c>
      <c r="M44" s="41" t="s">
        <v>91</v>
      </c>
      <c r="N44" s="45" t="s">
        <v>131</v>
      </c>
      <c r="O44" s="129">
        <v>3172</v>
      </c>
      <c r="P44" s="127">
        <v>0.95899999999999963</v>
      </c>
      <c r="Q44" s="127">
        <v>1.3269999999999991</v>
      </c>
      <c r="R44" s="128">
        <f t="shared" si="14"/>
        <v>2.2859999999999987</v>
      </c>
      <c r="S44" s="128">
        <f t="shared" si="15"/>
        <v>2.12806308</v>
      </c>
      <c r="T44" s="128">
        <f t="shared" si="16"/>
        <v>3.6760942399999998</v>
      </c>
      <c r="U44" s="128">
        <f t="shared" si="11"/>
        <v>1.1690630800000004</v>
      </c>
      <c r="V44" s="128">
        <f t="shared" si="12"/>
        <v>2.3490942400000008</v>
      </c>
      <c r="W44" s="128">
        <f t="shared" si="17"/>
        <v>0.33719676104133345</v>
      </c>
      <c r="X44" s="128">
        <f t="shared" si="18"/>
        <v>0.70222257147733358</v>
      </c>
      <c r="Y44" s="128">
        <f t="shared" si="19"/>
        <v>1.01</v>
      </c>
      <c r="Z44" s="128">
        <f t="shared" si="20"/>
        <v>2.11</v>
      </c>
    </row>
    <row r="45" spans="1:26" ht="24.95" customHeight="1">
      <c r="A45" s="22" t="s">
        <v>3032</v>
      </c>
      <c r="B45" s="38" t="s">
        <v>3034</v>
      </c>
      <c r="C45" s="47">
        <v>39</v>
      </c>
      <c r="D45" s="79" t="s">
        <v>1861</v>
      </c>
      <c r="E45" s="51" t="s">
        <v>3075</v>
      </c>
      <c r="F45" s="48">
        <v>0</v>
      </c>
      <c r="G45" s="48">
        <v>72</v>
      </c>
      <c r="H45" s="48">
        <v>18</v>
      </c>
      <c r="I45" s="48">
        <v>0</v>
      </c>
      <c r="J45" s="48">
        <v>0</v>
      </c>
      <c r="K45" s="49">
        <f t="shared" si="13"/>
        <v>90</v>
      </c>
      <c r="L45" s="50">
        <v>33510100001459</v>
      </c>
      <c r="M45" s="41" t="s">
        <v>91</v>
      </c>
      <c r="N45" s="45" t="s">
        <v>131</v>
      </c>
      <c r="O45" s="129">
        <v>3160</v>
      </c>
      <c r="P45" s="127">
        <v>0.48399999999999999</v>
      </c>
      <c r="Q45" s="127">
        <v>0.94300000000000028</v>
      </c>
      <c r="R45" s="128">
        <f t="shared" si="14"/>
        <v>1.4270000000000003</v>
      </c>
      <c r="S45" s="128">
        <f t="shared" si="15"/>
        <v>2.1200124000000002</v>
      </c>
      <c r="T45" s="128">
        <f t="shared" si="16"/>
        <v>3.6621871999999995</v>
      </c>
      <c r="U45" s="128">
        <f t="shared" si="11"/>
        <v>1.6360124000000003</v>
      </c>
      <c r="V45" s="128">
        <f t="shared" si="12"/>
        <v>2.7191871999999995</v>
      </c>
      <c r="W45" s="128">
        <f t="shared" si="17"/>
        <v>0.47188050990666669</v>
      </c>
      <c r="X45" s="128">
        <f t="shared" si="18"/>
        <v>0.81285569365333321</v>
      </c>
      <c r="Y45" s="128">
        <f t="shared" si="19"/>
        <v>1.42</v>
      </c>
      <c r="Z45" s="128">
        <f t="shared" si="20"/>
        <v>2.44</v>
      </c>
    </row>
    <row r="46" spans="1:26" ht="24.95" customHeight="1">
      <c r="A46" s="22" t="s">
        <v>3032</v>
      </c>
      <c r="B46" s="38" t="s">
        <v>3034</v>
      </c>
      <c r="C46" s="47">
        <v>40</v>
      </c>
      <c r="D46" s="79" t="s">
        <v>1865</v>
      </c>
      <c r="E46" s="51" t="s">
        <v>3078</v>
      </c>
      <c r="F46" s="48">
        <v>0</v>
      </c>
      <c r="G46" s="48">
        <v>92</v>
      </c>
      <c r="H46" s="48">
        <v>6</v>
      </c>
      <c r="I46" s="48">
        <v>0</v>
      </c>
      <c r="J46" s="48">
        <v>0</v>
      </c>
      <c r="K46" s="49">
        <f t="shared" si="13"/>
        <v>98</v>
      </c>
      <c r="L46" s="50">
        <v>33510100001464</v>
      </c>
      <c r="M46" s="41" t="s">
        <v>91</v>
      </c>
      <c r="N46" s="45" t="s">
        <v>131</v>
      </c>
      <c r="O46" s="129">
        <v>3090</v>
      </c>
      <c r="P46" s="127">
        <v>0.33399999999999996</v>
      </c>
      <c r="Q46" s="127">
        <v>1.1930000000000001</v>
      </c>
      <c r="R46" s="128">
        <f t="shared" si="14"/>
        <v>1.5270000000000001</v>
      </c>
      <c r="S46" s="128">
        <f t="shared" si="15"/>
        <v>2.0730501000000001</v>
      </c>
      <c r="T46" s="128">
        <f t="shared" si="16"/>
        <v>3.5810627999999998</v>
      </c>
      <c r="U46" s="128">
        <f t="shared" si="11"/>
        <v>1.7390501</v>
      </c>
      <c r="V46" s="128">
        <f t="shared" si="12"/>
        <v>2.3880627999999997</v>
      </c>
      <c r="W46" s="128">
        <f t="shared" si="17"/>
        <v>0.50160001717666658</v>
      </c>
      <c r="X46" s="128">
        <f t="shared" si="18"/>
        <v>0.71387157301333326</v>
      </c>
      <c r="Y46" s="128">
        <f t="shared" si="19"/>
        <v>1.5</v>
      </c>
      <c r="Z46" s="128">
        <f t="shared" si="20"/>
        <v>2.14</v>
      </c>
    </row>
    <row r="47" spans="1:26" ht="24.95" customHeight="1">
      <c r="A47" s="22" t="s">
        <v>3032</v>
      </c>
      <c r="B47" s="38" t="s">
        <v>3034</v>
      </c>
      <c r="C47" s="47">
        <v>41</v>
      </c>
      <c r="D47" s="79" t="s">
        <v>1858</v>
      </c>
      <c r="E47" s="51" t="s">
        <v>3077</v>
      </c>
      <c r="F47" s="48">
        <v>0</v>
      </c>
      <c r="G47" s="48">
        <v>90</v>
      </c>
      <c r="H47" s="48">
        <v>47</v>
      </c>
      <c r="I47" s="48">
        <v>0</v>
      </c>
      <c r="J47" s="48">
        <v>0</v>
      </c>
      <c r="K47" s="49">
        <f t="shared" si="13"/>
        <v>137</v>
      </c>
      <c r="L47" s="50">
        <v>33510100001456</v>
      </c>
      <c r="M47" s="41" t="s">
        <v>91</v>
      </c>
      <c r="N47" s="45" t="s">
        <v>131</v>
      </c>
      <c r="O47" s="129">
        <v>3239</v>
      </c>
      <c r="P47" s="127">
        <v>0.90400000000000036</v>
      </c>
      <c r="Q47" s="127">
        <v>1.7909999999999999</v>
      </c>
      <c r="R47" s="128">
        <f t="shared" si="14"/>
        <v>2.6950000000000003</v>
      </c>
      <c r="S47" s="128">
        <f t="shared" si="15"/>
        <v>2.1730127100000001</v>
      </c>
      <c r="T47" s="128">
        <f t="shared" si="16"/>
        <v>3.7537418799999998</v>
      </c>
      <c r="U47" s="128">
        <f t="shared" si="11"/>
        <v>1.2690127099999997</v>
      </c>
      <c r="V47" s="128">
        <f t="shared" si="12"/>
        <v>1.9627418799999998</v>
      </c>
      <c r="W47" s="128">
        <f t="shared" si="17"/>
        <v>0.36602556598766656</v>
      </c>
      <c r="X47" s="128">
        <f t="shared" si="18"/>
        <v>0.58672897266133339</v>
      </c>
      <c r="Y47" s="128">
        <f t="shared" si="19"/>
        <v>1.1000000000000001</v>
      </c>
      <c r="Z47" s="128">
        <f t="shared" si="20"/>
        <v>1.76</v>
      </c>
    </row>
    <row r="48" spans="1:26" ht="24.95" customHeight="1">
      <c r="A48" s="22" t="s">
        <v>3032</v>
      </c>
      <c r="B48" s="38" t="s">
        <v>3034</v>
      </c>
      <c r="C48" s="47">
        <v>42</v>
      </c>
      <c r="D48" s="79" t="s">
        <v>1860</v>
      </c>
      <c r="E48" s="51" t="s">
        <v>3071</v>
      </c>
      <c r="F48" s="48">
        <v>0</v>
      </c>
      <c r="G48" s="48">
        <v>98</v>
      </c>
      <c r="H48" s="48">
        <v>18</v>
      </c>
      <c r="I48" s="48">
        <v>0</v>
      </c>
      <c r="J48" s="48">
        <v>9</v>
      </c>
      <c r="K48" s="49">
        <f t="shared" si="13"/>
        <v>125</v>
      </c>
      <c r="L48" s="50">
        <v>33510100001458</v>
      </c>
      <c r="M48" s="41" t="s">
        <v>91</v>
      </c>
      <c r="N48" s="45" t="s">
        <v>131</v>
      </c>
      <c r="O48" s="129">
        <v>3524</v>
      </c>
      <c r="P48" s="127">
        <v>1.9670000000000001</v>
      </c>
      <c r="Q48" s="127">
        <v>2.4890000000000003</v>
      </c>
      <c r="R48" s="128">
        <f t="shared" si="14"/>
        <v>4.4560000000000004</v>
      </c>
      <c r="S48" s="128">
        <f t="shared" si="15"/>
        <v>2.3642163600000003</v>
      </c>
      <c r="T48" s="128">
        <f t="shared" si="16"/>
        <v>4.0840340799999995</v>
      </c>
      <c r="U48" s="128">
        <f t="shared" si="11"/>
        <v>0.39721636000000027</v>
      </c>
      <c r="V48" s="128">
        <f t="shared" si="12"/>
        <v>1.5950340799999991</v>
      </c>
      <c r="W48" s="128">
        <f t="shared" si="17"/>
        <v>0.1145704387693334</v>
      </c>
      <c r="X48" s="128">
        <f t="shared" si="18"/>
        <v>0.47680885431466646</v>
      </c>
      <c r="Y48" s="128">
        <f t="shared" si="19"/>
        <v>0.34</v>
      </c>
      <c r="Z48" s="128">
        <f t="shared" si="20"/>
        <v>1.43</v>
      </c>
    </row>
    <row r="49" spans="1:26" ht="24.95" customHeight="1">
      <c r="A49" s="22" t="s">
        <v>2886</v>
      </c>
      <c r="B49" s="38" t="s">
        <v>3046</v>
      </c>
      <c r="C49" s="47">
        <v>43</v>
      </c>
      <c r="D49" s="79" t="s">
        <v>1802</v>
      </c>
      <c r="E49" s="22" t="s">
        <v>3098</v>
      </c>
      <c r="F49" s="30">
        <v>1</v>
      </c>
      <c r="G49" s="30">
        <v>32</v>
      </c>
      <c r="H49" s="30">
        <v>3</v>
      </c>
      <c r="I49" s="30">
        <v>0</v>
      </c>
      <c r="J49" s="30">
        <v>2</v>
      </c>
      <c r="K49" s="49">
        <f t="shared" si="13"/>
        <v>38</v>
      </c>
      <c r="L49" s="50">
        <v>50044276158</v>
      </c>
      <c r="M49" s="41" t="s">
        <v>96</v>
      </c>
      <c r="N49" s="45" t="s">
        <v>134</v>
      </c>
      <c r="O49" s="129">
        <v>1304</v>
      </c>
      <c r="P49" s="127">
        <v>0.44</v>
      </c>
      <c r="Q49" s="127">
        <v>-0.29099999999999993</v>
      </c>
      <c r="R49" s="128">
        <f t="shared" si="14"/>
        <v>0.14900000000000008</v>
      </c>
      <c r="S49" s="128">
        <f t="shared" si="15"/>
        <v>0.8748405600000001</v>
      </c>
      <c r="T49" s="128">
        <f t="shared" si="16"/>
        <v>1.5112316799999999</v>
      </c>
      <c r="U49" s="128">
        <f t="shared" si="11"/>
        <v>0.4348405600000001</v>
      </c>
      <c r="V49" s="128">
        <f t="shared" si="12"/>
        <v>1.8022316799999998</v>
      </c>
      <c r="W49" s="128">
        <f t="shared" si="17"/>
        <v>0.12542251218933337</v>
      </c>
      <c r="X49" s="128">
        <f t="shared" si="18"/>
        <v>0.53874712354133325</v>
      </c>
      <c r="Y49" s="128">
        <f t="shared" si="19"/>
        <v>0.38</v>
      </c>
      <c r="Z49" s="128">
        <f t="shared" si="20"/>
        <v>1.62</v>
      </c>
    </row>
    <row r="50" spans="1:26" ht="24.95" customHeight="1">
      <c r="A50" s="22" t="s">
        <v>2886</v>
      </c>
      <c r="B50" s="38" t="s">
        <v>3046</v>
      </c>
      <c r="C50" s="47">
        <v>44</v>
      </c>
      <c r="D50" s="79" t="s">
        <v>241</v>
      </c>
      <c r="E50" s="22" t="s">
        <v>3170</v>
      </c>
      <c r="F50" s="30">
        <v>5</v>
      </c>
      <c r="G50" s="30">
        <v>25</v>
      </c>
      <c r="H50" s="30">
        <v>4</v>
      </c>
      <c r="I50" s="30">
        <v>0</v>
      </c>
      <c r="J50" s="30">
        <v>18</v>
      </c>
      <c r="K50" s="49">
        <f t="shared" si="13"/>
        <v>52</v>
      </c>
      <c r="L50" s="50">
        <v>50127984931</v>
      </c>
      <c r="M50" s="41" t="s">
        <v>96</v>
      </c>
      <c r="N50" s="45" t="s">
        <v>134</v>
      </c>
      <c r="O50" s="129">
        <v>2044</v>
      </c>
      <c r="P50" s="127">
        <v>0.21700000000000008</v>
      </c>
      <c r="Q50" s="127">
        <v>0.90400000000000014</v>
      </c>
      <c r="R50" s="128">
        <f t="shared" si="14"/>
        <v>1.1210000000000002</v>
      </c>
      <c r="S50" s="128">
        <f t="shared" si="15"/>
        <v>1.3712991600000002</v>
      </c>
      <c r="T50" s="128">
        <f t="shared" si="16"/>
        <v>2.36883248</v>
      </c>
      <c r="U50" s="128">
        <f t="shared" si="11"/>
        <v>1.1542991600000001</v>
      </c>
      <c r="V50" s="128">
        <f t="shared" si="12"/>
        <v>1.4648324799999999</v>
      </c>
      <c r="W50" s="128">
        <f t="shared" si="17"/>
        <v>0.33293835438266667</v>
      </c>
      <c r="X50" s="128">
        <f t="shared" si="18"/>
        <v>0.43788725602133333</v>
      </c>
      <c r="Y50" s="128">
        <f t="shared" si="19"/>
        <v>1</v>
      </c>
      <c r="Z50" s="128">
        <f t="shared" si="20"/>
        <v>1.31</v>
      </c>
    </row>
    <row r="51" spans="1:26" ht="24.95" customHeight="1">
      <c r="A51" s="22" t="s">
        <v>2886</v>
      </c>
      <c r="B51" s="38" t="s">
        <v>3049</v>
      </c>
      <c r="C51" s="47">
        <v>45</v>
      </c>
      <c r="D51" s="79" t="s">
        <v>1823</v>
      </c>
      <c r="E51" s="22" t="s">
        <v>0</v>
      </c>
      <c r="F51" s="30">
        <v>0</v>
      </c>
      <c r="G51" s="30">
        <v>36</v>
      </c>
      <c r="H51" s="30">
        <v>4</v>
      </c>
      <c r="I51" s="30">
        <v>0</v>
      </c>
      <c r="J51" s="30">
        <v>0</v>
      </c>
      <c r="K51" s="49">
        <f t="shared" si="13"/>
        <v>40</v>
      </c>
      <c r="L51" s="50">
        <v>50131743183</v>
      </c>
      <c r="M51" s="41" t="s">
        <v>96</v>
      </c>
      <c r="N51" s="45" t="s">
        <v>134</v>
      </c>
      <c r="O51" s="129">
        <v>1617</v>
      </c>
      <c r="P51" s="127">
        <v>-1.41</v>
      </c>
      <c r="Q51" s="127">
        <v>-2.1240999999999999</v>
      </c>
      <c r="R51" s="128">
        <f t="shared" si="14"/>
        <v>-3.5340999999999996</v>
      </c>
      <c r="S51" s="128">
        <f t="shared" si="15"/>
        <v>1.0848291300000001</v>
      </c>
      <c r="T51" s="128">
        <f t="shared" si="16"/>
        <v>1.8739736399999998</v>
      </c>
      <c r="U51" s="128">
        <f t="shared" si="11"/>
        <v>2.4948291300000003</v>
      </c>
      <c r="V51" s="128">
        <f t="shared" si="12"/>
        <v>3.9980736399999994</v>
      </c>
      <c r="W51" s="128">
        <f t="shared" si="17"/>
        <v>0.71959188206300007</v>
      </c>
      <c r="X51" s="128">
        <f t="shared" si="18"/>
        <v>1.1951574801173332</v>
      </c>
      <c r="Y51" s="128">
        <f t="shared" si="19"/>
        <v>2.16</v>
      </c>
      <c r="Z51" s="128">
        <f t="shared" si="20"/>
        <v>3.59</v>
      </c>
    </row>
    <row r="52" spans="1:26" ht="24.95" customHeight="1">
      <c r="A52" s="22" t="s">
        <v>2886</v>
      </c>
      <c r="B52" s="38" t="s">
        <v>3053</v>
      </c>
      <c r="C52" s="47">
        <v>46</v>
      </c>
      <c r="D52" s="79" t="s">
        <v>1811</v>
      </c>
      <c r="E52" s="22" t="s">
        <v>2630</v>
      </c>
      <c r="F52" s="30">
        <v>0</v>
      </c>
      <c r="G52" s="30">
        <v>27</v>
      </c>
      <c r="H52" s="30">
        <v>3</v>
      </c>
      <c r="I52" s="30">
        <v>0</v>
      </c>
      <c r="J52" s="30">
        <v>0</v>
      </c>
      <c r="K52" s="49">
        <f t="shared" si="13"/>
        <v>30</v>
      </c>
      <c r="L52" s="50">
        <v>50045138956</v>
      </c>
      <c r="M52" s="41" t="s">
        <v>96</v>
      </c>
      <c r="N52" s="45" t="s">
        <v>134</v>
      </c>
      <c r="O52" s="129">
        <v>1073</v>
      </c>
      <c r="P52" s="127">
        <v>0.19900000000000007</v>
      </c>
      <c r="Q52" s="127">
        <v>0.14400000000000002</v>
      </c>
      <c r="R52" s="128">
        <f t="shared" si="14"/>
        <v>0.34300000000000008</v>
      </c>
      <c r="S52" s="128">
        <f t="shared" si="15"/>
        <v>0.71986497000000005</v>
      </c>
      <c r="T52" s="128">
        <f t="shared" si="16"/>
        <v>1.24352116</v>
      </c>
      <c r="U52" s="128">
        <f t="shared" si="11"/>
        <v>0.52086496999999998</v>
      </c>
      <c r="V52" s="128">
        <f t="shared" si="12"/>
        <v>1.0995211600000001</v>
      </c>
      <c r="W52" s="128">
        <f t="shared" si="17"/>
        <v>0.15023481951366666</v>
      </c>
      <c r="X52" s="128">
        <f t="shared" si="18"/>
        <v>0.32868352542933338</v>
      </c>
      <c r="Y52" s="128">
        <f t="shared" si="19"/>
        <v>0.45</v>
      </c>
      <c r="Z52" s="128">
        <f t="shared" si="20"/>
        <v>0.99</v>
      </c>
    </row>
    <row r="53" spans="1:26" ht="24.95" customHeight="1">
      <c r="A53" s="22" t="s">
        <v>2886</v>
      </c>
      <c r="B53" s="38" t="s">
        <v>3048</v>
      </c>
      <c r="C53" s="47">
        <v>47</v>
      </c>
      <c r="D53" s="79" t="s">
        <v>1776</v>
      </c>
      <c r="E53" s="22" t="s">
        <v>2302</v>
      </c>
      <c r="F53" s="30">
        <v>0</v>
      </c>
      <c r="G53" s="30">
        <v>16</v>
      </c>
      <c r="H53" s="30">
        <v>10</v>
      </c>
      <c r="I53" s="30">
        <v>0</v>
      </c>
      <c r="J53" s="30">
        <v>0</v>
      </c>
      <c r="K53" s="49">
        <f t="shared" si="13"/>
        <v>26</v>
      </c>
      <c r="L53" s="50">
        <v>50043291054</v>
      </c>
      <c r="M53" s="41" t="s">
        <v>96</v>
      </c>
      <c r="N53" s="45" t="s">
        <v>134</v>
      </c>
      <c r="O53" s="129">
        <v>990</v>
      </c>
      <c r="P53" s="127">
        <v>0.36899999999999994</v>
      </c>
      <c r="Q53" s="127">
        <v>0.31899999999999995</v>
      </c>
      <c r="R53" s="128">
        <f t="shared" si="14"/>
        <v>0.68799999999999994</v>
      </c>
      <c r="S53" s="128">
        <f t="shared" si="15"/>
        <v>0.66418110000000008</v>
      </c>
      <c r="T53" s="128">
        <f t="shared" si="16"/>
        <v>1.1473308</v>
      </c>
      <c r="U53" s="128">
        <f t="shared" si="11"/>
        <v>0.29518110000000014</v>
      </c>
      <c r="V53" s="128">
        <f t="shared" si="12"/>
        <v>0.82833080000000003</v>
      </c>
      <c r="W53" s="128">
        <f t="shared" si="17"/>
        <v>8.5140068610000036E-2</v>
      </c>
      <c r="X53" s="128">
        <f t="shared" si="18"/>
        <v>0.24761568714666668</v>
      </c>
      <c r="Y53" s="128">
        <f t="shared" si="19"/>
        <v>0.26</v>
      </c>
      <c r="Z53" s="128">
        <f t="shared" si="20"/>
        <v>0.74</v>
      </c>
    </row>
    <row r="54" spans="1:26" ht="24.95" customHeight="1">
      <c r="A54" s="22" t="s">
        <v>2886</v>
      </c>
      <c r="B54" s="38" t="s">
        <v>3053</v>
      </c>
      <c r="C54" s="47">
        <v>48</v>
      </c>
      <c r="D54" s="79" t="s">
        <v>1820</v>
      </c>
      <c r="E54" s="22" t="s">
        <v>61</v>
      </c>
      <c r="F54" s="30">
        <v>13</v>
      </c>
      <c r="G54" s="30">
        <v>59</v>
      </c>
      <c r="H54" s="30">
        <v>2</v>
      </c>
      <c r="I54" s="30">
        <v>0</v>
      </c>
      <c r="J54" s="30">
        <v>0</v>
      </c>
      <c r="K54" s="49">
        <f t="shared" si="13"/>
        <v>74</v>
      </c>
      <c r="L54" s="50">
        <v>50124227566</v>
      </c>
      <c r="M54" s="41" t="s">
        <v>96</v>
      </c>
      <c r="N54" s="45" t="s">
        <v>134</v>
      </c>
      <c r="O54" s="129">
        <v>2417</v>
      </c>
      <c r="P54" s="127">
        <v>0.15</v>
      </c>
      <c r="Q54" s="127">
        <v>0.24299999999999966</v>
      </c>
      <c r="R54" s="128">
        <f t="shared" si="14"/>
        <v>0.39299999999999968</v>
      </c>
      <c r="S54" s="128">
        <f t="shared" si="15"/>
        <v>1.6215411300000002</v>
      </c>
      <c r="T54" s="128">
        <f t="shared" si="16"/>
        <v>2.80110964</v>
      </c>
      <c r="U54" s="128">
        <f t="shared" si="11"/>
        <v>1.4715411300000003</v>
      </c>
      <c r="V54" s="128">
        <f t="shared" si="12"/>
        <v>2.5581096400000005</v>
      </c>
      <c r="W54" s="128">
        <f t="shared" si="17"/>
        <v>0.42444151326300006</v>
      </c>
      <c r="X54" s="128">
        <f t="shared" si="18"/>
        <v>0.76470424171733353</v>
      </c>
      <c r="Y54" s="128">
        <f t="shared" si="19"/>
        <v>1.27</v>
      </c>
      <c r="Z54" s="128">
        <f t="shared" si="20"/>
        <v>2.29</v>
      </c>
    </row>
    <row r="55" spans="1:26" ht="24.95" customHeight="1">
      <c r="A55" s="22" t="s">
        <v>2886</v>
      </c>
      <c r="B55" s="38" t="s">
        <v>3053</v>
      </c>
      <c r="C55" s="47">
        <v>49</v>
      </c>
      <c r="D55" s="79" t="s">
        <v>1779</v>
      </c>
      <c r="E55" s="22" t="s">
        <v>3108</v>
      </c>
      <c r="F55" s="30">
        <v>20</v>
      </c>
      <c r="G55" s="30">
        <v>28</v>
      </c>
      <c r="H55" s="30">
        <v>1</v>
      </c>
      <c r="I55" s="30">
        <v>0</v>
      </c>
      <c r="J55" s="30">
        <v>0</v>
      </c>
      <c r="K55" s="49">
        <f t="shared" si="13"/>
        <v>49</v>
      </c>
      <c r="L55" s="50">
        <v>50043697768</v>
      </c>
      <c r="M55" s="41" t="s">
        <v>96</v>
      </c>
      <c r="N55" s="45" t="s">
        <v>134</v>
      </c>
      <c r="O55" s="129">
        <v>1484</v>
      </c>
      <c r="P55" s="127">
        <v>0.51300000000000001</v>
      </c>
      <c r="Q55" s="127">
        <v>0.65</v>
      </c>
      <c r="R55" s="128">
        <f t="shared" si="14"/>
        <v>1.163</v>
      </c>
      <c r="S55" s="128">
        <f t="shared" si="15"/>
        <v>0.99560076000000008</v>
      </c>
      <c r="T55" s="128">
        <f t="shared" si="16"/>
        <v>1.7198372799999999</v>
      </c>
      <c r="U55" s="128">
        <f t="shared" si="11"/>
        <v>0.48260076000000007</v>
      </c>
      <c r="V55" s="128">
        <f t="shared" si="12"/>
        <v>1.0698372799999998</v>
      </c>
      <c r="W55" s="128">
        <f t="shared" si="17"/>
        <v>0.13919814587600002</v>
      </c>
      <c r="X55" s="128">
        <f t="shared" si="18"/>
        <v>0.31981002423466659</v>
      </c>
      <c r="Y55" s="128">
        <f t="shared" si="19"/>
        <v>0.42</v>
      </c>
      <c r="Z55" s="128">
        <f t="shared" si="20"/>
        <v>0.96</v>
      </c>
    </row>
    <row r="56" spans="1:26" ht="24.95" customHeight="1">
      <c r="A56" s="22" t="s">
        <v>2886</v>
      </c>
      <c r="B56" s="38" t="s">
        <v>3049</v>
      </c>
      <c r="C56" s="47">
        <v>50</v>
      </c>
      <c r="D56" s="79" t="s">
        <v>376</v>
      </c>
      <c r="E56" s="22" t="s">
        <v>3025</v>
      </c>
      <c r="F56" s="30">
        <v>27</v>
      </c>
      <c r="G56" s="30">
        <v>19</v>
      </c>
      <c r="H56" s="30">
        <v>28</v>
      </c>
      <c r="I56" s="30">
        <v>0</v>
      </c>
      <c r="J56" s="30">
        <v>0</v>
      </c>
      <c r="K56" s="49">
        <f t="shared" si="13"/>
        <v>74</v>
      </c>
      <c r="L56" s="50">
        <v>50045219326</v>
      </c>
      <c r="M56" s="41" t="s">
        <v>96</v>
      </c>
      <c r="N56" s="45" t="s">
        <v>134</v>
      </c>
      <c r="O56" s="129">
        <v>2667</v>
      </c>
      <c r="P56" s="127">
        <v>-1.0939999999999999</v>
      </c>
      <c r="Q56" s="127">
        <v>-4.3619999999999992</v>
      </c>
      <c r="R56" s="128">
        <f t="shared" si="14"/>
        <v>-5.4559999999999995</v>
      </c>
      <c r="S56" s="128">
        <f t="shared" si="15"/>
        <v>1.7892636300000002</v>
      </c>
      <c r="T56" s="128">
        <f t="shared" si="16"/>
        <v>3.0908396399999996</v>
      </c>
      <c r="U56" s="128">
        <f t="shared" si="11"/>
        <v>2.8832636300000001</v>
      </c>
      <c r="V56" s="128">
        <f t="shared" si="12"/>
        <v>7.4528396399999988</v>
      </c>
      <c r="W56" s="128">
        <f t="shared" si="17"/>
        <v>0.83162933967966668</v>
      </c>
      <c r="X56" s="128">
        <f t="shared" si="18"/>
        <v>2.2279021963839996</v>
      </c>
      <c r="Y56" s="128">
        <f t="shared" si="19"/>
        <v>2.4900000000000002</v>
      </c>
      <c r="Z56" s="128">
        <f t="shared" si="20"/>
        <v>6.68</v>
      </c>
    </row>
    <row r="57" spans="1:26" ht="24.95" customHeight="1">
      <c r="A57" s="22" t="s">
        <v>2886</v>
      </c>
      <c r="B57" s="38" t="s">
        <v>3056</v>
      </c>
      <c r="C57" s="47">
        <v>51</v>
      </c>
      <c r="D57" s="79" t="s">
        <v>1810</v>
      </c>
      <c r="E57" s="22" t="s">
        <v>3132</v>
      </c>
      <c r="F57" s="30">
        <v>22</v>
      </c>
      <c r="G57" s="30">
        <v>50</v>
      </c>
      <c r="H57" s="30">
        <v>65</v>
      </c>
      <c r="I57" s="30">
        <v>0</v>
      </c>
      <c r="J57" s="30">
        <v>0</v>
      </c>
      <c r="K57" s="49">
        <f t="shared" si="13"/>
        <v>137</v>
      </c>
      <c r="L57" s="50">
        <v>50045138796</v>
      </c>
      <c r="M57" s="41" t="s">
        <v>96</v>
      </c>
      <c r="N57" s="45" t="s">
        <v>134</v>
      </c>
      <c r="O57" s="129">
        <v>4255</v>
      </c>
      <c r="P57" s="127">
        <v>0.16800000000000015</v>
      </c>
      <c r="Q57" s="127">
        <v>0.87099999999999955</v>
      </c>
      <c r="R57" s="128">
        <f t="shared" si="14"/>
        <v>1.0389999999999997</v>
      </c>
      <c r="S57" s="128">
        <f t="shared" si="15"/>
        <v>2.8546369500000002</v>
      </c>
      <c r="T57" s="128">
        <f t="shared" si="16"/>
        <v>4.9312046</v>
      </c>
      <c r="U57" s="128">
        <f t="shared" si="11"/>
        <v>2.68663695</v>
      </c>
      <c r="V57" s="128">
        <f t="shared" si="12"/>
        <v>4.0602046000000005</v>
      </c>
      <c r="W57" s="128">
        <f t="shared" si="17"/>
        <v>0.77491565094499992</v>
      </c>
      <c r="X57" s="128">
        <f t="shared" si="18"/>
        <v>1.2137304950933336</v>
      </c>
      <c r="Y57" s="128">
        <f t="shared" si="19"/>
        <v>2.3199999999999998</v>
      </c>
      <c r="Z57" s="128">
        <f t="shared" si="20"/>
        <v>3.64</v>
      </c>
    </row>
    <row r="58" spans="1:26" ht="24.95" customHeight="1">
      <c r="A58" s="22" t="s">
        <v>2886</v>
      </c>
      <c r="B58" s="38" t="s">
        <v>3049</v>
      </c>
      <c r="C58" s="47">
        <v>52</v>
      </c>
      <c r="D58" s="79" t="s">
        <v>1499</v>
      </c>
      <c r="E58" s="22" t="s">
        <v>3102</v>
      </c>
      <c r="F58" s="30">
        <v>35</v>
      </c>
      <c r="G58" s="30">
        <v>81</v>
      </c>
      <c r="H58" s="30">
        <v>77</v>
      </c>
      <c r="I58" s="30">
        <v>0</v>
      </c>
      <c r="J58" s="30">
        <v>0</v>
      </c>
      <c r="K58" s="49">
        <f t="shared" si="13"/>
        <v>193</v>
      </c>
      <c r="L58" s="50">
        <v>50044681565</v>
      </c>
      <c r="M58" s="41" t="s">
        <v>96</v>
      </c>
      <c r="N58" s="45" t="s">
        <v>134</v>
      </c>
      <c r="O58" s="129">
        <v>4863</v>
      </c>
      <c r="P58" s="127">
        <v>1.4670000000000005</v>
      </c>
      <c r="Q58" s="127">
        <v>0.45500000000000002</v>
      </c>
      <c r="R58" s="128">
        <f t="shared" si="14"/>
        <v>1.9220000000000006</v>
      </c>
      <c r="S58" s="128">
        <f t="shared" si="15"/>
        <v>3.2625380700000002</v>
      </c>
      <c r="T58" s="128">
        <f t="shared" si="16"/>
        <v>5.6358279599999994</v>
      </c>
      <c r="U58" s="128">
        <f t="shared" si="11"/>
        <v>1.7955380699999997</v>
      </c>
      <c r="V58" s="128">
        <f t="shared" si="12"/>
        <v>5.1808279599999993</v>
      </c>
      <c r="W58" s="128">
        <f t="shared" si="17"/>
        <v>0.51789303065699988</v>
      </c>
      <c r="X58" s="128">
        <f t="shared" si="18"/>
        <v>1.5487221715093333</v>
      </c>
      <c r="Y58" s="128">
        <f t="shared" si="19"/>
        <v>1.55</v>
      </c>
      <c r="Z58" s="128">
        <f t="shared" si="20"/>
        <v>4.6500000000000004</v>
      </c>
    </row>
    <row r="59" spans="1:26" ht="24.95" customHeight="1">
      <c r="A59" s="22" t="s">
        <v>2886</v>
      </c>
      <c r="B59" s="38" t="s">
        <v>2886</v>
      </c>
      <c r="C59" s="47">
        <v>53</v>
      </c>
      <c r="D59" s="79" t="s">
        <v>1785</v>
      </c>
      <c r="E59" s="22" t="s">
        <v>3123</v>
      </c>
      <c r="F59" s="30">
        <v>0</v>
      </c>
      <c r="G59" s="30">
        <v>41</v>
      </c>
      <c r="H59" s="30">
        <v>26</v>
      </c>
      <c r="I59" s="30">
        <v>0</v>
      </c>
      <c r="J59" s="30">
        <v>0</v>
      </c>
      <c r="K59" s="49">
        <f t="shared" si="13"/>
        <v>67</v>
      </c>
      <c r="L59" s="50">
        <v>50044097328</v>
      </c>
      <c r="M59" s="41" t="s">
        <v>96</v>
      </c>
      <c r="N59" s="45" t="s">
        <v>134</v>
      </c>
      <c r="O59" s="129">
        <v>1475</v>
      </c>
      <c r="P59" s="127">
        <v>1.1579999999999999</v>
      </c>
      <c r="Q59" s="127">
        <v>1.819</v>
      </c>
      <c r="R59" s="128">
        <f t="shared" si="14"/>
        <v>2.9769999999999999</v>
      </c>
      <c r="S59" s="128">
        <f t="shared" si="15"/>
        <v>0.98956275000000005</v>
      </c>
      <c r="T59" s="128">
        <f t="shared" si="16"/>
        <v>1.7094069999999999</v>
      </c>
      <c r="U59" s="151">
        <v>0</v>
      </c>
      <c r="V59" s="151">
        <v>0</v>
      </c>
      <c r="W59" s="128">
        <f t="shared" si="17"/>
        <v>0</v>
      </c>
      <c r="X59" s="128">
        <f t="shared" si="18"/>
        <v>0</v>
      </c>
      <c r="Y59" s="128">
        <f t="shared" si="19"/>
        <v>0</v>
      </c>
      <c r="Z59" s="128">
        <f t="shared" si="20"/>
        <v>0</v>
      </c>
    </row>
    <row r="60" spans="1:26" ht="24.95" customHeight="1">
      <c r="A60" s="22" t="s">
        <v>2886</v>
      </c>
      <c r="B60" s="38" t="s">
        <v>2886</v>
      </c>
      <c r="C60" s="47">
        <v>54</v>
      </c>
      <c r="D60" s="79" t="s">
        <v>1821</v>
      </c>
      <c r="E60" s="22" t="s">
        <v>7</v>
      </c>
      <c r="F60" s="30">
        <v>9</v>
      </c>
      <c r="G60" s="30">
        <v>44</v>
      </c>
      <c r="H60" s="30">
        <v>30</v>
      </c>
      <c r="I60" s="30">
        <v>0</v>
      </c>
      <c r="J60" s="30">
        <v>0</v>
      </c>
      <c r="K60" s="49">
        <f t="shared" si="13"/>
        <v>83</v>
      </c>
      <c r="L60" s="50">
        <v>50124463853</v>
      </c>
      <c r="M60" s="41" t="s">
        <v>96</v>
      </c>
      <c r="N60" s="45" t="s">
        <v>134</v>
      </c>
      <c r="O60" s="129">
        <v>2306</v>
      </c>
      <c r="P60" s="127">
        <v>0.98100000000000032</v>
      </c>
      <c r="Q60" s="127">
        <v>1.5419999999999998</v>
      </c>
      <c r="R60" s="128">
        <f t="shared" si="14"/>
        <v>2.5230000000000001</v>
      </c>
      <c r="S60" s="128">
        <f t="shared" si="15"/>
        <v>1.5470723400000002</v>
      </c>
      <c r="T60" s="128">
        <f t="shared" si="16"/>
        <v>2.6724695199999999</v>
      </c>
      <c r="U60" s="128">
        <f t="shared" ref="U60:U76" si="21">S60-P60</f>
        <v>0.56607233999999984</v>
      </c>
      <c r="V60" s="128">
        <f t="shared" ref="V60:V76" si="22">T60-Q60</f>
        <v>1.1304695200000001</v>
      </c>
      <c r="W60" s="128">
        <f t="shared" si="17"/>
        <v>0.16327413193399995</v>
      </c>
      <c r="X60" s="128">
        <f t="shared" si="18"/>
        <v>0.33793502184533336</v>
      </c>
      <c r="Y60" s="128">
        <f t="shared" si="19"/>
        <v>0.49</v>
      </c>
      <c r="Z60" s="128">
        <f t="shared" si="20"/>
        <v>1.01</v>
      </c>
    </row>
    <row r="61" spans="1:26" ht="24.95" customHeight="1">
      <c r="A61" s="22" t="s">
        <v>2886</v>
      </c>
      <c r="B61" s="38" t="s">
        <v>3057</v>
      </c>
      <c r="C61" s="47">
        <v>55</v>
      </c>
      <c r="D61" s="79" t="s">
        <v>373</v>
      </c>
      <c r="E61" s="22" t="s">
        <v>3172</v>
      </c>
      <c r="F61" s="30">
        <v>0</v>
      </c>
      <c r="G61" s="30">
        <v>99</v>
      </c>
      <c r="H61" s="30">
        <v>13</v>
      </c>
      <c r="I61" s="30">
        <v>0</v>
      </c>
      <c r="J61" s="30">
        <v>0</v>
      </c>
      <c r="K61" s="49">
        <f t="shared" si="13"/>
        <v>112</v>
      </c>
      <c r="L61" s="50">
        <v>50126645605</v>
      </c>
      <c r="M61" s="41" t="s">
        <v>96</v>
      </c>
      <c r="N61" s="45" t="s">
        <v>134</v>
      </c>
      <c r="O61" s="129">
        <v>3330</v>
      </c>
      <c r="P61" s="127">
        <v>0.84600000000000097</v>
      </c>
      <c r="Q61" s="127">
        <v>1.2389999999999977</v>
      </c>
      <c r="R61" s="128">
        <f t="shared" si="14"/>
        <v>2.0849999999999986</v>
      </c>
      <c r="S61" s="128">
        <f t="shared" si="15"/>
        <v>2.2340637000000001</v>
      </c>
      <c r="T61" s="128">
        <f t="shared" si="16"/>
        <v>3.8592035999999998</v>
      </c>
      <c r="U61" s="128">
        <f t="shared" si="21"/>
        <v>1.3880636999999991</v>
      </c>
      <c r="V61" s="128">
        <f t="shared" si="22"/>
        <v>2.6202036000000022</v>
      </c>
      <c r="W61" s="128">
        <f t="shared" si="17"/>
        <v>0.40036383986999974</v>
      </c>
      <c r="X61" s="128">
        <f t="shared" si="18"/>
        <v>0.78326619616000071</v>
      </c>
      <c r="Y61" s="128">
        <f t="shared" si="19"/>
        <v>1.2</v>
      </c>
      <c r="Z61" s="128">
        <f t="shared" si="20"/>
        <v>2.35</v>
      </c>
    </row>
    <row r="62" spans="1:26" ht="24.95" customHeight="1">
      <c r="A62" s="22" t="s">
        <v>2886</v>
      </c>
      <c r="B62" s="38" t="s">
        <v>2886</v>
      </c>
      <c r="C62" s="47">
        <v>56</v>
      </c>
      <c r="D62" s="79" t="s">
        <v>1786</v>
      </c>
      <c r="E62" s="22" t="s">
        <v>3134</v>
      </c>
      <c r="F62" s="30">
        <v>38</v>
      </c>
      <c r="G62" s="30">
        <v>45</v>
      </c>
      <c r="H62" s="30">
        <v>28</v>
      </c>
      <c r="I62" s="30">
        <v>0</v>
      </c>
      <c r="J62" s="30">
        <v>0</v>
      </c>
      <c r="K62" s="49">
        <f t="shared" si="13"/>
        <v>111</v>
      </c>
      <c r="L62" s="50">
        <v>50044097362</v>
      </c>
      <c r="M62" s="41" t="s">
        <v>96</v>
      </c>
      <c r="N62" s="45" t="s">
        <v>134</v>
      </c>
      <c r="O62" s="129">
        <v>3817</v>
      </c>
      <c r="P62" s="127">
        <v>0.54100000000000037</v>
      </c>
      <c r="Q62" s="127">
        <v>1.2849999999999999</v>
      </c>
      <c r="R62" s="128">
        <f t="shared" si="14"/>
        <v>1.8260000000000003</v>
      </c>
      <c r="S62" s="128">
        <f t="shared" si="15"/>
        <v>2.56078713</v>
      </c>
      <c r="T62" s="128">
        <f t="shared" si="16"/>
        <v>4.4235976399999997</v>
      </c>
      <c r="U62" s="128">
        <f t="shared" si="21"/>
        <v>2.0197871299999997</v>
      </c>
      <c r="V62" s="128">
        <f t="shared" si="22"/>
        <v>3.1385976399999995</v>
      </c>
      <c r="W62" s="128">
        <f t="shared" si="17"/>
        <v>0.58257393452966655</v>
      </c>
      <c r="X62" s="128">
        <f t="shared" si="18"/>
        <v>0.93823145451733314</v>
      </c>
      <c r="Y62" s="128">
        <f t="shared" si="19"/>
        <v>1.75</v>
      </c>
      <c r="Z62" s="128">
        <f t="shared" si="20"/>
        <v>2.81</v>
      </c>
    </row>
    <row r="63" spans="1:26" ht="24.95" customHeight="1">
      <c r="A63" s="22" t="s">
        <v>2886</v>
      </c>
      <c r="B63" s="38" t="s">
        <v>3046</v>
      </c>
      <c r="C63" s="47">
        <v>57</v>
      </c>
      <c r="D63" s="79" t="s">
        <v>1804</v>
      </c>
      <c r="E63" s="22" t="s">
        <v>3110</v>
      </c>
      <c r="F63" s="30">
        <v>24</v>
      </c>
      <c r="G63" s="30">
        <v>57</v>
      </c>
      <c r="H63" s="30">
        <v>45</v>
      </c>
      <c r="I63" s="30">
        <v>0</v>
      </c>
      <c r="J63" s="30">
        <v>18</v>
      </c>
      <c r="K63" s="49">
        <f t="shared" si="13"/>
        <v>144</v>
      </c>
      <c r="L63" s="50">
        <v>50044277538</v>
      </c>
      <c r="M63" s="41" t="s">
        <v>96</v>
      </c>
      <c r="N63" s="45" t="s">
        <v>134</v>
      </c>
      <c r="O63" s="129">
        <v>3997</v>
      </c>
      <c r="P63" s="127">
        <v>1.21</v>
      </c>
      <c r="Q63" s="127">
        <v>1.6480000000000006</v>
      </c>
      <c r="R63" s="128">
        <f t="shared" si="14"/>
        <v>2.8580000000000005</v>
      </c>
      <c r="S63" s="128">
        <f t="shared" si="15"/>
        <v>2.6815473300000003</v>
      </c>
      <c r="T63" s="128">
        <f t="shared" si="16"/>
        <v>4.6322032399999999</v>
      </c>
      <c r="U63" s="128">
        <f t="shared" si="21"/>
        <v>1.4715473300000004</v>
      </c>
      <c r="V63" s="128">
        <f t="shared" si="22"/>
        <v>2.9842032399999994</v>
      </c>
      <c r="W63" s="128">
        <f t="shared" si="17"/>
        <v>0.42444330154966675</v>
      </c>
      <c r="X63" s="128">
        <f t="shared" si="18"/>
        <v>0.8920778218773332</v>
      </c>
      <c r="Y63" s="128">
        <f t="shared" si="19"/>
        <v>1.27</v>
      </c>
      <c r="Z63" s="128">
        <f t="shared" si="20"/>
        <v>2.68</v>
      </c>
    </row>
    <row r="64" spans="1:26" ht="24.95" customHeight="1">
      <c r="A64" s="22" t="s">
        <v>2886</v>
      </c>
      <c r="B64" s="38" t="s">
        <v>3053</v>
      </c>
      <c r="C64" s="47">
        <v>58</v>
      </c>
      <c r="D64" s="79" t="s">
        <v>1808</v>
      </c>
      <c r="E64" s="22" t="s">
        <v>3127</v>
      </c>
      <c r="F64" s="30">
        <v>79</v>
      </c>
      <c r="G64" s="30">
        <v>19</v>
      </c>
      <c r="H64" s="30">
        <v>62</v>
      </c>
      <c r="I64" s="30">
        <v>0</v>
      </c>
      <c r="J64" s="30">
        <v>0</v>
      </c>
      <c r="K64" s="49">
        <f t="shared" si="13"/>
        <v>160</v>
      </c>
      <c r="L64" s="50">
        <v>50045015184</v>
      </c>
      <c r="M64" s="41" t="s">
        <v>96</v>
      </c>
      <c r="N64" s="45" t="s">
        <v>134</v>
      </c>
      <c r="O64" s="129">
        <v>4187</v>
      </c>
      <c r="P64" s="127">
        <v>1.2609999999999999</v>
      </c>
      <c r="Q64" s="127">
        <v>1.8989999999999974</v>
      </c>
      <c r="R64" s="128">
        <f t="shared" si="14"/>
        <v>3.1599999999999975</v>
      </c>
      <c r="S64" s="128">
        <f t="shared" si="15"/>
        <v>2.8090164300000002</v>
      </c>
      <c r="T64" s="128">
        <f t="shared" si="16"/>
        <v>4.8523980399999997</v>
      </c>
      <c r="U64" s="128">
        <f t="shared" si="21"/>
        <v>1.5480164300000003</v>
      </c>
      <c r="V64" s="128">
        <f t="shared" si="22"/>
        <v>2.9533980400000024</v>
      </c>
      <c r="W64" s="128">
        <f t="shared" si="17"/>
        <v>0.44649953895966671</v>
      </c>
      <c r="X64" s="128">
        <f t="shared" si="18"/>
        <v>0.88286912075733415</v>
      </c>
      <c r="Y64" s="128">
        <f t="shared" si="19"/>
        <v>1.34</v>
      </c>
      <c r="Z64" s="128">
        <f t="shared" si="20"/>
        <v>2.65</v>
      </c>
    </row>
    <row r="65" spans="1:26" ht="24.95" customHeight="1">
      <c r="A65" s="22" t="s">
        <v>2886</v>
      </c>
      <c r="B65" s="38" t="s">
        <v>3054</v>
      </c>
      <c r="C65" s="47">
        <v>59</v>
      </c>
      <c r="D65" s="79" t="s">
        <v>1796</v>
      </c>
      <c r="E65" s="22" t="s">
        <v>3112</v>
      </c>
      <c r="F65" s="30">
        <v>51</v>
      </c>
      <c r="G65" s="30">
        <v>123</v>
      </c>
      <c r="H65" s="30">
        <v>121</v>
      </c>
      <c r="I65" s="30">
        <v>0</v>
      </c>
      <c r="J65" s="30">
        <v>2</v>
      </c>
      <c r="K65" s="49">
        <f t="shared" si="13"/>
        <v>297</v>
      </c>
      <c r="L65" s="50">
        <v>50044271604</v>
      </c>
      <c r="M65" s="41" t="s">
        <v>96</v>
      </c>
      <c r="N65" s="45" t="s">
        <v>134</v>
      </c>
      <c r="O65" s="129">
        <v>6698</v>
      </c>
      <c r="P65" s="127">
        <v>1.8730000000000002</v>
      </c>
      <c r="Q65" s="127">
        <v>2.3149999999999999</v>
      </c>
      <c r="R65" s="128">
        <f t="shared" si="14"/>
        <v>4.1880000000000006</v>
      </c>
      <c r="S65" s="128">
        <f t="shared" si="15"/>
        <v>4.4936212200000005</v>
      </c>
      <c r="T65" s="128">
        <f t="shared" si="16"/>
        <v>7.7624461599999997</v>
      </c>
      <c r="U65" s="128">
        <f t="shared" si="21"/>
        <v>2.6206212200000003</v>
      </c>
      <c r="V65" s="128">
        <f t="shared" si="22"/>
        <v>5.4474461600000001</v>
      </c>
      <c r="W65" s="128">
        <f t="shared" si="17"/>
        <v>0.75587451388866667</v>
      </c>
      <c r="X65" s="128">
        <f t="shared" si="18"/>
        <v>1.6284232387626667</v>
      </c>
      <c r="Y65" s="128">
        <f t="shared" si="19"/>
        <v>2.27</v>
      </c>
      <c r="Z65" s="128">
        <f t="shared" si="20"/>
        <v>4.8899999999999997</v>
      </c>
    </row>
    <row r="66" spans="1:26" ht="24.95" customHeight="1">
      <c r="A66" s="22" t="s">
        <v>2886</v>
      </c>
      <c r="B66" s="38" t="s">
        <v>3048</v>
      </c>
      <c r="C66" s="47">
        <v>60</v>
      </c>
      <c r="D66" s="79" t="s">
        <v>1777</v>
      </c>
      <c r="E66" s="22" t="s">
        <v>3128</v>
      </c>
      <c r="F66" s="30">
        <v>22</v>
      </c>
      <c r="G66" s="30">
        <v>63</v>
      </c>
      <c r="H66" s="30">
        <v>97</v>
      </c>
      <c r="I66" s="30">
        <v>0</v>
      </c>
      <c r="J66" s="30">
        <v>0</v>
      </c>
      <c r="K66" s="49">
        <f t="shared" si="13"/>
        <v>182</v>
      </c>
      <c r="L66" s="50">
        <v>50043291350</v>
      </c>
      <c r="M66" s="41" t="s">
        <v>96</v>
      </c>
      <c r="N66" s="45" t="s">
        <v>134</v>
      </c>
      <c r="O66" s="129">
        <v>5806</v>
      </c>
      <c r="P66" s="127">
        <v>1.623000000000002</v>
      </c>
      <c r="Q66" s="127">
        <v>2.0610000000000008</v>
      </c>
      <c r="R66" s="128">
        <f t="shared" si="14"/>
        <v>3.6840000000000028</v>
      </c>
      <c r="S66" s="128">
        <f t="shared" si="15"/>
        <v>3.8951873400000001</v>
      </c>
      <c r="T66" s="128">
        <f t="shared" si="16"/>
        <v>6.7286895199999996</v>
      </c>
      <c r="U66" s="128">
        <f t="shared" si="21"/>
        <v>2.2721873399999981</v>
      </c>
      <c r="V66" s="128">
        <f t="shared" si="22"/>
        <v>4.6676895199999988</v>
      </c>
      <c r="W66" s="128">
        <f t="shared" si="17"/>
        <v>0.65537456843399944</v>
      </c>
      <c r="X66" s="128">
        <f t="shared" si="18"/>
        <v>1.3953279871786664</v>
      </c>
      <c r="Y66" s="128">
        <f t="shared" si="19"/>
        <v>1.97</v>
      </c>
      <c r="Z66" s="128">
        <f t="shared" si="20"/>
        <v>4.1900000000000004</v>
      </c>
    </row>
    <row r="67" spans="1:26" ht="24.95" customHeight="1">
      <c r="A67" s="22" t="s">
        <v>2886</v>
      </c>
      <c r="B67" s="38" t="s">
        <v>2886</v>
      </c>
      <c r="C67" s="47">
        <v>61</v>
      </c>
      <c r="D67" s="79" t="s">
        <v>1794</v>
      </c>
      <c r="E67" s="22" t="s">
        <v>3130</v>
      </c>
      <c r="F67" s="30">
        <v>17</v>
      </c>
      <c r="G67" s="30">
        <v>80</v>
      </c>
      <c r="H67" s="30">
        <v>104</v>
      </c>
      <c r="I67" s="30">
        <v>0</v>
      </c>
      <c r="J67" s="30">
        <v>0</v>
      </c>
      <c r="K67" s="49">
        <f t="shared" si="13"/>
        <v>201</v>
      </c>
      <c r="L67" s="50">
        <v>50044120676</v>
      </c>
      <c r="M67" s="41" t="s">
        <v>96</v>
      </c>
      <c r="N67" s="45" t="s">
        <v>134</v>
      </c>
      <c r="O67" s="129">
        <v>4578</v>
      </c>
      <c r="P67" s="127">
        <v>1.0729999999999995</v>
      </c>
      <c r="Q67" s="127">
        <v>1.8140000000000001</v>
      </c>
      <c r="R67" s="128">
        <f t="shared" si="14"/>
        <v>2.8869999999999996</v>
      </c>
      <c r="S67" s="128">
        <f t="shared" si="15"/>
        <v>3.0713344200000003</v>
      </c>
      <c r="T67" s="128">
        <f t="shared" si="16"/>
        <v>5.3055357599999997</v>
      </c>
      <c r="U67" s="128">
        <f t="shared" si="21"/>
        <v>1.9983344200000008</v>
      </c>
      <c r="V67" s="128">
        <f t="shared" si="22"/>
        <v>3.4915357599999997</v>
      </c>
      <c r="W67" s="128">
        <f t="shared" si="17"/>
        <v>0.5763862578753336</v>
      </c>
      <c r="X67" s="128">
        <f t="shared" si="18"/>
        <v>1.0437364231893334</v>
      </c>
      <c r="Y67" s="128">
        <f t="shared" si="19"/>
        <v>1.73</v>
      </c>
      <c r="Z67" s="128">
        <f t="shared" si="20"/>
        <v>3.13</v>
      </c>
    </row>
    <row r="68" spans="1:26" ht="24.95" customHeight="1">
      <c r="A68" s="22" t="s">
        <v>2886</v>
      </c>
      <c r="B68" s="38" t="s">
        <v>3046</v>
      </c>
      <c r="C68" s="47">
        <v>62</v>
      </c>
      <c r="D68" s="79" t="s">
        <v>1803</v>
      </c>
      <c r="E68" s="22" t="s">
        <v>3103</v>
      </c>
      <c r="F68" s="30">
        <v>3</v>
      </c>
      <c r="G68" s="30">
        <v>29</v>
      </c>
      <c r="H68" s="30">
        <v>15</v>
      </c>
      <c r="I68" s="30">
        <v>0</v>
      </c>
      <c r="J68" s="30">
        <v>98</v>
      </c>
      <c r="K68" s="49">
        <f t="shared" si="13"/>
        <v>145</v>
      </c>
      <c r="L68" s="50">
        <v>50044276895</v>
      </c>
      <c r="M68" s="41" t="s">
        <v>96</v>
      </c>
      <c r="N68" s="45" t="s">
        <v>134</v>
      </c>
      <c r="O68" s="129">
        <v>3829</v>
      </c>
      <c r="P68" s="127">
        <v>0.79300000000000037</v>
      </c>
      <c r="Q68" s="127">
        <v>1.0079999999999991</v>
      </c>
      <c r="R68" s="128">
        <f t="shared" si="14"/>
        <v>1.8009999999999995</v>
      </c>
      <c r="S68" s="128">
        <f t="shared" si="15"/>
        <v>2.5688378100000002</v>
      </c>
      <c r="T68" s="128">
        <f t="shared" si="16"/>
        <v>4.43750468</v>
      </c>
      <c r="U68" s="128">
        <f t="shared" si="21"/>
        <v>1.7758378099999999</v>
      </c>
      <c r="V68" s="128">
        <f t="shared" si="22"/>
        <v>3.4295046800000009</v>
      </c>
      <c r="W68" s="128">
        <f t="shared" si="17"/>
        <v>0.51221081899766663</v>
      </c>
      <c r="X68" s="128">
        <f t="shared" si="18"/>
        <v>1.025193265674667</v>
      </c>
      <c r="Y68" s="128">
        <f t="shared" si="19"/>
        <v>1.54</v>
      </c>
      <c r="Z68" s="128">
        <f t="shared" si="20"/>
        <v>3.08</v>
      </c>
    </row>
    <row r="69" spans="1:26" ht="24.95" customHeight="1">
      <c r="A69" s="22" t="s">
        <v>2886</v>
      </c>
      <c r="B69" s="38" t="s">
        <v>3057</v>
      </c>
      <c r="C69" s="47">
        <v>63</v>
      </c>
      <c r="D69" s="79" t="s">
        <v>164</v>
      </c>
      <c r="E69" s="22" t="s">
        <v>3133</v>
      </c>
      <c r="F69" s="30">
        <v>34</v>
      </c>
      <c r="G69" s="30">
        <v>109</v>
      </c>
      <c r="H69" s="30">
        <v>53</v>
      </c>
      <c r="I69" s="30">
        <v>0</v>
      </c>
      <c r="J69" s="30">
        <v>0</v>
      </c>
      <c r="K69" s="49">
        <f t="shared" si="13"/>
        <v>196</v>
      </c>
      <c r="L69" s="50">
        <v>50044682514</v>
      </c>
      <c r="M69" s="41" t="s">
        <v>96</v>
      </c>
      <c r="N69" s="45" t="s">
        <v>134</v>
      </c>
      <c r="O69" s="129">
        <v>5159</v>
      </c>
      <c r="P69" s="127">
        <v>1.0880000000000001</v>
      </c>
      <c r="Q69" s="127">
        <v>1.5219999999999994</v>
      </c>
      <c r="R69" s="128">
        <f t="shared" si="14"/>
        <v>2.6099999999999994</v>
      </c>
      <c r="S69" s="128">
        <f t="shared" si="15"/>
        <v>3.4611215100000003</v>
      </c>
      <c r="T69" s="128">
        <f t="shared" si="16"/>
        <v>5.9788682799999995</v>
      </c>
      <c r="U69" s="128">
        <f t="shared" si="21"/>
        <v>2.3731215100000003</v>
      </c>
      <c r="V69" s="128">
        <f t="shared" si="22"/>
        <v>4.4568682800000001</v>
      </c>
      <c r="W69" s="128">
        <f t="shared" si="17"/>
        <v>0.68448734753433338</v>
      </c>
      <c r="X69" s="128">
        <f t="shared" si="18"/>
        <v>1.332306491168</v>
      </c>
      <c r="Y69" s="128">
        <f t="shared" si="19"/>
        <v>2.0499999999999998</v>
      </c>
      <c r="Z69" s="128">
        <f t="shared" si="20"/>
        <v>4</v>
      </c>
    </row>
    <row r="70" spans="1:26" ht="24.95" customHeight="1">
      <c r="A70" s="22" t="s">
        <v>2886</v>
      </c>
      <c r="B70" s="38" t="s">
        <v>3056</v>
      </c>
      <c r="C70" s="47">
        <v>64</v>
      </c>
      <c r="D70" s="79" t="s">
        <v>1695</v>
      </c>
      <c r="E70" s="22" t="s">
        <v>3131</v>
      </c>
      <c r="F70" s="30">
        <v>18</v>
      </c>
      <c r="G70" s="30">
        <v>110</v>
      </c>
      <c r="H70" s="30">
        <v>70</v>
      </c>
      <c r="I70" s="30">
        <v>0</v>
      </c>
      <c r="J70" s="30">
        <v>0</v>
      </c>
      <c r="K70" s="49">
        <f t="shared" si="13"/>
        <v>198</v>
      </c>
      <c r="L70" s="50">
        <v>50044347100</v>
      </c>
      <c r="M70" s="41" t="s">
        <v>96</v>
      </c>
      <c r="N70" s="45" t="s">
        <v>134</v>
      </c>
      <c r="O70" s="129">
        <v>6990</v>
      </c>
      <c r="P70" s="127">
        <v>1.325</v>
      </c>
      <c r="Q70" s="127">
        <v>-0.71300000000000052</v>
      </c>
      <c r="R70" s="128">
        <f t="shared" si="14"/>
        <v>0.61199999999999943</v>
      </c>
      <c r="S70" s="128">
        <f t="shared" si="15"/>
        <v>4.6895211000000003</v>
      </c>
      <c r="T70" s="128">
        <f t="shared" si="16"/>
        <v>8.1008507999999999</v>
      </c>
      <c r="U70" s="128">
        <f t="shared" si="21"/>
        <v>3.3645211000000002</v>
      </c>
      <c r="V70" s="128">
        <f t="shared" si="22"/>
        <v>8.8138508000000009</v>
      </c>
      <c r="W70" s="128">
        <f t="shared" si="17"/>
        <v>0.97044003594333339</v>
      </c>
      <c r="X70" s="128">
        <f t="shared" si="18"/>
        <v>2.634753799146667</v>
      </c>
      <c r="Y70" s="128">
        <f t="shared" si="19"/>
        <v>2.91</v>
      </c>
      <c r="Z70" s="128">
        <f t="shared" si="20"/>
        <v>7.9</v>
      </c>
    </row>
    <row r="71" spans="1:26" ht="24.95" customHeight="1">
      <c r="A71" s="22" t="s">
        <v>111</v>
      </c>
      <c r="B71" s="38" t="s">
        <v>2632</v>
      </c>
      <c r="C71" s="47">
        <v>65</v>
      </c>
      <c r="D71" s="79" t="s">
        <v>1853</v>
      </c>
      <c r="E71" s="22" t="s">
        <v>2631</v>
      </c>
      <c r="F71" s="30">
        <v>0</v>
      </c>
      <c r="G71" s="30">
        <v>65</v>
      </c>
      <c r="H71" s="30">
        <v>0</v>
      </c>
      <c r="I71" s="48">
        <v>0</v>
      </c>
      <c r="J71" s="48">
        <v>0</v>
      </c>
      <c r="K71" s="49">
        <f t="shared" ref="K71:K102" si="23">J71+I71+H71+G71+F71</f>
        <v>65</v>
      </c>
      <c r="L71" s="50">
        <v>59011874185</v>
      </c>
      <c r="M71" s="41" t="s">
        <v>94</v>
      </c>
      <c r="N71" s="45" t="s">
        <v>132</v>
      </c>
      <c r="O71" s="129">
        <v>2391</v>
      </c>
      <c r="P71" s="127">
        <v>0.49700000000000011</v>
      </c>
      <c r="Q71" s="127">
        <v>0.65</v>
      </c>
      <c r="R71" s="128">
        <f t="shared" ref="R71:R102" si="24">P71+Q71</f>
        <v>1.1470000000000002</v>
      </c>
      <c r="S71" s="128">
        <f t="shared" ref="S71:S102" si="25">O71*0.00067089</f>
        <v>1.6040979900000001</v>
      </c>
      <c r="T71" s="128">
        <f t="shared" ref="T71:T102" si="26">O71*0.00115892</f>
        <v>2.7709777199999999</v>
      </c>
      <c r="U71" s="128">
        <f t="shared" si="21"/>
        <v>1.10709799</v>
      </c>
      <c r="V71" s="128">
        <f t="shared" si="22"/>
        <v>2.12097772</v>
      </c>
      <c r="W71" s="128">
        <f t="shared" ref="W71:W102" si="27">U71/3*86.53%</f>
        <v>0.31932396358233334</v>
      </c>
      <c r="X71" s="128">
        <f t="shared" ref="X71:X102" si="28">V71/3*89.68%</f>
        <v>0.63403093976533331</v>
      </c>
      <c r="Y71" s="128">
        <f t="shared" ref="Y71:Y102" si="29">ROUND(W71*3,2)</f>
        <v>0.96</v>
      </c>
      <c r="Z71" s="128">
        <f t="shared" ref="Z71:Z102" si="30">ROUND(X71*3,2)</f>
        <v>1.9</v>
      </c>
    </row>
    <row r="72" spans="1:26" ht="24.95" customHeight="1">
      <c r="A72" s="22" t="s">
        <v>111</v>
      </c>
      <c r="B72" s="38" t="s">
        <v>3060</v>
      </c>
      <c r="C72" s="47">
        <v>66</v>
      </c>
      <c r="D72" s="79" t="s">
        <v>1848</v>
      </c>
      <c r="E72" s="22" t="s">
        <v>3147</v>
      </c>
      <c r="F72" s="30">
        <v>0</v>
      </c>
      <c r="G72" s="30">
        <v>22</v>
      </c>
      <c r="H72" s="30">
        <v>0</v>
      </c>
      <c r="I72" s="48">
        <v>0</v>
      </c>
      <c r="J72" s="48">
        <v>0</v>
      </c>
      <c r="K72" s="49">
        <f t="shared" si="23"/>
        <v>22</v>
      </c>
      <c r="L72" s="50">
        <v>59010736756</v>
      </c>
      <c r="M72" s="41" t="s">
        <v>94</v>
      </c>
      <c r="N72" s="45" t="s">
        <v>132</v>
      </c>
      <c r="O72" s="129">
        <v>931</v>
      </c>
      <c r="P72" s="127">
        <v>0.15399999999999986</v>
      </c>
      <c r="Q72" s="127">
        <v>0.17700000000000005</v>
      </c>
      <c r="R72" s="128">
        <f t="shared" si="24"/>
        <v>0.33099999999999991</v>
      </c>
      <c r="S72" s="128">
        <f t="shared" si="25"/>
        <v>0.62459859000000006</v>
      </c>
      <c r="T72" s="128">
        <f t="shared" si="26"/>
        <v>1.0789545199999999</v>
      </c>
      <c r="U72" s="128">
        <f t="shared" si="21"/>
        <v>0.47059859000000021</v>
      </c>
      <c r="V72" s="128">
        <f t="shared" si="22"/>
        <v>0.90195451999999987</v>
      </c>
      <c r="W72" s="128">
        <f t="shared" si="27"/>
        <v>0.13573631997566671</v>
      </c>
      <c r="X72" s="128">
        <f t="shared" si="28"/>
        <v>0.26962427117866666</v>
      </c>
      <c r="Y72" s="128">
        <f t="shared" si="29"/>
        <v>0.41</v>
      </c>
      <c r="Z72" s="128">
        <f t="shared" si="30"/>
        <v>0.81</v>
      </c>
    </row>
    <row r="73" spans="1:26" ht="24.95" customHeight="1">
      <c r="A73" s="22" t="s">
        <v>111</v>
      </c>
      <c r="B73" s="38" t="s">
        <v>3060</v>
      </c>
      <c r="C73" s="47">
        <v>67</v>
      </c>
      <c r="D73" s="79" t="s">
        <v>1847</v>
      </c>
      <c r="E73" s="22" t="s">
        <v>3138</v>
      </c>
      <c r="F73" s="30">
        <v>36</v>
      </c>
      <c r="G73" s="30">
        <v>27</v>
      </c>
      <c r="H73" s="30">
        <v>16</v>
      </c>
      <c r="I73" s="48">
        <v>0</v>
      </c>
      <c r="J73" s="48">
        <v>0</v>
      </c>
      <c r="K73" s="49">
        <f t="shared" si="23"/>
        <v>79</v>
      </c>
      <c r="L73" s="50">
        <v>59010736745</v>
      </c>
      <c r="M73" s="41" t="s">
        <v>94</v>
      </c>
      <c r="N73" s="45" t="s">
        <v>132</v>
      </c>
      <c r="O73" s="129">
        <v>2571</v>
      </c>
      <c r="P73" s="127">
        <v>0.25</v>
      </c>
      <c r="Q73" s="127">
        <v>0.57699999999999996</v>
      </c>
      <c r="R73" s="128">
        <f t="shared" si="24"/>
        <v>0.82699999999999996</v>
      </c>
      <c r="S73" s="128">
        <f t="shared" si="25"/>
        <v>1.7248581900000002</v>
      </c>
      <c r="T73" s="128">
        <f t="shared" si="26"/>
        <v>2.9795833199999997</v>
      </c>
      <c r="U73" s="128">
        <f t="shared" si="21"/>
        <v>1.4748581900000002</v>
      </c>
      <c r="V73" s="128">
        <f t="shared" si="22"/>
        <v>2.4025833199999997</v>
      </c>
      <c r="W73" s="128">
        <f t="shared" si="27"/>
        <v>0.42539826393566671</v>
      </c>
      <c r="X73" s="128">
        <f t="shared" si="28"/>
        <v>0.71821224045866661</v>
      </c>
      <c r="Y73" s="128">
        <f t="shared" si="29"/>
        <v>1.28</v>
      </c>
      <c r="Z73" s="128">
        <f t="shared" si="30"/>
        <v>2.15</v>
      </c>
    </row>
    <row r="74" spans="1:26" ht="24.95" customHeight="1">
      <c r="A74" s="22" t="s">
        <v>111</v>
      </c>
      <c r="B74" s="38" t="s">
        <v>3059</v>
      </c>
      <c r="C74" s="47">
        <v>68</v>
      </c>
      <c r="D74" s="79" t="s">
        <v>1843</v>
      </c>
      <c r="E74" s="22" t="s">
        <v>3137</v>
      </c>
      <c r="F74" s="30">
        <v>12</v>
      </c>
      <c r="G74" s="30">
        <v>52</v>
      </c>
      <c r="H74" s="30">
        <v>1</v>
      </c>
      <c r="I74" s="48">
        <v>0</v>
      </c>
      <c r="J74" s="30">
        <v>12</v>
      </c>
      <c r="K74" s="49">
        <f t="shared" si="23"/>
        <v>77</v>
      </c>
      <c r="L74" s="50">
        <v>59009903154</v>
      </c>
      <c r="M74" s="41" t="s">
        <v>94</v>
      </c>
      <c r="N74" s="45" t="s">
        <v>132</v>
      </c>
      <c r="O74" s="129">
        <v>1742</v>
      </c>
      <c r="P74" s="127">
        <v>0.66199999999999948</v>
      </c>
      <c r="Q74" s="127">
        <v>0.75999999999999912</v>
      </c>
      <c r="R74" s="128">
        <f t="shared" si="24"/>
        <v>1.4219999999999986</v>
      </c>
      <c r="S74" s="128">
        <f t="shared" si="25"/>
        <v>1.1686903800000001</v>
      </c>
      <c r="T74" s="128">
        <f t="shared" si="26"/>
        <v>2.0188386399999998</v>
      </c>
      <c r="U74" s="128">
        <f t="shared" si="21"/>
        <v>0.50669038000000066</v>
      </c>
      <c r="V74" s="128">
        <f t="shared" si="22"/>
        <v>1.2588386400000007</v>
      </c>
      <c r="W74" s="128">
        <f t="shared" si="27"/>
        <v>0.1461463952713335</v>
      </c>
      <c r="X74" s="128">
        <f t="shared" si="28"/>
        <v>0.37630883078400024</v>
      </c>
      <c r="Y74" s="128">
        <f t="shared" si="29"/>
        <v>0.44</v>
      </c>
      <c r="Z74" s="128">
        <f t="shared" si="30"/>
        <v>1.1299999999999999</v>
      </c>
    </row>
    <row r="75" spans="1:26" ht="24.95" customHeight="1">
      <c r="A75" s="22" t="s">
        <v>111</v>
      </c>
      <c r="B75" s="38" t="s">
        <v>3058</v>
      </c>
      <c r="C75" s="47">
        <v>69</v>
      </c>
      <c r="D75" s="79" t="s">
        <v>1852</v>
      </c>
      <c r="E75" s="22" t="s">
        <v>3140</v>
      </c>
      <c r="F75" s="30">
        <v>0</v>
      </c>
      <c r="G75" s="30">
        <v>25</v>
      </c>
      <c r="H75" s="30">
        <v>107</v>
      </c>
      <c r="I75" s="48">
        <v>0</v>
      </c>
      <c r="J75" s="48">
        <v>0</v>
      </c>
      <c r="K75" s="49">
        <f t="shared" si="23"/>
        <v>132</v>
      </c>
      <c r="L75" s="50">
        <v>59011258826</v>
      </c>
      <c r="M75" s="41" t="s">
        <v>94</v>
      </c>
      <c r="N75" s="45" t="s">
        <v>132</v>
      </c>
      <c r="O75" s="129">
        <v>3302</v>
      </c>
      <c r="P75" s="127">
        <v>1.0090000000000001</v>
      </c>
      <c r="Q75" s="127">
        <v>0.73099999999999987</v>
      </c>
      <c r="R75" s="128">
        <f t="shared" si="24"/>
        <v>1.74</v>
      </c>
      <c r="S75" s="128">
        <f t="shared" si="25"/>
        <v>2.2152787800000002</v>
      </c>
      <c r="T75" s="128">
        <f t="shared" si="26"/>
        <v>3.8267538399999999</v>
      </c>
      <c r="U75" s="128">
        <f t="shared" si="21"/>
        <v>1.2062787800000001</v>
      </c>
      <c r="V75" s="128">
        <f t="shared" si="22"/>
        <v>3.09575384</v>
      </c>
      <c r="W75" s="128">
        <f t="shared" si="27"/>
        <v>0.34793100944466665</v>
      </c>
      <c r="X75" s="128">
        <f t="shared" si="28"/>
        <v>0.92542401457066659</v>
      </c>
      <c r="Y75" s="128">
        <f t="shared" si="29"/>
        <v>1.04</v>
      </c>
      <c r="Z75" s="128">
        <f t="shared" si="30"/>
        <v>2.78</v>
      </c>
    </row>
    <row r="76" spans="1:26" ht="24.95" customHeight="1">
      <c r="A76" s="22" t="s">
        <v>111</v>
      </c>
      <c r="B76" s="38" t="s">
        <v>3060</v>
      </c>
      <c r="C76" s="47">
        <v>70</v>
      </c>
      <c r="D76" s="79" t="s">
        <v>1849</v>
      </c>
      <c r="E76" s="22" t="s">
        <v>3155</v>
      </c>
      <c r="F76" s="30">
        <v>32</v>
      </c>
      <c r="G76" s="30">
        <v>46</v>
      </c>
      <c r="H76" s="30">
        <v>19</v>
      </c>
      <c r="I76" s="48">
        <v>0</v>
      </c>
      <c r="J76" s="48">
        <v>0</v>
      </c>
      <c r="K76" s="49">
        <f t="shared" si="23"/>
        <v>97</v>
      </c>
      <c r="L76" s="50">
        <v>59010736767</v>
      </c>
      <c r="M76" s="41" t="s">
        <v>94</v>
      </c>
      <c r="N76" s="45" t="s">
        <v>132</v>
      </c>
      <c r="O76" s="129">
        <v>2916</v>
      </c>
      <c r="P76" s="127">
        <v>0.20799999999999996</v>
      </c>
      <c r="Q76" s="127">
        <v>0.21</v>
      </c>
      <c r="R76" s="128">
        <f t="shared" si="24"/>
        <v>0.41799999999999993</v>
      </c>
      <c r="S76" s="128">
        <f t="shared" si="25"/>
        <v>1.9563152400000001</v>
      </c>
      <c r="T76" s="128">
        <f t="shared" si="26"/>
        <v>3.3794107199999996</v>
      </c>
      <c r="U76" s="128">
        <f t="shared" si="21"/>
        <v>1.7483152400000002</v>
      </c>
      <c r="V76" s="128">
        <f t="shared" si="22"/>
        <v>3.1694107199999997</v>
      </c>
      <c r="W76" s="128">
        <f t="shared" si="27"/>
        <v>0.50427239239066668</v>
      </c>
      <c r="X76" s="128">
        <f t="shared" si="28"/>
        <v>0.94744251123199996</v>
      </c>
      <c r="Y76" s="128">
        <f t="shared" si="29"/>
        <v>1.51</v>
      </c>
      <c r="Z76" s="128">
        <f t="shared" si="30"/>
        <v>2.84</v>
      </c>
    </row>
    <row r="77" spans="1:26" ht="24.95" customHeight="1">
      <c r="A77" s="22" t="s">
        <v>111</v>
      </c>
      <c r="B77" s="38" t="s">
        <v>2632</v>
      </c>
      <c r="C77" s="47">
        <v>71</v>
      </c>
      <c r="D77" s="79" t="s">
        <v>1851</v>
      </c>
      <c r="E77" s="22" t="s">
        <v>2633</v>
      </c>
      <c r="F77" s="30">
        <v>87</v>
      </c>
      <c r="G77" s="30">
        <v>53</v>
      </c>
      <c r="H77" s="30">
        <v>138</v>
      </c>
      <c r="I77" s="48">
        <v>0</v>
      </c>
      <c r="J77" s="48">
        <v>1</v>
      </c>
      <c r="K77" s="49">
        <f t="shared" si="23"/>
        <v>279</v>
      </c>
      <c r="L77" s="50">
        <v>59011010099</v>
      </c>
      <c r="M77" s="41" t="s">
        <v>94</v>
      </c>
      <c r="N77" s="45" t="s">
        <v>132</v>
      </c>
      <c r="O77" s="129">
        <v>3076</v>
      </c>
      <c r="P77" s="127">
        <v>2.069</v>
      </c>
      <c r="Q77" s="127">
        <v>2.0750000000000002</v>
      </c>
      <c r="R77" s="128">
        <f t="shared" si="24"/>
        <v>4.1440000000000001</v>
      </c>
      <c r="S77" s="128">
        <f t="shared" si="25"/>
        <v>2.0636576400000002</v>
      </c>
      <c r="T77" s="128">
        <f t="shared" si="26"/>
        <v>3.5648379199999995</v>
      </c>
      <c r="U77" s="151">
        <v>0</v>
      </c>
      <c r="V77" s="128">
        <f t="shared" ref="V77:V110" si="31">T77-Q77</f>
        <v>1.4898379199999994</v>
      </c>
      <c r="W77" s="128">
        <f t="shared" si="27"/>
        <v>0</v>
      </c>
      <c r="X77" s="128">
        <f t="shared" si="28"/>
        <v>0.44536221555199984</v>
      </c>
      <c r="Y77" s="128">
        <f t="shared" si="29"/>
        <v>0</v>
      </c>
      <c r="Z77" s="128">
        <f t="shared" si="30"/>
        <v>1.34</v>
      </c>
    </row>
    <row r="78" spans="1:26" ht="24.95" customHeight="1">
      <c r="A78" s="22" t="s">
        <v>111</v>
      </c>
      <c r="B78" s="38" t="s">
        <v>3059</v>
      </c>
      <c r="C78" s="47">
        <v>72</v>
      </c>
      <c r="D78" s="79" t="s">
        <v>1850</v>
      </c>
      <c r="E78" s="22" t="s">
        <v>3136</v>
      </c>
      <c r="F78" s="30">
        <v>9</v>
      </c>
      <c r="G78" s="30">
        <v>104</v>
      </c>
      <c r="H78" s="30">
        <v>46</v>
      </c>
      <c r="I78" s="48">
        <v>0</v>
      </c>
      <c r="J78" s="48">
        <v>0</v>
      </c>
      <c r="K78" s="49">
        <f t="shared" si="23"/>
        <v>159</v>
      </c>
      <c r="L78" s="50">
        <v>59010995575</v>
      </c>
      <c r="M78" s="41" t="s">
        <v>94</v>
      </c>
      <c r="N78" s="45" t="s">
        <v>132</v>
      </c>
      <c r="O78" s="129">
        <v>5144</v>
      </c>
      <c r="P78" s="127">
        <v>1.2779999999999998</v>
      </c>
      <c r="Q78" s="127">
        <v>1.1919999999999993</v>
      </c>
      <c r="R78" s="128">
        <f t="shared" si="24"/>
        <v>2.4699999999999989</v>
      </c>
      <c r="S78" s="128">
        <f t="shared" si="25"/>
        <v>3.4510581600000001</v>
      </c>
      <c r="T78" s="128">
        <f t="shared" si="26"/>
        <v>5.9614844799999993</v>
      </c>
      <c r="U78" s="128">
        <f t="shared" ref="U78:U91" si="32">S78-P78</f>
        <v>2.1730581600000001</v>
      </c>
      <c r="V78" s="128">
        <f t="shared" si="31"/>
        <v>4.76948448</v>
      </c>
      <c r="W78" s="128">
        <f t="shared" si="27"/>
        <v>0.62678240861599999</v>
      </c>
      <c r="X78" s="128">
        <f t="shared" si="28"/>
        <v>1.425757893888</v>
      </c>
      <c r="Y78" s="128">
        <f t="shared" si="29"/>
        <v>1.88</v>
      </c>
      <c r="Z78" s="128">
        <f t="shared" si="30"/>
        <v>4.28</v>
      </c>
    </row>
    <row r="79" spans="1:26" ht="24.95" customHeight="1">
      <c r="A79" s="22" t="s">
        <v>111</v>
      </c>
      <c r="B79" s="38" t="s">
        <v>3059</v>
      </c>
      <c r="C79" s="47">
        <v>73</v>
      </c>
      <c r="D79" s="79" t="s">
        <v>1840</v>
      </c>
      <c r="E79" s="22" t="s">
        <v>3139</v>
      </c>
      <c r="F79" s="30">
        <v>22</v>
      </c>
      <c r="G79" s="30">
        <v>92</v>
      </c>
      <c r="H79" s="30">
        <v>47</v>
      </c>
      <c r="I79" s="48">
        <v>0</v>
      </c>
      <c r="J79" s="30">
        <v>0</v>
      </c>
      <c r="K79" s="49">
        <f t="shared" si="23"/>
        <v>161</v>
      </c>
      <c r="L79" s="50">
        <v>59009834940</v>
      </c>
      <c r="M79" s="41" t="s">
        <v>94</v>
      </c>
      <c r="N79" s="45" t="s">
        <v>132</v>
      </c>
      <c r="O79" s="129">
        <v>4105</v>
      </c>
      <c r="P79" s="127">
        <v>1.5049999999999999</v>
      </c>
      <c r="Q79" s="127">
        <v>0.94</v>
      </c>
      <c r="R79" s="128">
        <f t="shared" si="24"/>
        <v>2.4449999999999998</v>
      </c>
      <c r="S79" s="128">
        <f t="shared" si="25"/>
        <v>2.7540034500000004</v>
      </c>
      <c r="T79" s="128">
        <f t="shared" si="26"/>
        <v>4.7573665999999992</v>
      </c>
      <c r="U79" s="128">
        <f t="shared" si="32"/>
        <v>1.2490034500000005</v>
      </c>
      <c r="V79" s="128">
        <f t="shared" si="31"/>
        <v>3.8173665999999993</v>
      </c>
      <c r="W79" s="128">
        <f t="shared" si="27"/>
        <v>0.36025422842833349</v>
      </c>
      <c r="X79" s="128">
        <f t="shared" si="28"/>
        <v>1.1411381222933332</v>
      </c>
      <c r="Y79" s="128">
        <f t="shared" si="29"/>
        <v>1.08</v>
      </c>
      <c r="Z79" s="128">
        <f t="shared" si="30"/>
        <v>3.42</v>
      </c>
    </row>
    <row r="80" spans="1:26" ht="24.95" customHeight="1">
      <c r="A80" s="22" t="s">
        <v>111</v>
      </c>
      <c r="B80" s="38" t="s">
        <v>3058</v>
      </c>
      <c r="C80" s="47">
        <v>74</v>
      </c>
      <c r="D80" s="79" t="s">
        <v>1815</v>
      </c>
      <c r="E80" s="22" t="s">
        <v>3135</v>
      </c>
      <c r="F80" s="30">
        <v>29</v>
      </c>
      <c r="G80" s="30">
        <v>97</v>
      </c>
      <c r="H80" s="30">
        <v>62</v>
      </c>
      <c r="I80" s="48">
        <v>0</v>
      </c>
      <c r="J80" s="48">
        <v>0</v>
      </c>
      <c r="K80" s="49">
        <f t="shared" si="23"/>
        <v>188</v>
      </c>
      <c r="L80" s="50">
        <v>50119118112</v>
      </c>
      <c r="M80" s="41" t="s">
        <v>94</v>
      </c>
      <c r="N80" s="45" t="s">
        <v>132</v>
      </c>
      <c r="O80" s="129">
        <v>6943</v>
      </c>
      <c r="P80" s="127">
        <v>0.7020000000000004</v>
      </c>
      <c r="Q80" s="127">
        <v>0.73899999999999899</v>
      </c>
      <c r="R80" s="128">
        <f t="shared" si="24"/>
        <v>1.4409999999999994</v>
      </c>
      <c r="S80" s="128">
        <f t="shared" si="25"/>
        <v>4.6579892700000007</v>
      </c>
      <c r="T80" s="128">
        <f t="shared" si="26"/>
        <v>8.0463815599999986</v>
      </c>
      <c r="U80" s="128">
        <f t="shared" si="32"/>
        <v>3.9559892700000003</v>
      </c>
      <c r="V80" s="128">
        <f t="shared" si="31"/>
        <v>7.3073815599999996</v>
      </c>
      <c r="W80" s="128">
        <f t="shared" si="27"/>
        <v>1.1410391717769999</v>
      </c>
      <c r="X80" s="128">
        <f t="shared" si="28"/>
        <v>2.1844199276693335</v>
      </c>
      <c r="Y80" s="128">
        <f t="shared" si="29"/>
        <v>3.42</v>
      </c>
      <c r="Z80" s="128">
        <f t="shared" si="30"/>
        <v>6.55</v>
      </c>
    </row>
    <row r="81" spans="1:26" ht="24.95" customHeight="1">
      <c r="A81" s="22" t="s">
        <v>111</v>
      </c>
      <c r="B81" s="38" t="s">
        <v>3045</v>
      </c>
      <c r="C81" s="47">
        <v>75</v>
      </c>
      <c r="D81" s="79" t="s">
        <v>1822</v>
      </c>
      <c r="E81" s="22" t="s">
        <v>3171</v>
      </c>
      <c r="F81" s="30">
        <v>18</v>
      </c>
      <c r="G81" s="30">
        <v>30</v>
      </c>
      <c r="H81" s="30">
        <v>4</v>
      </c>
      <c r="I81" s="30">
        <v>0</v>
      </c>
      <c r="J81" s="30">
        <v>0</v>
      </c>
      <c r="K81" s="49">
        <f t="shared" si="23"/>
        <v>52</v>
      </c>
      <c r="L81" s="50">
        <v>50125333833</v>
      </c>
      <c r="M81" s="41" t="s">
        <v>96</v>
      </c>
      <c r="N81" s="45" t="s">
        <v>134</v>
      </c>
      <c r="O81" s="129">
        <v>1784</v>
      </c>
      <c r="P81" s="127">
        <v>0.99799999999999989</v>
      </c>
      <c r="Q81" s="127">
        <v>1.2380000000000002</v>
      </c>
      <c r="R81" s="128">
        <f t="shared" si="24"/>
        <v>2.2360000000000002</v>
      </c>
      <c r="S81" s="128">
        <f t="shared" si="25"/>
        <v>1.1968677600000002</v>
      </c>
      <c r="T81" s="128">
        <f t="shared" si="26"/>
        <v>2.06751328</v>
      </c>
      <c r="U81" s="128">
        <f t="shared" si="32"/>
        <v>0.19886776000000028</v>
      </c>
      <c r="V81" s="128">
        <f t="shared" si="31"/>
        <v>0.8295132799999998</v>
      </c>
      <c r="W81" s="128">
        <f t="shared" si="27"/>
        <v>5.736009090933341E-2</v>
      </c>
      <c r="X81" s="128">
        <f t="shared" si="28"/>
        <v>0.2479691698346666</v>
      </c>
      <c r="Y81" s="128">
        <f t="shared" si="29"/>
        <v>0.17</v>
      </c>
      <c r="Z81" s="128">
        <f t="shared" si="30"/>
        <v>0.74</v>
      </c>
    </row>
    <row r="82" spans="1:26" ht="24.95" customHeight="1">
      <c r="A82" s="22" t="s">
        <v>111</v>
      </c>
      <c r="B82" s="38" t="s">
        <v>3045</v>
      </c>
      <c r="C82" s="47">
        <v>76</v>
      </c>
      <c r="D82" s="79" t="s">
        <v>1795</v>
      </c>
      <c r="E82" s="22" t="s">
        <v>3099</v>
      </c>
      <c r="F82" s="30">
        <v>15</v>
      </c>
      <c r="G82" s="30">
        <v>5</v>
      </c>
      <c r="H82" s="30">
        <v>1</v>
      </c>
      <c r="I82" s="30">
        <v>0</v>
      </c>
      <c r="J82" s="30">
        <v>0</v>
      </c>
      <c r="K82" s="49">
        <f t="shared" si="23"/>
        <v>21</v>
      </c>
      <c r="L82" s="50">
        <v>50044270338</v>
      </c>
      <c r="M82" s="41" t="s">
        <v>96</v>
      </c>
      <c r="N82" s="45" t="s">
        <v>134</v>
      </c>
      <c r="O82" s="129">
        <v>920</v>
      </c>
      <c r="P82" s="127">
        <v>0.10299999999999998</v>
      </c>
      <c r="Q82" s="127">
        <v>0.21800000000000008</v>
      </c>
      <c r="R82" s="128">
        <f t="shared" si="24"/>
        <v>0.32100000000000006</v>
      </c>
      <c r="S82" s="128">
        <f t="shared" si="25"/>
        <v>0.61721880000000007</v>
      </c>
      <c r="T82" s="128">
        <f t="shared" si="26"/>
        <v>1.0662064</v>
      </c>
      <c r="U82" s="128">
        <f t="shared" si="32"/>
        <v>0.51421880000000009</v>
      </c>
      <c r="V82" s="128">
        <f t="shared" si="31"/>
        <v>0.84820639999999992</v>
      </c>
      <c r="W82" s="128">
        <f t="shared" si="27"/>
        <v>0.14831784254666669</v>
      </c>
      <c r="X82" s="128">
        <f t="shared" si="28"/>
        <v>0.25355716650666665</v>
      </c>
      <c r="Y82" s="128">
        <f t="shared" si="29"/>
        <v>0.44</v>
      </c>
      <c r="Z82" s="128">
        <f t="shared" si="30"/>
        <v>0.76</v>
      </c>
    </row>
    <row r="83" spans="1:26" ht="24.95" customHeight="1">
      <c r="A83" s="22" t="s">
        <v>111</v>
      </c>
      <c r="B83" s="38" t="s">
        <v>3045</v>
      </c>
      <c r="C83" s="47">
        <v>77</v>
      </c>
      <c r="D83" s="79" t="s">
        <v>1819</v>
      </c>
      <c r="E83" s="22" t="s">
        <v>2</v>
      </c>
      <c r="F83" s="30">
        <v>4</v>
      </c>
      <c r="G83" s="30">
        <v>23</v>
      </c>
      <c r="H83" s="30">
        <v>2</v>
      </c>
      <c r="I83" s="30">
        <v>0</v>
      </c>
      <c r="J83" s="30">
        <v>0</v>
      </c>
      <c r="K83" s="49">
        <f t="shared" si="23"/>
        <v>29</v>
      </c>
      <c r="L83" s="50">
        <v>50124226437</v>
      </c>
      <c r="M83" s="41" t="s">
        <v>96</v>
      </c>
      <c r="N83" s="45" t="s">
        <v>134</v>
      </c>
      <c r="O83" s="129">
        <v>1070</v>
      </c>
      <c r="P83" s="127">
        <v>-5.3999999999999992E-2</v>
      </c>
      <c r="Q83" s="127">
        <v>0.215</v>
      </c>
      <c r="R83" s="128">
        <f t="shared" si="24"/>
        <v>0.161</v>
      </c>
      <c r="S83" s="128">
        <f t="shared" si="25"/>
        <v>0.7178523</v>
      </c>
      <c r="T83" s="128">
        <f t="shared" si="26"/>
        <v>1.2400443999999999</v>
      </c>
      <c r="U83" s="128">
        <f t="shared" si="32"/>
        <v>0.77185229999999994</v>
      </c>
      <c r="V83" s="128">
        <f t="shared" si="31"/>
        <v>1.0250443999999999</v>
      </c>
      <c r="W83" s="128">
        <f t="shared" si="27"/>
        <v>0.22262793172999995</v>
      </c>
      <c r="X83" s="128">
        <f t="shared" si="28"/>
        <v>0.30641993930666661</v>
      </c>
      <c r="Y83" s="128">
        <f t="shared" si="29"/>
        <v>0.67</v>
      </c>
      <c r="Z83" s="128">
        <f t="shared" si="30"/>
        <v>0.92</v>
      </c>
    </row>
    <row r="84" spans="1:26" ht="24.95" customHeight="1">
      <c r="A84" s="22" t="s">
        <v>111</v>
      </c>
      <c r="B84" s="38" t="s">
        <v>3045</v>
      </c>
      <c r="C84" s="47">
        <v>78</v>
      </c>
      <c r="D84" s="79" t="s">
        <v>1813</v>
      </c>
      <c r="E84" s="22" t="s">
        <v>3119</v>
      </c>
      <c r="F84" s="30">
        <v>1</v>
      </c>
      <c r="G84" s="30">
        <v>44</v>
      </c>
      <c r="H84" s="30">
        <v>0</v>
      </c>
      <c r="I84" s="30">
        <v>0</v>
      </c>
      <c r="J84" s="30">
        <v>0</v>
      </c>
      <c r="K84" s="49">
        <f t="shared" si="23"/>
        <v>45</v>
      </c>
      <c r="L84" s="50">
        <v>50045218403</v>
      </c>
      <c r="M84" s="41" t="s">
        <v>96</v>
      </c>
      <c r="N84" s="45" t="s">
        <v>134</v>
      </c>
      <c r="O84" s="129">
        <v>1588</v>
      </c>
      <c r="P84" s="127">
        <v>0.3</v>
      </c>
      <c r="Q84" s="127">
        <v>0.35899999999999999</v>
      </c>
      <c r="R84" s="128">
        <f t="shared" si="24"/>
        <v>0.65900000000000003</v>
      </c>
      <c r="S84" s="128">
        <f t="shared" si="25"/>
        <v>1.0653733200000002</v>
      </c>
      <c r="T84" s="128">
        <f t="shared" si="26"/>
        <v>1.8403649599999998</v>
      </c>
      <c r="U84" s="128">
        <f t="shared" si="32"/>
        <v>0.76537332000000013</v>
      </c>
      <c r="V84" s="128">
        <f t="shared" si="31"/>
        <v>1.4813649599999998</v>
      </c>
      <c r="W84" s="128">
        <f t="shared" si="27"/>
        <v>0.22075917793200003</v>
      </c>
      <c r="X84" s="128">
        <f t="shared" si="28"/>
        <v>0.44282936537599998</v>
      </c>
      <c r="Y84" s="128">
        <f t="shared" si="29"/>
        <v>0.66</v>
      </c>
      <c r="Z84" s="128">
        <f t="shared" si="30"/>
        <v>1.33</v>
      </c>
    </row>
    <row r="85" spans="1:26" ht="24.95" customHeight="1">
      <c r="A85" s="22" t="s">
        <v>111</v>
      </c>
      <c r="B85" s="38" t="s">
        <v>3051</v>
      </c>
      <c r="C85" s="47">
        <v>79</v>
      </c>
      <c r="D85" s="79" t="s">
        <v>1789</v>
      </c>
      <c r="E85" s="22" t="s">
        <v>3105</v>
      </c>
      <c r="F85" s="30">
        <v>22</v>
      </c>
      <c r="G85" s="30">
        <v>7</v>
      </c>
      <c r="H85" s="30">
        <v>11</v>
      </c>
      <c r="I85" s="30">
        <v>0</v>
      </c>
      <c r="J85" s="30">
        <v>0</v>
      </c>
      <c r="K85" s="49">
        <f t="shared" si="23"/>
        <v>40</v>
      </c>
      <c r="L85" s="50">
        <v>50044097500</v>
      </c>
      <c r="M85" s="41" t="s">
        <v>96</v>
      </c>
      <c r="N85" s="45" t="s">
        <v>134</v>
      </c>
      <c r="O85" s="129">
        <v>1288</v>
      </c>
      <c r="P85" s="127">
        <v>0.22299999999999992</v>
      </c>
      <c r="Q85" s="127">
        <v>0.39400000000000013</v>
      </c>
      <c r="R85" s="128">
        <f t="shared" si="24"/>
        <v>0.61699999999999999</v>
      </c>
      <c r="S85" s="128">
        <f t="shared" si="25"/>
        <v>0.86410632000000009</v>
      </c>
      <c r="T85" s="128">
        <f t="shared" si="26"/>
        <v>1.49268896</v>
      </c>
      <c r="U85" s="128">
        <f t="shared" si="32"/>
        <v>0.64110632000000023</v>
      </c>
      <c r="V85" s="128">
        <f t="shared" si="31"/>
        <v>1.0986889599999998</v>
      </c>
      <c r="W85" s="128">
        <f t="shared" si="27"/>
        <v>0.18491643289866674</v>
      </c>
      <c r="X85" s="128">
        <f t="shared" si="28"/>
        <v>0.32843475310933329</v>
      </c>
      <c r="Y85" s="128">
        <f t="shared" si="29"/>
        <v>0.55000000000000004</v>
      </c>
      <c r="Z85" s="128">
        <f t="shared" si="30"/>
        <v>0.99</v>
      </c>
    </row>
    <row r="86" spans="1:26" ht="24.95" customHeight="1">
      <c r="A86" s="22" t="s">
        <v>111</v>
      </c>
      <c r="B86" s="38" t="s">
        <v>3055</v>
      </c>
      <c r="C86" s="47">
        <v>80</v>
      </c>
      <c r="D86" s="79" t="s">
        <v>1806</v>
      </c>
      <c r="E86" s="22" t="s">
        <v>3122</v>
      </c>
      <c r="F86" s="30">
        <v>39</v>
      </c>
      <c r="G86" s="30">
        <v>37</v>
      </c>
      <c r="H86" s="30">
        <v>28</v>
      </c>
      <c r="I86" s="30">
        <v>0</v>
      </c>
      <c r="J86" s="30">
        <v>0</v>
      </c>
      <c r="K86" s="49">
        <f t="shared" si="23"/>
        <v>104</v>
      </c>
      <c r="L86" s="50">
        <v>50044348921</v>
      </c>
      <c r="M86" s="41" t="s">
        <v>96</v>
      </c>
      <c r="N86" s="45" t="s">
        <v>134</v>
      </c>
      <c r="O86" s="129">
        <v>2337</v>
      </c>
      <c r="P86" s="127">
        <v>0.52</v>
      </c>
      <c r="Q86" s="127">
        <v>1.028</v>
      </c>
      <c r="R86" s="128">
        <f t="shared" si="24"/>
        <v>1.548</v>
      </c>
      <c r="S86" s="128">
        <f t="shared" si="25"/>
        <v>1.5678699300000001</v>
      </c>
      <c r="T86" s="128">
        <f t="shared" si="26"/>
        <v>2.7083960399999998</v>
      </c>
      <c r="U86" s="128">
        <f t="shared" si="32"/>
        <v>1.0478699300000001</v>
      </c>
      <c r="V86" s="128">
        <f t="shared" si="31"/>
        <v>1.6803960399999998</v>
      </c>
      <c r="W86" s="128">
        <f t="shared" si="27"/>
        <v>0.30224061680966663</v>
      </c>
      <c r="X86" s="128">
        <f t="shared" si="28"/>
        <v>0.50232638955733333</v>
      </c>
      <c r="Y86" s="128">
        <f t="shared" si="29"/>
        <v>0.91</v>
      </c>
      <c r="Z86" s="128">
        <f t="shared" si="30"/>
        <v>1.51</v>
      </c>
    </row>
    <row r="87" spans="1:26" ht="24.95" customHeight="1">
      <c r="A87" s="22" t="s">
        <v>111</v>
      </c>
      <c r="B87" s="38" t="s">
        <v>3051</v>
      </c>
      <c r="C87" s="47">
        <v>81</v>
      </c>
      <c r="D87" s="79" t="s">
        <v>1788</v>
      </c>
      <c r="E87" s="22" t="s">
        <v>3116</v>
      </c>
      <c r="F87" s="30">
        <v>28</v>
      </c>
      <c r="G87" s="30">
        <v>35</v>
      </c>
      <c r="H87" s="30">
        <v>28</v>
      </c>
      <c r="I87" s="30">
        <v>0</v>
      </c>
      <c r="J87" s="30">
        <v>0</v>
      </c>
      <c r="K87" s="49">
        <f t="shared" si="23"/>
        <v>91</v>
      </c>
      <c r="L87" s="50">
        <v>50044097431</v>
      </c>
      <c r="M87" s="41" t="s">
        <v>96</v>
      </c>
      <c r="N87" s="45" t="s">
        <v>134</v>
      </c>
      <c r="O87" s="129">
        <v>2979</v>
      </c>
      <c r="P87" s="127">
        <v>0.68500000000000005</v>
      </c>
      <c r="Q87" s="127">
        <v>0.77099999999999991</v>
      </c>
      <c r="R87" s="128">
        <f t="shared" si="24"/>
        <v>1.456</v>
      </c>
      <c r="S87" s="128">
        <f t="shared" si="25"/>
        <v>1.9985813100000001</v>
      </c>
      <c r="T87" s="128">
        <f t="shared" si="26"/>
        <v>3.4524226799999997</v>
      </c>
      <c r="U87" s="128">
        <f t="shared" si="32"/>
        <v>1.31358131</v>
      </c>
      <c r="V87" s="128">
        <f t="shared" si="31"/>
        <v>2.6814226799999998</v>
      </c>
      <c r="W87" s="128">
        <f t="shared" si="27"/>
        <v>0.37888063584766668</v>
      </c>
      <c r="X87" s="128">
        <f t="shared" si="28"/>
        <v>0.80156661980800004</v>
      </c>
      <c r="Y87" s="128">
        <f t="shared" si="29"/>
        <v>1.1399999999999999</v>
      </c>
      <c r="Z87" s="128">
        <f t="shared" si="30"/>
        <v>2.4</v>
      </c>
    </row>
    <row r="88" spans="1:26" ht="24.95" customHeight="1">
      <c r="A88" s="22" t="s">
        <v>111</v>
      </c>
      <c r="B88" s="38" t="s">
        <v>3045</v>
      </c>
      <c r="C88" s="47">
        <v>82</v>
      </c>
      <c r="D88" s="79" t="s">
        <v>1797</v>
      </c>
      <c r="E88" s="22" t="s">
        <v>62</v>
      </c>
      <c r="F88" s="30">
        <v>6</v>
      </c>
      <c r="G88" s="30">
        <v>30</v>
      </c>
      <c r="H88" s="30">
        <v>72</v>
      </c>
      <c r="I88" s="30">
        <v>0</v>
      </c>
      <c r="J88" s="30">
        <v>0</v>
      </c>
      <c r="K88" s="49">
        <f t="shared" si="23"/>
        <v>108</v>
      </c>
      <c r="L88" s="50">
        <v>50044272585</v>
      </c>
      <c r="M88" s="41" t="s">
        <v>96</v>
      </c>
      <c r="N88" s="45" t="s">
        <v>134</v>
      </c>
      <c r="O88" s="129">
        <v>3393</v>
      </c>
      <c r="P88" s="127">
        <v>1.1130000000000002</v>
      </c>
      <c r="Q88" s="127">
        <v>0.81599999999999984</v>
      </c>
      <c r="R88" s="128">
        <f t="shared" si="24"/>
        <v>1.929</v>
      </c>
      <c r="S88" s="128">
        <f t="shared" si="25"/>
        <v>2.2763297700000003</v>
      </c>
      <c r="T88" s="128">
        <f t="shared" si="26"/>
        <v>3.9322155599999995</v>
      </c>
      <c r="U88" s="128">
        <f t="shared" si="32"/>
        <v>1.16332977</v>
      </c>
      <c r="V88" s="128">
        <f t="shared" si="31"/>
        <v>3.1162155599999997</v>
      </c>
      <c r="W88" s="128">
        <f t="shared" si="27"/>
        <v>0.335543083327</v>
      </c>
      <c r="X88" s="128">
        <f t="shared" si="28"/>
        <v>0.93154070473599992</v>
      </c>
      <c r="Y88" s="128">
        <f t="shared" si="29"/>
        <v>1.01</v>
      </c>
      <c r="Z88" s="128">
        <f t="shared" si="30"/>
        <v>2.79</v>
      </c>
    </row>
    <row r="89" spans="1:26" ht="24.95" customHeight="1">
      <c r="A89" s="22" t="s">
        <v>111</v>
      </c>
      <c r="B89" s="38" t="s">
        <v>3045</v>
      </c>
      <c r="C89" s="47">
        <v>83</v>
      </c>
      <c r="D89" s="79" t="s">
        <v>1807</v>
      </c>
      <c r="E89" s="22" t="s">
        <v>3168</v>
      </c>
      <c r="F89" s="30">
        <v>16</v>
      </c>
      <c r="G89" s="30">
        <v>42</v>
      </c>
      <c r="H89" s="30">
        <v>31</v>
      </c>
      <c r="I89" s="30">
        <v>0</v>
      </c>
      <c r="J89" s="30">
        <v>20</v>
      </c>
      <c r="K89" s="49">
        <f t="shared" si="23"/>
        <v>109</v>
      </c>
      <c r="L89" s="50">
        <v>50044350928</v>
      </c>
      <c r="M89" s="41" t="s">
        <v>96</v>
      </c>
      <c r="N89" s="45" t="s">
        <v>134</v>
      </c>
      <c r="O89" s="129">
        <v>3745</v>
      </c>
      <c r="P89" s="127">
        <v>1.1909999999999998</v>
      </c>
      <c r="Q89" s="127">
        <v>1.42</v>
      </c>
      <c r="R89" s="128">
        <f t="shared" si="24"/>
        <v>2.6109999999999998</v>
      </c>
      <c r="S89" s="128">
        <f t="shared" si="25"/>
        <v>2.5124830500000002</v>
      </c>
      <c r="T89" s="128">
        <f t="shared" si="26"/>
        <v>4.3401553999999996</v>
      </c>
      <c r="U89" s="128">
        <f t="shared" si="32"/>
        <v>1.3214830500000003</v>
      </c>
      <c r="V89" s="128">
        <f t="shared" si="31"/>
        <v>2.9201553999999996</v>
      </c>
      <c r="W89" s="128">
        <f t="shared" si="27"/>
        <v>0.38115976105500005</v>
      </c>
      <c r="X89" s="128">
        <f t="shared" si="28"/>
        <v>0.87293178757333323</v>
      </c>
      <c r="Y89" s="128">
        <f t="shared" si="29"/>
        <v>1.1399999999999999</v>
      </c>
      <c r="Z89" s="128">
        <f t="shared" si="30"/>
        <v>2.62</v>
      </c>
    </row>
    <row r="90" spans="1:26" ht="24.95" customHeight="1">
      <c r="A90" s="22" t="s">
        <v>112</v>
      </c>
      <c r="B90" s="38" t="s">
        <v>3063</v>
      </c>
      <c r="C90" s="47">
        <v>84</v>
      </c>
      <c r="D90" s="79" t="s">
        <v>1842</v>
      </c>
      <c r="E90" s="22" t="s">
        <v>3148</v>
      </c>
      <c r="F90" s="30">
        <v>4</v>
      </c>
      <c r="G90" s="30">
        <v>25</v>
      </c>
      <c r="H90" s="30">
        <v>42</v>
      </c>
      <c r="I90" s="48">
        <v>0</v>
      </c>
      <c r="J90" s="48">
        <v>0</v>
      </c>
      <c r="K90" s="49">
        <f t="shared" si="23"/>
        <v>71</v>
      </c>
      <c r="L90" s="50">
        <v>59009835014</v>
      </c>
      <c r="M90" s="41" t="s">
        <v>94</v>
      </c>
      <c r="N90" s="45" t="s">
        <v>132</v>
      </c>
      <c r="O90" s="129">
        <v>2096</v>
      </c>
      <c r="P90" s="127">
        <v>0.38600000000000001</v>
      </c>
      <c r="Q90" s="127">
        <v>0.125</v>
      </c>
      <c r="R90" s="128">
        <f t="shared" si="24"/>
        <v>0.51100000000000001</v>
      </c>
      <c r="S90" s="128">
        <f t="shared" si="25"/>
        <v>1.40618544</v>
      </c>
      <c r="T90" s="128">
        <f t="shared" si="26"/>
        <v>2.4290963199999998</v>
      </c>
      <c r="U90" s="128">
        <f t="shared" si="32"/>
        <v>1.0201854400000001</v>
      </c>
      <c r="V90" s="128">
        <f t="shared" si="31"/>
        <v>2.3040963199999998</v>
      </c>
      <c r="W90" s="128">
        <f t="shared" si="27"/>
        <v>0.29425548707733334</v>
      </c>
      <c r="X90" s="128">
        <f t="shared" si="28"/>
        <v>0.68877119325866654</v>
      </c>
      <c r="Y90" s="128">
        <f t="shared" si="29"/>
        <v>0.88</v>
      </c>
      <c r="Z90" s="128">
        <f t="shared" si="30"/>
        <v>2.0699999999999998</v>
      </c>
    </row>
    <row r="91" spans="1:26" ht="24.95" customHeight="1">
      <c r="A91" s="22" t="s">
        <v>112</v>
      </c>
      <c r="B91" s="38" t="s">
        <v>3061</v>
      </c>
      <c r="C91" s="47">
        <v>85</v>
      </c>
      <c r="D91" s="79" t="s">
        <v>1834</v>
      </c>
      <c r="E91" s="22" t="s">
        <v>3141</v>
      </c>
      <c r="F91" s="30">
        <v>7</v>
      </c>
      <c r="G91" s="30">
        <v>22</v>
      </c>
      <c r="H91" s="30">
        <v>22</v>
      </c>
      <c r="I91" s="48">
        <v>0</v>
      </c>
      <c r="J91" s="48">
        <v>0</v>
      </c>
      <c r="K91" s="49">
        <f t="shared" si="23"/>
        <v>51</v>
      </c>
      <c r="L91" s="50">
        <v>59009814606</v>
      </c>
      <c r="M91" s="41" t="s">
        <v>94</v>
      </c>
      <c r="N91" s="45" t="s">
        <v>132</v>
      </c>
      <c r="O91" s="129">
        <v>1893</v>
      </c>
      <c r="P91" s="127">
        <v>0.27</v>
      </c>
      <c r="Q91" s="127">
        <v>0.55700000000000016</v>
      </c>
      <c r="R91" s="128">
        <f t="shared" si="24"/>
        <v>0.82700000000000018</v>
      </c>
      <c r="S91" s="128">
        <f t="shared" si="25"/>
        <v>1.2699947700000001</v>
      </c>
      <c r="T91" s="128">
        <f t="shared" si="26"/>
        <v>2.1938355599999997</v>
      </c>
      <c r="U91" s="128">
        <f t="shared" si="32"/>
        <v>0.99999477000000003</v>
      </c>
      <c r="V91" s="128">
        <f t="shared" si="31"/>
        <v>1.6368355599999995</v>
      </c>
      <c r="W91" s="128">
        <f t="shared" si="27"/>
        <v>0.28843182482699997</v>
      </c>
      <c r="X91" s="128">
        <f t="shared" si="28"/>
        <v>0.48930471006933324</v>
      </c>
      <c r="Y91" s="128">
        <f t="shared" si="29"/>
        <v>0.87</v>
      </c>
      <c r="Z91" s="128">
        <f t="shared" si="30"/>
        <v>1.47</v>
      </c>
    </row>
    <row r="92" spans="1:26" ht="24.95" customHeight="1">
      <c r="A92" s="22" t="s">
        <v>112</v>
      </c>
      <c r="B92" s="38" t="s">
        <v>3066</v>
      </c>
      <c r="C92" s="47">
        <v>86</v>
      </c>
      <c r="D92" s="79" t="s">
        <v>1836</v>
      </c>
      <c r="E92" s="22" t="s">
        <v>3164</v>
      </c>
      <c r="F92" s="30">
        <v>0</v>
      </c>
      <c r="G92" s="30">
        <v>32</v>
      </c>
      <c r="H92" s="30">
        <v>83</v>
      </c>
      <c r="I92" s="48">
        <v>0</v>
      </c>
      <c r="J92" s="48">
        <v>0</v>
      </c>
      <c r="K92" s="49">
        <f t="shared" si="23"/>
        <v>115</v>
      </c>
      <c r="L92" s="50">
        <v>59009814639</v>
      </c>
      <c r="M92" s="41" t="s">
        <v>94</v>
      </c>
      <c r="N92" s="45" t="s">
        <v>132</v>
      </c>
      <c r="O92" s="129">
        <v>1910</v>
      </c>
      <c r="P92" s="127">
        <v>3.5150000000000001</v>
      </c>
      <c r="Q92" s="127">
        <v>1.5679999999999996</v>
      </c>
      <c r="R92" s="128">
        <f t="shared" si="24"/>
        <v>5.0830000000000002</v>
      </c>
      <c r="S92" s="128">
        <f t="shared" si="25"/>
        <v>1.2813999</v>
      </c>
      <c r="T92" s="128">
        <f t="shared" si="26"/>
        <v>2.2135371999999998</v>
      </c>
      <c r="U92" s="151">
        <v>0</v>
      </c>
      <c r="V92" s="128">
        <f t="shared" si="31"/>
        <v>0.64553720000000014</v>
      </c>
      <c r="W92" s="128">
        <f t="shared" si="27"/>
        <v>0</v>
      </c>
      <c r="X92" s="128">
        <f t="shared" si="28"/>
        <v>0.19297258698666672</v>
      </c>
      <c r="Y92" s="128">
        <f t="shared" si="29"/>
        <v>0</v>
      </c>
      <c r="Z92" s="128">
        <f t="shared" si="30"/>
        <v>0.57999999999999996</v>
      </c>
    </row>
    <row r="93" spans="1:26" ht="24.95" customHeight="1">
      <c r="A93" s="22" t="s">
        <v>112</v>
      </c>
      <c r="B93" s="38" t="s">
        <v>3062</v>
      </c>
      <c r="C93" s="47">
        <v>87</v>
      </c>
      <c r="D93" s="79" t="s">
        <v>1827</v>
      </c>
      <c r="E93" s="22" t="s">
        <v>3142</v>
      </c>
      <c r="F93" s="30">
        <v>16</v>
      </c>
      <c r="G93" s="30">
        <v>18</v>
      </c>
      <c r="H93" s="30">
        <v>62</v>
      </c>
      <c r="I93" s="48">
        <v>0</v>
      </c>
      <c r="J93" s="30">
        <v>5</v>
      </c>
      <c r="K93" s="49">
        <f t="shared" si="23"/>
        <v>101</v>
      </c>
      <c r="L93" s="50">
        <v>59009803321</v>
      </c>
      <c r="M93" s="41" t="s">
        <v>94</v>
      </c>
      <c r="N93" s="45" t="s">
        <v>132</v>
      </c>
      <c r="O93" s="129">
        <v>3154</v>
      </c>
      <c r="P93" s="127">
        <v>0.51199999999999979</v>
      </c>
      <c r="Q93" s="127">
        <v>0.80400000000000049</v>
      </c>
      <c r="R93" s="128">
        <f t="shared" si="24"/>
        <v>1.3160000000000003</v>
      </c>
      <c r="S93" s="128">
        <f t="shared" si="25"/>
        <v>2.1159870600000001</v>
      </c>
      <c r="T93" s="128">
        <f t="shared" si="26"/>
        <v>3.6552336799999998</v>
      </c>
      <c r="U93" s="128">
        <f t="shared" ref="U93:U110" si="33">S93-P93</f>
        <v>1.6039870600000004</v>
      </c>
      <c r="V93" s="128">
        <f t="shared" si="31"/>
        <v>2.8512336799999991</v>
      </c>
      <c r="W93" s="128">
        <f t="shared" si="27"/>
        <v>0.46264333433933341</v>
      </c>
      <c r="X93" s="128">
        <f t="shared" si="28"/>
        <v>0.85232878807466639</v>
      </c>
      <c r="Y93" s="128">
        <f t="shared" si="29"/>
        <v>1.39</v>
      </c>
      <c r="Z93" s="128">
        <f t="shared" si="30"/>
        <v>2.56</v>
      </c>
    </row>
    <row r="94" spans="1:26" ht="24.95" customHeight="1">
      <c r="A94" s="22" t="s">
        <v>112</v>
      </c>
      <c r="B94" s="38" t="s">
        <v>3064</v>
      </c>
      <c r="C94" s="47">
        <v>88</v>
      </c>
      <c r="D94" s="79" t="s">
        <v>1832</v>
      </c>
      <c r="E94" s="22" t="s">
        <v>3149</v>
      </c>
      <c r="F94" s="30">
        <v>35</v>
      </c>
      <c r="G94" s="30">
        <v>26</v>
      </c>
      <c r="H94" s="30">
        <v>16</v>
      </c>
      <c r="I94" s="48">
        <v>0</v>
      </c>
      <c r="J94" s="48">
        <v>0</v>
      </c>
      <c r="K94" s="49">
        <f t="shared" si="23"/>
        <v>77</v>
      </c>
      <c r="L94" s="50">
        <v>59009803467</v>
      </c>
      <c r="M94" s="41" t="s">
        <v>94</v>
      </c>
      <c r="N94" s="45" t="s">
        <v>132</v>
      </c>
      <c r="O94" s="129">
        <v>2310</v>
      </c>
      <c r="P94" s="127">
        <v>0.61799999999999988</v>
      </c>
      <c r="Q94" s="127">
        <v>0.9599999999999993</v>
      </c>
      <c r="R94" s="128">
        <f t="shared" si="24"/>
        <v>1.5779999999999992</v>
      </c>
      <c r="S94" s="128">
        <f t="shared" si="25"/>
        <v>1.5497559000000001</v>
      </c>
      <c r="T94" s="128">
        <f t="shared" si="26"/>
        <v>2.6771051999999997</v>
      </c>
      <c r="U94" s="128">
        <f t="shared" si="33"/>
        <v>0.93175590000000019</v>
      </c>
      <c r="V94" s="128">
        <f t="shared" si="31"/>
        <v>1.7171052000000004</v>
      </c>
      <c r="W94" s="128">
        <f t="shared" si="27"/>
        <v>0.26874946009000006</v>
      </c>
      <c r="X94" s="128">
        <f t="shared" si="28"/>
        <v>0.51329998112000008</v>
      </c>
      <c r="Y94" s="128">
        <f t="shared" si="29"/>
        <v>0.81</v>
      </c>
      <c r="Z94" s="128">
        <f t="shared" si="30"/>
        <v>1.54</v>
      </c>
    </row>
    <row r="95" spans="1:26" ht="24.95" customHeight="1">
      <c r="A95" s="22" t="s">
        <v>112</v>
      </c>
      <c r="B95" s="38" t="s">
        <v>3064</v>
      </c>
      <c r="C95" s="47">
        <v>89</v>
      </c>
      <c r="D95" s="79" t="s">
        <v>1845</v>
      </c>
      <c r="E95" s="22" t="s">
        <v>3150</v>
      </c>
      <c r="F95" s="30">
        <v>37</v>
      </c>
      <c r="G95" s="30">
        <v>27</v>
      </c>
      <c r="H95" s="30">
        <v>8</v>
      </c>
      <c r="I95" s="48">
        <v>0</v>
      </c>
      <c r="J95" s="48"/>
      <c r="K95" s="49">
        <f t="shared" si="23"/>
        <v>72</v>
      </c>
      <c r="L95" s="50">
        <v>59009903176</v>
      </c>
      <c r="M95" s="41" t="s">
        <v>94</v>
      </c>
      <c r="N95" s="45" t="s">
        <v>132</v>
      </c>
      <c r="O95" s="129">
        <v>2614</v>
      </c>
      <c r="P95" s="127">
        <v>0.35</v>
      </c>
      <c r="Q95" s="127">
        <v>0.27200000000000002</v>
      </c>
      <c r="R95" s="128">
        <f t="shared" si="24"/>
        <v>0.622</v>
      </c>
      <c r="S95" s="128">
        <f t="shared" si="25"/>
        <v>1.7537064600000001</v>
      </c>
      <c r="T95" s="128">
        <f t="shared" si="26"/>
        <v>3.0294168799999999</v>
      </c>
      <c r="U95" s="128">
        <f t="shared" si="33"/>
        <v>1.40370646</v>
      </c>
      <c r="V95" s="128">
        <f t="shared" si="31"/>
        <v>2.7574168800000001</v>
      </c>
      <c r="W95" s="128">
        <f t="shared" si="27"/>
        <v>0.40487573327933335</v>
      </c>
      <c r="X95" s="128">
        <f t="shared" si="28"/>
        <v>0.8242838193280001</v>
      </c>
      <c r="Y95" s="128">
        <f t="shared" si="29"/>
        <v>1.21</v>
      </c>
      <c r="Z95" s="128">
        <f t="shared" si="30"/>
        <v>2.4700000000000002</v>
      </c>
    </row>
    <row r="96" spans="1:26" ht="24.95" customHeight="1">
      <c r="A96" s="22" t="s">
        <v>112</v>
      </c>
      <c r="B96" s="38" t="s">
        <v>3066</v>
      </c>
      <c r="C96" s="47">
        <v>90</v>
      </c>
      <c r="D96" s="79" t="s">
        <v>1837</v>
      </c>
      <c r="E96" s="22" t="s">
        <v>3161</v>
      </c>
      <c r="F96" s="30">
        <v>10</v>
      </c>
      <c r="G96" s="30">
        <v>48</v>
      </c>
      <c r="H96" s="30">
        <v>59</v>
      </c>
      <c r="I96" s="48">
        <v>0</v>
      </c>
      <c r="J96" s="48">
        <v>0</v>
      </c>
      <c r="K96" s="49">
        <f t="shared" si="23"/>
        <v>117</v>
      </c>
      <c r="L96" s="50">
        <v>59009814662</v>
      </c>
      <c r="M96" s="41" t="s">
        <v>94</v>
      </c>
      <c r="N96" s="45" t="s">
        <v>132</v>
      </c>
      <c r="O96" s="129">
        <v>2173</v>
      </c>
      <c r="P96" s="127">
        <v>0.93399999999999972</v>
      </c>
      <c r="Q96" s="127">
        <v>1.0760000000000007</v>
      </c>
      <c r="R96" s="128">
        <f t="shared" si="24"/>
        <v>2.0100000000000007</v>
      </c>
      <c r="S96" s="128">
        <f t="shared" si="25"/>
        <v>1.4578439700000001</v>
      </c>
      <c r="T96" s="128">
        <f t="shared" si="26"/>
        <v>2.5183331599999996</v>
      </c>
      <c r="U96" s="128">
        <f t="shared" si="33"/>
        <v>0.52384397000000038</v>
      </c>
      <c r="V96" s="128">
        <f t="shared" si="31"/>
        <v>1.4423331599999989</v>
      </c>
      <c r="W96" s="128">
        <f t="shared" si="27"/>
        <v>0.15109406241366677</v>
      </c>
      <c r="X96" s="128">
        <f t="shared" si="28"/>
        <v>0.43116145929599969</v>
      </c>
      <c r="Y96" s="128">
        <f t="shared" si="29"/>
        <v>0.45</v>
      </c>
      <c r="Z96" s="128">
        <f t="shared" si="30"/>
        <v>1.29</v>
      </c>
    </row>
    <row r="97" spans="1:26" ht="24.95" customHeight="1">
      <c r="A97" s="22" t="s">
        <v>112</v>
      </c>
      <c r="B97" s="52" t="s">
        <v>2476</v>
      </c>
      <c r="C97" s="47">
        <v>91</v>
      </c>
      <c r="D97" s="79" t="s">
        <v>1429</v>
      </c>
      <c r="E97" s="51" t="s">
        <v>3169</v>
      </c>
      <c r="F97" s="48">
        <v>10</v>
      </c>
      <c r="G97" s="48">
        <v>70</v>
      </c>
      <c r="H97" s="48">
        <v>18</v>
      </c>
      <c r="I97" s="48">
        <v>0</v>
      </c>
      <c r="J97" s="48">
        <v>0</v>
      </c>
      <c r="K97" s="49">
        <f t="shared" si="23"/>
        <v>98</v>
      </c>
      <c r="L97" s="53">
        <v>50141017239</v>
      </c>
      <c r="M97" s="41" t="s">
        <v>94</v>
      </c>
      <c r="N97" s="45" t="s">
        <v>132</v>
      </c>
      <c r="O97" s="129">
        <v>3312</v>
      </c>
      <c r="P97" s="127">
        <v>0.51500000000000001</v>
      </c>
      <c r="Q97" s="127">
        <v>1.0189999999999997</v>
      </c>
      <c r="R97" s="128">
        <f t="shared" si="24"/>
        <v>1.5339999999999998</v>
      </c>
      <c r="S97" s="128">
        <f t="shared" si="25"/>
        <v>2.2219876800000002</v>
      </c>
      <c r="T97" s="128">
        <f t="shared" si="26"/>
        <v>3.8383430399999998</v>
      </c>
      <c r="U97" s="128">
        <f t="shared" si="33"/>
        <v>1.7069876800000001</v>
      </c>
      <c r="V97" s="128">
        <f t="shared" si="31"/>
        <v>2.8193430400000001</v>
      </c>
      <c r="W97" s="128">
        <f t="shared" si="27"/>
        <v>0.4923521465013333</v>
      </c>
      <c r="X97" s="128">
        <f t="shared" si="28"/>
        <v>0.8427956127573335</v>
      </c>
      <c r="Y97" s="128">
        <f t="shared" si="29"/>
        <v>1.48</v>
      </c>
      <c r="Z97" s="128">
        <f t="shared" si="30"/>
        <v>2.5299999999999998</v>
      </c>
    </row>
    <row r="98" spans="1:26" ht="24.95" customHeight="1">
      <c r="A98" s="22" t="s">
        <v>112</v>
      </c>
      <c r="B98" s="38" t="s">
        <v>3065</v>
      </c>
      <c r="C98" s="47">
        <v>92</v>
      </c>
      <c r="D98" s="79" t="s">
        <v>1830</v>
      </c>
      <c r="E98" s="22" t="s">
        <v>3160</v>
      </c>
      <c r="F98" s="30">
        <v>31</v>
      </c>
      <c r="G98" s="30">
        <v>28</v>
      </c>
      <c r="H98" s="30">
        <v>18</v>
      </c>
      <c r="I98" s="48">
        <v>0</v>
      </c>
      <c r="J98" s="48">
        <v>0</v>
      </c>
      <c r="K98" s="49">
        <f t="shared" si="23"/>
        <v>77</v>
      </c>
      <c r="L98" s="50">
        <v>59009803376</v>
      </c>
      <c r="M98" s="41" t="s">
        <v>94</v>
      </c>
      <c r="N98" s="45" t="s">
        <v>132</v>
      </c>
      <c r="O98" s="129">
        <v>2523</v>
      </c>
      <c r="P98" s="127">
        <v>0.61099999999999932</v>
      </c>
      <c r="Q98" s="127">
        <v>0.57099999999999995</v>
      </c>
      <c r="R98" s="128">
        <f t="shared" si="24"/>
        <v>1.1819999999999993</v>
      </c>
      <c r="S98" s="128">
        <f t="shared" si="25"/>
        <v>1.6926554700000001</v>
      </c>
      <c r="T98" s="128">
        <f t="shared" si="26"/>
        <v>2.9239551599999998</v>
      </c>
      <c r="U98" s="128">
        <f t="shared" si="33"/>
        <v>1.0816554700000007</v>
      </c>
      <c r="V98" s="128">
        <f t="shared" si="31"/>
        <v>2.3529551599999996</v>
      </c>
      <c r="W98" s="128">
        <f t="shared" si="27"/>
        <v>0.31198549273033355</v>
      </c>
      <c r="X98" s="128">
        <f t="shared" si="28"/>
        <v>0.70337672916266658</v>
      </c>
      <c r="Y98" s="128">
        <f t="shared" si="29"/>
        <v>0.94</v>
      </c>
      <c r="Z98" s="128">
        <f t="shared" si="30"/>
        <v>2.11</v>
      </c>
    </row>
    <row r="99" spans="1:26" ht="24.95" customHeight="1">
      <c r="A99" s="82" t="s">
        <v>112</v>
      </c>
      <c r="B99" s="86" t="s">
        <v>3067</v>
      </c>
      <c r="C99" s="87">
        <v>93</v>
      </c>
      <c r="D99" s="118" t="s">
        <v>1869</v>
      </c>
      <c r="E99" s="88" t="s">
        <v>86</v>
      </c>
      <c r="F99" s="89">
        <v>41</v>
      </c>
      <c r="G99" s="89">
        <v>106</v>
      </c>
      <c r="H99" s="89">
        <v>81</v>
      </c>
      <c r="I99" s="89"/>
      <c r="J99" s="89">
        <v>13</v>
      </c>
      <c r="K99" s="90">
        <f t="shared" si="23"/>
        <v>241</v>
      </c>
      <c r="L99" s="91">
        <v>21950116520</v>
      </c>
      <c r="M99" s="92" t="s">
        <v>94</v>
      </c>
      <c r="N99" s="93" t="s">
        <v>132</v>
      </c>
      <c r="O99" s="129">
        <v>6533</v>
      </c>
      <c r="P99" s="127">
        <v>1.141</v>
      </c>
      <c r="Q99" s="127">
        <v>2.3849999999999998</v>
      </c>
      <c r="R99" s="128">
        <f t="shared" si="24"/>
        <v>3.5259999999999998</v>
      </c>
      <c r="S99" s="128">
        <f t="shared" si="25"/>
        <v>4.3829243700000005</v>
      </c>
      <c r="T99" s="128">
        <f t="shared" si="26"/>
        <v>7.5712243599999995</v>
      </c>
      <c r="U99" s="128">
        <f t="shared" si="33"/>
        <v>3.2419243700000004</v>
      </c>
      <c r="V99" s="128">
        <f t="shared" si="31"/>
        <v>5.1862243599999998</v>
      </c>
      <c r="W99" s="128">
        <f t="shared" si="27"/>
        <v>0.93507905245366685</v>
      </c>
      <c r="X99" s="128">
        <f t="shared" si="28"/>
        <v>1.5503353353493332</v>
      </c>
      <c r="Y99" s="128">
        <f t="shared" si="29"/>
        <v>2.81</v>
      </c>
      <c r="Z99" s="128">
        <f t="shared" si="30"/>
        <v>4.6500000000000004</v>
      </c>
    </row>
    <row r="100" spans="1:26" ht="24.95" customHeight="1">
      <c r="A100" s="22" t="s">
        <v>112</v>
      </c>
      <c r="B100" s="38" t="s">
        <v>3064</v>
      </c>
      <c r="C100" s="47">
        <v>94</v>
      </c>
      <c r="D100" s="79" t="s">
        <v>1835</v>
      </c>
      <c r="E100" s="22" t="s">
        <v>3152</v>
      </c>
      <c r="F100" s="30">
        <v>1</v>
      </c>
      <c r="G100" s="30">
        <v>32</v>
      </c>
      <c r="H100" s="30">
        <v>67</v>
      </c>
      <c r="I100" s="48">
        <v>0</v>
      </c>
      <c r="J100" s="48">
        <v>0</v>
      </c>
      <c r="K100" s="49">
        <f t="shared" si="23"/>
        <v>100</v>
      </c>
      <c r="L100" s="50">
        <v>59009814617</v>
      </c>
      <c r="M100" s="41" t="s">
        <v>94</v>
      </c>
      <c r="N100" s="45" t="s">
        <v>132</v>
      </c>
      <c r="O100" s="129">
        <v>2615</v>
      </c>
      <c r="P100" s="127">
        <v>0.74</v>
      </c>
      <c r="Q100" s="127">
        <v>0.99399999999999977</v>
      </c>
      <c r="R100" s="128">
        <f t="shared" si="24"/>
        <v>1.7339999999999998</v>
      </c>
      <c r="S100" s="128">
        <f t="shared" si="25"/>
        <v>1.7543773500000002</v>
      </c>
      <c r="T100" s="128">
        <f t="shared" si="26"/>
        <v>3.0305757999999998</v>
      </c>
      <c r="U100" s="128">
        <f t="shared" si="33"/>
        <v>1.0143773500000002</v>
      </c>
      <c r="V100" s="128">
        <f t="shared" si="31"/>
        <v>2.0365758</v>
      </c>
      <c r="W100" s="128">
        <f t="shared" si="27"/>
        <v>0.29258024031833335</v>
      </c>
      <c r="X100" s="128">
        <f t="shared" si="28"/>
        <v>0.60880039248000006</v>
      </c>
      <c r="Y100" s="128">
        <f t="shared" si="29"/>
        <v>0.88</v>
      </c>
      <c r="Z100" s="128">
        <f t="shared" si="30"/>
        <v>1.83</v>
      </c>
    </row>
    <row r="101" spans="1:26" ht="24.95" customHeight="1">
      <c r="A101" s="22" t="s">
        <v>112</v>
      </c>
      <c r="B101" s="38" t="s">
        <v>3064</v>
      </c>
      <c r="C101" s="47">
        <v>95</v>
      </c>
      <c r="D101" s="79" t="s">
        <v>1833</v>
      </c>
      <c r="E101" s="22" t="s">
        <v>3158</v>
      </c>
      <c r="F101" s="30">
        <v>10</v>
      </c>
      <c r="G101" s="30">
        <v>19</v>
      </c>
      <c r="H101" s="30">
        <v>90</v>
      </c>
      <c r="I101" s="48">
        <v>0</v>
      </c>
      <c r="J101" s="30">
        <v>1</v>
      </c>
      <c r="K101" s="49">
        <f t="shared" si="23"/>
        <v>120</v>
      </c>
      <c r="L101" s="50">
        <v>59009803478</v>
      </c>
      <c r="M101" s="41" t="s">
        <v>94</v>
      </c>
      <c r="N101" s="45" t="s">
        <v>132</v>
      </c>
      <c r="O101" s="129">
        <v>3181</v>
      </c>
      <c r="P101" s="127">
        <v>0.623</v>
      </c>
      <c r="Q101" s="127">
        <v>1.2570000000000001</v>
      </c>
      <c r="R101" s="128">
        <f t="shared" si="24"/>
        <v>1.8800000000000001</v>
      </c>
      <c r="S101" s="128">
        <f t="shared" si="25"/>
        <v>2.1341010900000001</v>
      </c>
      <c r="T101" s="128">
        <f t="shared" si="26"/>
        <v>3.6865245199999999</v>
      </c>
      <c r="U101" s="128">
        <f t="shared" si="33"/>
        <v>1.5111010900000001</v>
      </c>
      <c r="V101" s="128">
        <f t="shared" si="31"/>
        <v>2.4295245199999997</v>
      </c>
      <c r="W101" s="128">
        <f t="shared" si="27"/>
        <v>0.43585192439233333</v>
      </c>
      <c r="X101" s="128">
        <f t="shared" si="28"/>
        <v>0.72626586317866659</v>
      </c>
      <c r="Y101" s="128">
        <f t="shared" si="29"/>
        <v>1.31</v>
      </c>
      <c r="Z101" s="128">
        <f t="shared" si="30"/>
        <v>2.1800000000000002</v>
      </c>
    </row>
    <row r="102" spans="1:26" ht="24.95" customHeight="1">
      <c r="A102" s="22" t="s">
        <v>112</v>
      </c>
      <c r="B102" s="38" t="s">
        <v>3065</v>
      </c>
      <c r="C102" s="47">
        <v>96</v>
      </c>
      <c r="D102" s="79" t="s">
        <v>1829</v>
      </c>
      <c r="E102" s="22" t="s">
        <v>3162</v>
      </c>
      <c r="F102" s="30">
        <v>40</v>
      </c>
      <c r="G102" s="30">
        <v>73</v>
      </c>
      <c r="H102" s="30">
        <v>87</v>
      </c>
      <c r="I102" s="48">
        <v>0</v>
      </c>
      <c r="J102" s="48">
        <v>0</v>
      </c>
      <c r="K102" s="49">
        <f t="shared" si="23"/>
        <v>200</v>
      </c>
      <c r="L102" s="50">
        <v>59009803354</v>
      </c>
      <c r="M102" s="41" t="s">
        <v>94</v>
      </c>
      <c r="N102" s="45" t="s">
        <v>132</v>
      </c>
      <c r="O102" s="129">
        <v>5013</v>
      </c>
      <c r="P102" s="127">
        <v>1.4930000000000001</v>
      </c>
      <c r="Q102" s="127">
        <v>1.6810000000000009</v>
      </c>
      <c r="R102" s="128">
        <f t="shared" si="24"/>
        <v>3.1740000000000013</v>
      </c>
      <c r="S102" s="128">
        <f t="shared" si="25"/>
        <v>3.3631715700000004</v>
      </c>
      <c r="T102" s="128">
        <f t="shared" si="26"/>
        <v>5.8096659599999994</v>
      </c>
      <c r="U102" s="128">
        <f t="shared" si="33"/>
        <v>1.8701715700000003</v>
      </c>
      <c r="V102" s="128">
        <f t="shared" si="31"/>
        <v>4.1286659599999984</v>
      </c>
      <c r="W102" s="128">
        <f t="shared" si="27"/>
        <v>0.53941981984033338</v>
      </c>
      <c r="X102" s="128">
        <f t="shared" si="28"/>
        <v>1.2341958776426663</v>
      </c>
      <c r="Y102" s="128">
        <f t="shared" si="29"/>
        <v>1.62</v>
      </c>
      <c r="Z102" s="128">
        <f t="shared" si="30"/>
        <v>3.7</v>
      </c>
    </row>
    <row r="103" spans="1:26" ht="24.95" customHeight="1">
      <c r="A103" s="22" t="s">
        <v>112</v>
      </c>
      <c r="B103" s="38" t="s">
        <v>3061</v>
      </c>
      <c r="C103" s="47">
        <v>97</v>
      </c>
      <c r="D103" s="79" t="s">
        <v>1839</v>
      </c>
      <c r="E103" s="22" t="s">
        <v>3151</v>
      </c>
      <c r="F103" s="30">
        <v>1</v>
      </c>
      <c r="G103" s="30">
        <v>90</v>
      </c>
      <c r="H103" s="30">
        <v>10</v>
      </c>
      <c r="I103" s="48">
        <v>0</v>
      </c>
      <c r="J103" s="30">
        <v>5</v>
      </c>
      <c r="K103" s="49">
        <f t="shared" ref="K103:K134" si="34">J103+I103+H103+G103+F103</f>
        <v>106</v>
      </c>
      <c r="L103" s="50">
        <v>59009814695</v>
      </c>
      <c r="M103" s="41" t="s">
        <v>94</v>
      </c>
      <c r="N103" s="45" t="s">
        <v>132</v>
      </c>
      <c r="O103" s="129">
        <v>2859</v>
      </c>
      <c r="P103" s="127">
        <v>0.87500000000000056</v>
      </c>
      <c r="Q103" s="127">
        <v>1.1909999999999987</v>
      </c>
      <c r="R103" s="128">
        <f t="shared" ref="R103:R134" si="35">P103+Q103</f>
        <v>2.0659999999999994</v>
      </c>
      <c r="S103" s="128">
        <f t="shared" ref="S103:S134" si="36">O103*0.00067089</f>
        <v>1.9180745100000001</v>
      </c>
      <c r="T103" s="128">
        <f t="shared" ref="T103:T134" si="37">O103*0.00115892</f>
        <v>3.3133522799999997</v>
      </c>
      <c r="U103" s="128">
        <f t="shared" si="33"/>
        <v>1.0430745099999994</v>
      </c>
      <c r="V103" s="128">
        <f t="shared" si="31"/>
        <v>2.1223522800000012</v>
      </c>
      <c r="W103" s="128">
        <f t="shared" ref="W103:W134" si="38">U103/3*86.53%</f>
        <v>0.30085745783433315</v>
      </c>
      <c r="X103" s="128">
        <f t="shared" ref="X103:X134" si="39">V103/3*89.68%</f>
        <v>0.63444184156800043</v>
      </c>
      <c r="Y103" s="128">
        <f t="shared" ref="Y103:Y134" si="40">ROUND(W103*3,2)</f>
        <v>0.9</v>
      </c>
      <c r="Z103" s="128">
        <f t="shared" ref="Z103:Z134" si="41">ROUND(X103*3,2)</f>
        <v>1.9</v>
      </c>
    </row>
    <row r="104" spans="1:26" ht="24.95" customHeight="1">
      <c r="A104" s="22" t="s">
        <v>112</v>
      </c>
      <c r="B104" s="38" t="s">
        <v>3062</v>
      </c>
      <c r="C104" s="47">
        <v>98</v>
      </c>
      <c r="D104" s="79" t="s">
        <v>1826</v>
      </c>
      <c r="E104" s="22" t="s">
        <v>3143</v>
      </c>
      <c r="F104" s="30">
        <v>1</v>
      </c>
      <c r="G104" s="30">
        <v>49</v>
      </c>
      <c r="H104" s="30">
        <v>106</v>
      </c>
      <c r="I104" s="48">
        <v>0</v>
      </c>
      <c r="J104" s="30">
        <v>0</v>
      </c>
      <c r="K104" s="49">
        <f t="shared" si="34"/>
        <v>156</v>
      </c>
      <c r="L104" s="50">
        <v>59009803310</v>
      </c>
      <c r="M104" s="41" t="s">
        <v>94</v>
      </c>
      <c r="N104" s="45" t="s">
        <v>132</v>
      </c>
      <c r="O104" s="129">
        <v>2943</v>
      </c>
      <c r="P104" s="127">
        <v>1.3144999999999998</v>
      </c>
      <c r="Q104" s="127">
        <v>1.1359999999999997</v>
      </c>
      <c r="R104" s="128">
        <f t="shared" si="35"/>
        <v>2.4504999999999995</v>
      </c>
      <c r="S104" s="128">
        <f t="shared" si="36"/>
        <v>1.9744292700000001</v>
      </c>
      <c r="T104" s="128">
        <f t="shared" si="37"/>
        <v>3.4107015599999997</v>
      </c>
      <c r="U104" s="128">
        <f t="shared" si="33"/>
        <v>0.65992927000000035</v>
      </c>
      <c r="V104" s="128">
        <f t="shared" si="31"/>
        <v>2.27470156</v>
      </c>
      <c r="W104" s="128">
        <f t="shared" si="38"/>
        <v>0.19034559911033341</v>
      </c>
      <c r="X104" s="128">
        <f t="shared" si="39"/>
        <v>0.67998411966933336</v>
      </c>
      <c r="Y104" s="128">
        <f t="shared" si="40"/>
        <v>0.56999999999999995</v>
      </c>
      <c r="Z104" s="128">
        <f t="shared" si="41"/>
        <v>2.04</v>
      </c>
    </row>
    <row r="105" spans="1:26" ht="24.95" customHeight="1">
      <c r="A105" s="22" t="s">
        <v>112</v>
      </c>
      <c r="B105" s="38" t="s">
        <v>3065</v>
      </c>
      <c r="C105" s="47">
        <v>99</v>
      </c>
      <c r="D105" s="79" t="s">
        <v>1846</v>
      </c>
      <c r="E105" s="22" t="s">
        <v>3157</v>
      </c>
      <c r="F105" s="30">
        <v>0</v>
      </c>
      <c r="G105" s="30">
        <v>67</v>
      </c>
      <c r="H105" s="30">
        <v>38</v>
      </c>
      <c r="I105" s="48">
        <v>0</v>
      </c>
      <c r="J105" s="30">
        <v>7</v>
      </c>
      <c r="K105" s="49">
        <f t="shared" si="34"/>
        <v>112</v>
      </c>
      <c r="L105" s="50">
        <v>59010281527</v>
      </c>
      <c r="M105" s="41" t="s">
        <v>94</v>
      </c>
      <c r="N105" s="45" t="s">
        <v>132</v>
      </c>
      <c r="O105" s="129">
        <v>2904</v>
      </c>
      <c r="P105" s="127">
        <v>1.5049999999999999</v>
      </c>
      <c r="Q105" s="127">
        <v>0.44300000000000006</v>
      </c>
      <c r="R105" s="128">
        <f t="shared" si="35"/>
        <v>1.948</v>
      </c>
      <c r="S105" s="128">
        <f t="shared" si="36"/>
        <v>1.9482645600000001</v>
      </c>
      <c r="T105" s="128">
        <f t="shared" si="37"/>
        <v>3.3655036799999998</v>
      </c>
      <c r="U105" s="128">
        <f t="shared" si="33"/>
        <v>0.44326456000000025</v>
      </c>
      <c r="V105" s="128">
        <f t="shared" si="31"/>
        <v>2.9225036799999997</v>
      </c>
      <c r="W105" s="128">
        <f t="shared" si="38"/>
        <v>0.1278522745893334</v>
      </c>
      <c r="X105" s="128">
        <f t="shared" si="39"/>
        <v>0.87363376674133331</v>
      </c>
      <c r="Y105" s="128">
        <f t="shared" si="40"/>
        <v>0.38</v>
      </c>
      <c r="Z105" s="128">
        <f t="shared" si="41"/>
        <v>2.62</v>
      </c>
    </row>
    <row r="106" spans="1:26" ht="24.95" customHeight="1">
      <c r="A106" s="22" t="s">
        <v>112</v>
      </c>
      <c r="B106" s="38" t="s">
        <v>3065</v>
      </c>
      <c r="C106" s="47">
        <v>100</v>
      </c>
      <c r="D106" s="79" t="s">
        <v>1831</v>
      </c>
      <c r="E106" s="22" t="s">
        <v>3154</v>
      </c>
      <c r="F106" s="30">
        <v>8</v>
      </c>
      <c r="G106" s="30">
        <v>3</v>
      </c>
      <c r="H106" s="30">
        <v>123</v>
      </c>
      <c r="I106" s="48">
        <v>0</v>
      </c>
      <c r="J106" s="48">
        <v>0</v>
      </c>
      <c r="K106" s="49">
        <f t="shared" si="34"/>
        <v>134</v>
      </c>
      <c r="L106" s="50">
        <v>59009803398</v>
      </c>
      <c r="M106" s="41" t="s">
        <v>94</v>
      </c>
      <c r="N106" s="45" t="s">
        <v>132</v>
      </c>
      <c r="O106" s="129">
        <v>3359</v>
      </c>
      <c r="P106" s="127">
        <v>0.83800000000000008</v>
      </c>
      <c r="Q106" s="127">
        <v>1.4510000000000001</v>
      </c>
      <c r="R106" s="128">
        <f t="shared" si="35"/>
        <v>2.2890000000000001</v>
      </c>
      <c r="S106" s="128">
        <f t="shared" si="36"/>
        <v>2.2535195100000003</v>
      </c>
      <c r="T106" s="128">
        <f t="shared" si="37"/>
        <v>3.8928122799999998</v>
      </c>
      <c r="U106" s="128">
        <f t="shared" si="33"/>
        <v>1.4155195100000002</v>
      </c>
      <c r="V106" s="128">
        <f t="shared" si="31"/>
        <v>2.4418122799999997</v>
      </c>
      <c r="W106" s="128">
        <f t="shared" si="38"/>
        <v>0.4082830106676667</v>
      </c>
      <c r="X106" s="128">
        <f t="shared" si="39"/>
        <v>0.72993908423466658</v>
      </c>
      <c r="Y106" s="128">
        <f t="shared" si="40"/>
        <v>1.22</v>
      </c>
      <c r="Z106" s="128">
        <f t="shared" si="41"/>
        <v>2.19</v>
      </c>
    </row>
    <row r="107" spans="1:26" ht="24.95" customHeight="1">
      <c r="A107" s="22" t="s">
        <v>112</v>
      </c>
      <c r="B107" s="38" t="s">
        <v>3063</v>
      </c>
      <c r="C107" s="47">
        <v>101</v>
      </c>
      <c r="D107" s="79" t="s">
        <v>1828</v>
      </c>
      <c r="E107" s="22" t="s">
        <v>3156</v>
      </c>
      <c r="F107" s="30">
        <v>23</v>
      </c>
      <c r="G107" s="30">
        <v>59</v>
      </c>
      <c r="H107" s="30">
        <v>50</v>
      </c>
      <c r="I107" s="48">
        <v>0</v>
      </c>
      <c r="J107" s="48">
        <v>0</v>
      </c>
      <c r="K107" s="49">
        <f t="shared" si="34"/>
        <v>132</v>
      </c>
      <c r="L107" s="50">
        <v>59009803332</v>
      </c>
      <c r="M107" s="41" t="s">
        <v>94</v>
      </c>
      <c r="N107" s="45" t="s">
        <v>132</v>
      </c>
      <c r="O107" s="129">
        <v>3790</v>
      </c>
      <c r="P107" s="127">
        <v>0.93800000000000017</v>
      </c>
      <c r="Q107" s="127">
        <v>1.2879999999999998</v>
      </c>
      <c r="R107" s="128">
        <f t="shared" si="35"/>
        <v>2.226</v>
      </c>
      <c r="S107" s="128">
        <f t="shared" si="36"/>
        <v>2.5426731</v>
      </c>
      <c r="T107" s="128">
        <f t="shared" si="37"/>
        <v>4.3923068000000001</v>
      </c>
      <c r="U107" s="128">
        <f t="shared" si="33"/>
        <v>1.6046730999999999</v>
      </c>
      <c r="V107" s="128">
        <f t="shared" si="31"/>
        <v>3.1043068000000003</v>
      </c>
      <c r="W107" s="128">
        <f t="shared" si="38"/>
        <v>0.46284121114333332</v>
      </c>
      <c r="X107" s="128">
        <f t="shared" si="39"/>
        <v>0.92798077941333346</v>
      </c>
      <c r="Y107" s="128">
        <f t="shared" si="40"/>
        <v>1.39</v>
      </c>
      <c r="Z107" s="128">
        <f t="shared" si="41"/>
        <v>2.78</v>
      </c>
    </row>
    <row r="108" spans="1:26" ht="24.95" customHeight="1">
      <c r="A108" s="22" t="s">
        <v>112</v>
      </c>
      <c r="B108" s="38" t="s">
        <v>3061</v>
      </c>
      <c r="C108" s="47">
        <v>102</v>
      </c>
      <c r="D108" s="79" t="s">
        <v>1838</v>
      </c>
      <c r="E108" s="22" t="s">
        <v>3163</v>
      </c>
      <c r="F108" s="30">
        <v>5</v>
      </c>
      <c r="G108" s="30">
        <v>99</v>
      </c>
      <c r="H108" s="30">
        <v>61</v>
      </c>
      <c r="I108" s="48">
        <v>0</v>
      </c>
      <c r="J108" s="30">
        <v>9</v>
      </c>
      <c r="K108" s="49">
        <f t="shared" si="34"/>
        <v>174</v>
      </c>
      <c r="L108" s="50">
        <v>59009814684</v>
      </c>
      <c r="M108" s="41" t="s">
        <v>94</v>
      </c>
      <c r="N108" s="45" t="s">
        <v>132</v>
      </c>
      <c r="O108" s="129">
        <v>5065</v>
      </c>
      <c r="P108" s="127">
        <v>1.2070000000000003</v>
      </c>
      <c r="Q108" s="127">
        <v>1.7340000000000027</v>
      </c>
      <c r="R108" s="128">
        <f t="shared" si="35"/>
        <v>2.9410000000000029</v>
      </c>
      <c r="S108" s="128">
        <f t="shared" si="36"/>
        <v>3.3980578500000003</v>
      </c>
      <c r="T108" s="128">
        <f t="shared" si="37"/>
        <v>5.8699297999999995</v>
      </c>
      <c r="U108" s="128">
        <f t="shared" si="33"/>
        <v>2.19105785</v>
      </c>
      <c r="V108" s="128">
        <f t="shared" si="31"/>
        <v>4.1359297999999969</v>
      </c>
      <c r="W108" s="128">
        <f t="shared" si="38"/>
        <v>0.63197411920166657</v>
      </c>
      <c r="X108" s="128">
        <f t="shared" si="39"/>
        <v>1.2363672815466658</v>
      </c>
      <c r="Y108" s="128">
        <f t="shared" si="40"/>
        <v>1.9</v>
      </c>
      <c r="Z108" s="128">
        <f t="shared" si="41"/>
        <v>3.71</v>
      </c>
    </row>
    <row r="109" spans="1:26" ht="24.95" customHeight="1">
      <c r="A109" s="22" t="s">
        <v>112</v>
      </c>
      <c r="B109" s="52" t="s">
        <v>2476</v>
      </c>
      <c r="C109" s="47">
        <v>103</v>
      </c>
      <c r="D109" s="79" t="s">
        <v>1814</v>
      </c>
      <c r="E109" s="51" t="s">
        <v>2635</v>
      </c>
      <c r="F109" s="48">
        <v>13</v>
      </c>
      <c r="G109" s="48">
        <v>301</v>
      </c>
      <c r="H109" s="48">
        <v>12</v>
      </c>
      <c r="I109" s="48">
        <v>0</v>
      </c>
      <c r="J109" s="48">
        <v>0</v>
      </c>
      <c r="K109" s="49">
        <f t="shared" si="34"/>
        <v>326</v>
      </c>
      <c r="L109" s="53">
        <v>50045777142</v>
      </c>
      <c r="M109" s="41" t="s">
        <v>94</v>
      </c>
      <c r="N109" s="45" t="s">
        <v>132</v>
      </c>
      <c r="O109" s="129">
        <v>8363</v>
      </c>
      <c r="P109" s="127">
        <v>3.3189999999999991</v>
      </c>
      <c r="Q109" s="127">
        <v>3.0670000000000002</v>
      </c>
      <c r="R109" s="128">
        <f t="shared" si="35"/>
        <v>6.3859999999999992</v>
      </c>
      <c r="S109" s="128">
        <f t="shared" si="36"/>
        <v>5.6106530700000006</v>
      </c>
      <c r="T109" s="128">
        <f t="shared" si="37"/>
        <v>9.69204796</v>
      </c>
      <c r="U109" s="128">
        <f t="shared" si="33"/>
        <v>2.2916530700000015</v>
      </c>
      <c r="V109" s="128">
        <f t="shared" si="31"/>
        <v>6.6250479599999998</v>
      </c>
      <c r="W109" s="128">
        <f t="shared" si="38"/>
        <v>0.66098913382366709</v>
      </c>
      <c r="X109" s="128">
        <f t="shared" si="39"/>
        <v>1.9804476701760001</v>
      </c>
      <c r="Y109" s="128">
        <f t="shared" si="40"/>
        <v>1.98</v>
      </c>
      <c r="Z109" s="128">
        <f t="shared" si="41"/>
        <v>5.94</v>
      </c>
    </row>
    <row r="110" spans="1:26" ht="24.95" customHeight="1">
      <c r="A110" s="22" t="s">
        <v>112</v>
      </c>
      <c r="B110" s="38" t="s">
        <v>3067</v>
      </c>
      <c r="C110" s="47">
        <v>104</v>
      </c>
      <c r="D110" s="79" t="s">
        <v>1871</v>
      </c>
      <c r="E110" s="22" t="s">
        <v>3165</v>
      </c>
      <c r="F110" s="30">
        <v>12</v>
      </c>
      <c r="G110" s="30">
        <v>34</v>
      </c>
      <c r="H110" s="30">
        <v>96</v>
      </c>
      <c r="I110" s="30">
        <v>0</v>
      </c>
      <c r="J110" s="30">
        <v>0</v>
      </c>
      <c r="K110" s="49">
        <f t="shared" si="34"/>
        <v>142</v>
      </c>
      <c r="L110" s="50">
        <v>11200100004222</v>
      </c>
      <c r="M110" s="50" t="s">
        <v>97</v>
      </c>
      <c r="N110" s="46" t="s">
        <v>135</v>
      </c>
      <c r="O110" s="129">
        <v>4704</v>
      </c>
      <c r="P110" s="127">
        <v>1.2780000000000007</v>
      </c>
      <c r="Q110" s="127">
        <v>1.9770000000000003</v>
      </c>
      <c r="R110" s="128">
        <f t="shared" si="35"/>
        <v>3.2550000000000008</v>
      </c>
      <c r="S110" s="128">
        <f t="shared" si="36"/>
        <v>3.1558665600000002</v>
      </c>
      <c r="T110" s="128">
        <f t="shared" si="37"/>
        <v>5.4515596799999999</v>
      </c>
      <c r="U110" s="128">
        <f t="shared" si="33"/>
        <v>1.8778665599999995</v>
      </c>
      <c r="V110" s="128">
        <f t="shared" si="31"/>
        <v>3.4745596799999996</v>
      </c>
      <c r="W110" s="128">
        <f t="shared" si="38"/>
        <v>0.54163931145599986</v>
      </c>
      <c r="X110" s="128">
        <f t="shared" si="39"/>
        <v>1.038661707008</v>
      </c>
      <c r="Y110" s="128">
        <f t="shared" si="40"/>
        <v>1.62</v>
      </c>
      <c r="Z110" s="128">
        <f t="shared" si="41"/>
        <v>3.12</v>
      </c>
    </row>
    <row r="111" spans="1:26" ht="24.95" customHeight="1">
      <c r="A111" s="22" t="s">
        <v>112</v>
      </c>
      <c r="B111" s="38" t="s">
        <v>3067</v>
      </c>
      <c r="C111" s="47">
        <v>105</v>
      </c>
      <c r="D111" s="79" t="s">
        <v>1870</v>
      </c>
      <c r="E111" s="22" t="s">
        <v>3167</v>
      </c>
      <c r="F111" s="30">
        <v>19</v>
      </c>
      <c r="G111" s="30">
        <v>41</v>
      </c>
      <c r="H111" s="30">
        <v>168</v>
      </c>
      <c r="I111" s="30">
        <v>0</v>
      </c>
      <c r="J111" s="30">
        <v>0</v>
      </c>
      <c r="K111" s="49">
        <f t="shared" si="34"/>
        <v>228</v>
      </c>
      <c r="L111" s="50">
        <v>11200100004213</v>
      </c>
      <c r="M111" s="50" t="s">
        <v>97</v>
      </c>
      <c r="N111" s="46" t="s">
        <v>135</v>
      </c>
      <c r="O111" s="129">
        <v>5845</v>
      </c>
      <c r="P111" s="127">
        <v>7.7240000000000011</v>
      </c>
      <c r="Q111" s="127">
        <v>10.423999999999999</v>
      </c>
      <c r="R111" s="128">
        <f t="shared" si="35"/>
        <v>18.148</v>
      </c>
      <c r="S111" s="128">
        <f t="shared" si="36"/>
        <v>3.9213520500000003</v>
      </c>
      <c r="T111" s="128">
        <f t="shared" si="37"/>
        <v>6.7738873999999996</v>
      </c>
      <c r="U111" s="151">
        <v>0</v>
      </c>
      <c r="V111" s="151">
        <v>0</v>
      </c>
      <c r="W111" s="128">
        <f t="shared" si="38"/>
        <v>0</v>
      </c>
      <c r="X111" s="128">
        <f t="shared" si="39"/>
        <v>0</v>
      </c>
      <c r="Y111" s="128">
        <f t="shared" si="40"/>
        <v>0</v>
      </c>
      <c r="Z111" s="128">
        <f t="shared" si="41"/>
        <v>0</v>
      </c>
    </row>
    <row r="112" spans="1:26" ht="24.95" customHeight="1">
      <c r="A112" s="22" t="s">
        <v>112</v>
      </c>
      <c r="B112" s="38" t="s">
        <v>3067</v>
      </c>
      <c r="C112" s="47">
        <v>106</v>
      </c>
      <c r="D112" s="79" t="s">
        <v>1872</v>
      </c>
      <c r="E112" s="22" t="s">
        <v>3166</v>
      </c>
      <c r="F112" s="30">
        <v>13</v>
      </c>
      <c r="G112" s="30">
        <v>32</v>
      </c>
      <c r="H112" s="30">
        <v>119</v>
      </c>
      <c r="I112" s="30">
        <v>0</v>
      </c>
      <c r="J112" s="30">
        <v>2</v>
      </c>
      <c r="K112" s="49">
        <f t="shared" si="34"/>
        <v>166</v>
      </c>
      <c r="L112" s="50">
        <v>11200100004280</v>
      </c>
      <c r="M112" s="50" t="s">
        <v>97</v>
      </c>
      <c r="N112" s="46" t="s">
        <v>135</v>
      </c>
      <c r="O112" s="129">
        <v>3378</v>
      </c>
      <c r="P112" s="127">
        <v>3.0876000000000001</v>
      </c>
      <c r="Q112" s="127">
        <v>7.4840000000000009</v>
      </c>
      <c r="R112" s="128">
        <f t="shared" si="35"/>
        <v>10.5716</v>
      </c>
      <c r="S112" s="128">
        <f t="shared" si="36"/>
        <v>2.26626642</v>
      </c>
      <c r="T112" s="128">
        <f t="shared" si="37"/>
        <v>3.9148317599999998</v>
      </c>
      <c r="U112" s="151">
        <v>0</v>
      </c>
      <c r="V112" s="151">
        <v>0</v>
      </c>
      <c r="W112" s="128">
        <f t="shared" si="38"/>
        <v>0</v>
      </c>
      <c r="X112" s="128">
        <f t="shared" si="39"/>
        <v>0</v>
      </c>
      <c r="Y112" s="128">
        <f t="shared" si="40"/>
        <v>0</v>
      </c>
      <c r="Z112" s="128">
        <f t="shared" si="41"/>
        <v>0</v>
      </c>
    </row>
    <row r="113" spans="1:26" ht="24.95" customHeight="1">
      <c r="A113" s="22" t="s">
        <v>113</v>
      </c>
      <c r="B113" s="38" t="s">
        <v>3036</v>
      </c>
      <c r="C113" s="47">
        <v>107</v>
      </c>
      <c r="D113" s="79" t="s">
        <v>1758</v>
      </c>
      <c r="E113" s="22" t="s">
        <v>3081</v>
      </c>
      <c r="F113" s="30">
        <v>75</v>
      </c>
      <c r="G113" s="30">
        <v>46</v>
      </c>
      <c r="H113" s="30">
        <v>55</v>
      </c>
      <c r="I113" s="30">
        <v>0</v>
      </c>
      <c r="J113" s="30">
        <v>3</v>
      </c>
      <c r="K113" s="49">
        <f t="shared" si="34"/>
        <v>179</v>
      </c>
      <c r="L113" s="50">
        <v>31530757535</v>
      </c>
      <c r="M113" s="50" t="s">
        <v>95</v>
      </c>
      <c r="N113" s="50">
        <v>11205</v>
      </c>
      <c r="O113" s="129">
        <v>3850</v>
      </c>
      <c r="P113" s="127">
        <v>3.45</v>
      </c>
      <c r="Q113" s="127">
        <v>2.2940000000000005</v>
      </c>
      <c r="R113" s="128">
        <f t="shared" si="35"/>
        <v>5.7440000000000007</v>
      </c>
      <c r="S113" s="128">
        <f t="shared" si="36"/>
        <v>2.5829265000000001</v>
      </c>
      <c r="T113" s="128">
        <f t="shared" si="37"/>
        <v>4.4618419999999999</v>
      </c>
      <c r="U113" s="151">
        <v>0</v>
      </c>
      <c r="V113" s="128">
        <f>T113-Q113</f>
        <v>2.1678419999999994</v>
      </c>
      <c r="W113" s="128">
        <f t="shared" si="38"/>
        <v>0</v>
      </c>
      <c r="X113" s="128">
        <f t="shared" si="39"/>
        <v>0.64804023519999976</v>
      </c>
      <c r="Y113" s="128">
        <f t="shared" si="40"/>
        <v>0</v>
      </c>
      <c r="Z113" s="128">
        <f t="shared" si="41"/>
        <v>1.94</v>
      </c>
    </row>
    <row r="114" spans="1:26" ht="24.95" customHeight="1">
      <c r="A114" s="22" t="s">
        <v>113</v>
      </c>
      <c r="B114" s="38" t="s">
        <v>3042</v>
      </c>
      <c r="C114" s="47">
        <v>108</v>
      </c>
      <c r="D114" s="79" t="s">
        <v>1774</v>
      </c>
      <c r="E114" s="22" t="s">
        <v>3</v>
      </c>
      <c r="F114" s="30">
        <v>8</v>
      </c>
      <c r="G114" s="30">
        <v>2</v>
      </c>
      <c r="H114" s="30">
        <v>10</v>
      </c>
      <c r="I114" s="30">
        <v>0</v>
      </c>
      <c r="J114" s="30">
        <v>0</v>
      </c>
      <c r="K114" s="49">
        <f t="shared" si="34"/>
        <v>20</v>
      </c>
      <c r="L114" s="50">
        <v>32594266068</v>
      </c>
      <c r="M114" s="50" t="s">
        <v>95</v>
      </c>
      <c r="N114" s="50">
        <v>11205</v>
      </c>
      <c r="O114" s="129">
        <v>625</v>
      </c>
      <c r="P114" s="127">
        <v>-3.3450000000000002</v>
      </c>
      <c r="Q114" s="127">
        <v>0.99</v>
      </c>
      <c r="R114" s="128">
        <f t="shared" si="35"/>
        <v>-2.3550000000000004</v>
      </c>
      <c r="S114" s="128">
        <f t="shared" si="36"/>
        <v>0.41930625000000005</v>
      </c>
      <c r="T114" s="128">
        <f t="shared" si="37"/>
        <v>0.724325</v>
      </c>
      <c r="U114" s="128">
        <f t="shared" ref="U114:U134" si="42">S114-P114</f>
        <v>3.7643062500000002</v>
      </c>
      <c r="V114" s="151">
        <v>0</v>
      </c>
      <c r="W114" s="128">
        <f t="shared" si="38"/>
        <v>1.0857513993749999</v>
      </c>
      <c r="X114" s="128">
        <f t="shared" si="39"/>
        <v>0</v>
      </c>
      <c r="Y114" s="128">
        <f t="shared" si="40"/>
        <v>3.26</v>
      </c>
      <c r="Z114" s="128">
        <f t="shared" si="41"/>
        <v>0</v>
      </c>
    </row>
    <row r="115" spans="1:26" ht="24.95" customHeight="1">
      <c r="A115" s="22" t="s">
        <v>113</v>
      </c>
      <c r="B115" s="38" t="s">
        <v>3039</v>
      </c>
      <c r="C115" s="47">
        <v>109</v>
      </c>
      <c r="D115" s="79" t="s">
        <v>1764</v>
      </c>
      <c r="E115" s="22" t="s">
        <v>3085</v>
      </c>
      <c r="F115" s="30">
        <v>0</v>
      </c>
      <c r="G115" s="30">
        <v>28</v>
      </c>
      <c r="H115" s="30">
        <v>0</v>
      </c>
      <c r="I115" s="30">
        <v>0</v>
      </c>
      <c r="J115" s="30">
        <v>0</v>
      </c>
      <c r="K115" s="49">
        <f t="shared" si="34"/>
        <v>28</v>
      </c>
      <c r="L115" s="50">
        <v>31530759598</v>
      </c>
      <c r="M115" s="50" t="s">
        <v>95</v>
      </c>
      <c r="N115" s="50">
        <v>11205</v>
      </c>
      <c r="O115" s="129">
        <v>1245</v>
      </c>
      <c r="P115" s="127">
        <v>0.13799999999999996</v>
      </c>
      <c r="Q115" s="127">
        <v>0.23</v>
      </c>
      <c r="R115" s="128">
        <f t="shared" si="35"/>
        <v>0.36799999999999999</v>
      </c>
      <c r="S115" s="128">
        <f t="shared" si="36"/>
        <v>0.83525805000000009</v>
      </c>
      <c r="T115" s="128">
        <f t="shared" si="37"/>
        <v>1.4428553999999998</v>
      </c>
      <c r="U115" s="128">
        <f t="shared" si="42"/>
        <v>0.69725805000000007</v>
      </c>
      <c r="V115" s="128">
        <f t="shared" ref="V115:V134" si="43">T115-Q115</f>
        <v>1.2128553999999998</v>
      </c>
      <c r="W115" s="128">
        <f t="shared" si="38"/>
        <v>0.20111246355500001</v>
      </c>
      <c r="X115" s="128">
        <f t="shared" si="39"/>
        <v>0.36256290757333332</v>
      </c>
      <c r="Y115" s="128">
        <f t="shared" si="40"/>
        <v>0.6</v>
      </c>
      <c r="Z115" s="128">
        <f t="shared" si="41"/>
        <v>1.0900000000000001</v>
      </c>
    </row>
    <row r="116" spans="1:26" ht="24.95" customHeight="1">
      <c r="A116" s="22" t="s">
        <v>113</v>
      </c>
      <c r="B116" s="38" t="s">
        <v>3037</v>
      </c>
      <c r="C116" s="47">
        <v>110</v>
      </c>
      <c r="D116" s="79" t="s">
        <v>1759</v>
      </c>
      <c r="E116" s="22" t="s">
        <v>3094</v>
      </c>
      <c r="F116" s="30">
        <v>12</v>
      </c>
      <c r="G116" s="30">
        <v>86</v>
      </c>
      <c r="H116" s="30">
        <v>33</v>
      </c>
      <c r="I116" s="30">
        <v>0</v>
      </c>
      <c r="J116" s="30">
        <v>0</v>
      </c>
      <c r="K116" s="49">
        <f t="shared" si="34"/>
        <v>131</v>
      </c>
      <c r="L116" s="50">
        <v>31530757830</v>
      </c>
      <c r="M116" s="50" t="s">
        <v>95</v>
      </c>
      <c r="N116" s="50">
        <v>11205</v>
      </c>
      <c r="O116" s="129">
        <v>4202</v>
      </c>
      <c r="P116" s="127">
        <v>0.92799999999999949</v>
      </c>
      <c r="Q116" s="127">
        <v>1.6639999999999993</v>
      </c>
      <c r="R116" s="128">
        <f t="shared" si="35"/>
        <v>2.5919999999999987</v>
      </c>
      <c r="S116" s="128">
        <f t="shared" si="36"/>
        <v>2.81907978</v>
      </c>
      <c r="T116" s="128">
        <f t="shared" si="37"/>
        <v>4.8697818399999999</v>
      </c>
      <c r="U116" s="128">
        <f t="shared" si="42"/>
        <v>1.8910797800000005</v>
      </c>
      <c r="V116" s="128">
        <f t="shared" si="43"/>
        <v>3.2057818400000007</v>
      </c>
      <c r="W116" s="128">
        <f t="shared" si="38"/>
        <v>0.54545044454466685</v>
      </c>
      <c r="X116" s="128">
        <f t="shared" si="39"/>
        <v>0.95831505137066697</v>
      </c>
      <c r="Y116" s="128">
        <f t="shared" si="40"/>
        <v>1.64</v>
      </c>
      <c r="Z116" s="128">
        <f t="shared" si="41"/>
        <v>2.87</v>
      </c>
    </row>
    <row r="117" spans="1:26" ht="24.95" customHeight="1">
      <c r="A117" s="22" t="s">
        <v>113</v>
      </c>
      <c r="B117" s="38" t="s">
        <v>3042</v>
      </c>
      <c r="C117" s="47">
        <v>111</v>
      </c>
      <c r="D117" s="79" t="s">
        <v>381</v>
      </c>
      <c r="E117" s="22" t="s">
        <v>3009</v>
      </c>
      <c r="F117" s="30">
        <v>0</v>
      </c>
      <c r="G117" s="30">
        <v>2</v>
      </c>
      <c r="H117" s="30">
        <v>40</v>
      </c>
      <c r="I117" s="30">
        <v>0</v>
      </c>
      <c r="J117" s="30">
        <v>0</v>
      </c>
      <c r="K117" s="49">
        <f t="shared" si="34"/>
        <v>42</v>
      </c>
      <c r="L117" s="50">
        <v>31530759713</v>
      </c>
      <c r="M117" s="50" t="s">
        <v>95</v>
      </c>
      <c r="N117" s="50">
        <v>11205</v>
      </c>
      <c r="O117" s="129">
        <v>1767</v>
      </c>
      <c r="P117" s="127">
        <v>0.252</v>
      </c>
      <c r="Q117" s="127">
        <v>0.31099999999999994</v>
      </c>
      <c r="R117" s="128">
        <f t="shared" si="35"/>
        <v>0.56299999999999994</v>
      </c>
      <c r="S117" s="128">
        <f t="shared" si="36"/>
        <v>1.1854626300000002</v>
      </c>
      <c r="T117" s="128">
        <f t="shared" si="37"/>
        <v>2.0478116399999999</v>
      </c>
      <c r="U117" s="128">
        <f t="shared" si="42"/>
        <v>0.93346263000000018</v>
      </c>
      <c r="V117" s="128">
        <f t="shared" si="43"/>
        <v>1.73681164</v>
      </c>
      <c r="W117" s="128">
        <f t="shared" si="38"/>
        <v>0.26924173791300005</v>
      </c>
      <c r="X117" s="128">
        <f t="shared" si="39"/>
        <v>0.51919089291733334</v>
      </c>
      <c r="Y117" s="128">
        <f t="shared" si="40"/>
        <v>0.81</v>
      </c>
      <c r="Z117" s="128">
        <f t="shared" si="41"/>
        <v>1.56</v>
      </c>
    </row>
    <row r="118" spans="1:26" ht="24.95" customHeight="1">
      <c r="A118" s="22" t="s">
        <v>113</v>
      </c>
      <c r="B118" s="38" t="s">
        <v>3036</v>
      </c>
      <c r="C118" s="47">
        <v>112</v>
      </c>
      <c r="D118" s="79" t="s">
        <v>1757</v>
      </c>
      <c r="E118" s="22" t="s">
        <v>3082</v>
      </c>
      <c r="F118" s="30">
        <v>49</v>
      </c>
      <c r="G118" s="30">
        <v>63</v>
      </c>
      <c r="H118" s="30">
        <v>38</v>
      </c>
      <c r="I118" s="30">
        <v>0</v>
      </c>
      <c r="J118" s="30">
        <v>10</v>
      </c>
      <c r="K118" s="49">
        <f t="shared" si="34"/>
        <v>160</v>
      </c>
      <c r="L118" s="50">
        <v>31530757364</v>
      </c>
      <c r="M118" s="50" t="s">
        <v>95</v>
      </c>
      <c r="N118" s="50">
        <v>11205</v>
      </c>
      <c r="O118" s="129">
        <v>4102</v>
      </c>
      <c r="P118" s="127">
        <v>1.2909999999999995</v>
      </c>
      <c r="Q118" s="127">
        <v>2.0259999999999994</v>
      </c>
      <c r="R118" s="128">
        <f t="shared" si="35"/>
        <v>3.3169999999999988</v>
      </c>
      <c r="S118" s="128">
        <f t="shared" si="36"/>
        <v>2.7519907800000003</v>
      </c>
      <c r="T118" s="128">
        <f t="shared" si="37"/>
        <v>4.7538898399999994</v>
      </c>
      <c r="U118" s="128">
        <f t="shared" si="42"/>
        <v>1.4609907800000008</v>
      </c>
      <c r="V118" s="128">
        <f t="shared" si="43"/>
        <v>2.72788984</v>
      </c>
      <c r="W118" s="128">
        <f t="shared" si="38"/>
        <v>0.42139844064466686</v>
      </c>
      <c r="X118" s="128">
        <f t="shared" si="39"/>
        <v>0.81545720283733336</v>
      </c>
      <c r="Y118" s="128">
        <f t="shared" si="40"/>
        <v>1.26</v>
      </c>
      <c r="Z118" s="128">
        <f t="shared" si="41"/>
        <v>2.4500000000000002</v>
      </c>
    </row>
    <row r="119" spans="1:26" ht="24.95" customHeight="1">
      <c r="A119" s="22" t="s">
        <v>113</v>
      </c>
      <c r="B119" s="38" t="s">
        <v>3036</v>
      </c>
      <c r="C119" s="47">
        <v>113</v>
      </c>
      <c r="D119" s="79" t="s">
        <v>1775</v>
      </c>
      <c r="E119" s="22" t="s">
        <v>1</v>
      </c>
      <c r="F119" s="30">
        <v>7</v>
      </c>
      <c r="G119" s="30">
        <v>68</v>
      </c>
      <c r="H119" s="30">
        <v>19</v>
      </c>
      <c r="I119" s="30">
        <v>0</v>
      </c>
      <c r="J119" s="30">
        <v>0</v>
      </c>
      <c r="K119" s="49">
        <f t="shared" si="34"/>
        <v>94</v>
      </c>
      <c r="L119" s="50">
        <v>32660776824</v>
      </c>
      <c r="M119" s="50" t="s">
        <v>95</v>
      </c>
      <c r="N119" s="50">
        <v>11205</v>
      </c>
      <c r="O119" s="129">
        <v>3971</v>
      </c>
      <c r="P119" s="127">
        <v>0.20600000000000018</v>
      </c>
      <c r="Q119" s="127">
        <v>0.78</v>
      </c>
      <c r="R119" s="128">
        <f t="shared" si="35"/>
        <v>0.98600000000000021</v>
      </c>
      <c r="S119" s="128">
        <f t="shared" si="36"/>
        <v>2.6641041900000002</v>
      </c>
      <c r="T119" s="128">
        <f t="shared" si="37"/>
        <v>4.6020713199999994</v>
      </c>
      <c r="U119" s="128">
        <f t="shared" si="42"/>
        <v>2.4581041900000002</v>
      </c>
      <c r="V119" s="128">
        <f t="shared" si="43"/>
        <v>3.8220713199999992</v>
      </c>
      <c r="W119" s="128">
        <f t="shared" si="38"/>
        <v>0.7089991852023334</v>
      </c>
      <c r="X119" s="128">
        <f t="shared" si="39"/>
        <v>1.1425445199253332</v>
      </c>
      <c r="Y119" s="128">
        <f t="shared" si="40"/>
        <v>2.13</v>
      </c>
      <c r="Z119" s="128">
        <f t="shared" si="41"/>
        <v>3.43</v>
      </c>
    </row>
    <row r="120" spans="1:26" ht="24.95" customHeight="1">
      <c r="A120" s="22" t="s">
        <v>113</v>
      </c>
      <c r="B120" s="38" t="s">
        <v>3038</v>
      </c>
      <c r="C120" s="47">
        <v>114</v>
      </c>
      <c r="D120" s="79" t="s">
        <v>1769</v>
      </c>
      <c r="E120" s="22" t="s">
        <v>2634</v>
      </c>
      <c r="F120" s="30">
        <v>0</v>
      </c>
      <c r="G120" s="30">
        <v>114</v>
      </c>
      <c r="H120" s="30">
        <v>3</v>
      </c>
      <c r="I120" s="30">
        <v>0</v>
      </c>
      <c r="J120" s="30">
        <v>0</v>
      </c>
      <c r="K120" s="49">
        <f t="shared" si="34"/>
        <v>117</v>
      </c>
      <c r="L120" s="50">
        <v>31530792058</v>
      </c>
      <c r="M120" s="50" t="s">
        <v>95</v>
      </c>
      <c r="N120" s="50">
        <v>11205</v>
      </c>
      <c r="O120" s="129">
        <v>4463</v>
      </c>
      <c r="P120" s="127">
        <v>0.49599999999999955</v>
      </c>
      <c r="Q120" s="127">
        <v>1.1259999999999999</v>
      </c>
      <c r="R120" s="128">
        <f t="shared" si="35"/>
        <v>1.6219999999999994</v>
      </c>
      <c r="S120" s="128">
        <f t="shared" si="36"/>
        <v>2.9941820700000004</v>
      </c>
      <c r="T120" s="128">
        <f t="shared" si="37"/>
        <v>5.1722599599999999</v>
      </c>
      <c r="U120" s="128">
        <f t="shared" si="42"/>
        <v>2.4981820700000008</v>
      </c>
      <c r="V120" s="128">
        <f t="shared" si="43"/>
        <v>4.0462599600000004</v>
      </c>
      <c r="W120" s="128">
        <f t="shared" si="38"/>
        <v>0.72055898172366695</v>
      </c>
      <c r="X120" s="128">
        <f t="shared" si="39"/>
        <v>1.2095619773760002</v>
      </c>
      <c r="Y120" s="128">
        <f t="shared" si="40"/>
        <v>2.16</v>
      </c>
      <c r="Z120" s="128">
        <f t="shared" si="41"/>
        <v>3.63</v>
      </c>
    </row>
    <row r="121" spans="1:26" ht="24.95" customHeight="1">
      <c r="A121" s="22" t="s">
        <v>113</v>
      </c>
      <c r="B121" s="38" t="s">
        <v>3043</v>
      </c>
      <c r="C121" s="47">
        <v>115</v>
      </c>
      <c r="D121" s="79" t="s">
        <v>1762</v>
      </c>
      <c r="E121" s="22" t="s">
        <v>3092</v>
      </c>
      <c r="F121" s="30">
        <v>28</v>
      </c>
      <c r="G121" s="30">
        <v>23</v>
      </c>
      <c r="H121" s="30">
        <v>23</v>
      </c>
      <c r="I121" s="30">
        <v>0</v>
      </c>
      <c r="J121" s="30">
        <v>0</v>
      </c>
      <c r="K121" s="49">
        <f t="shared" si="34"/>
        <v>74</v>
      </c>
      <c r="L121" s="50">
        <v>31530758629</v>
      </c>
      <c r="M121" s="50" t="s">
        <v>95</v>
      </c>
      <c r="N121" s="50">
        <v>11205</v>
      </c>
      <c r="O121" s="129">
        <v>2762</v>
      </c>
      <c r="P121" s="127">
        <v>0.59599999999999909</v>
      </c>
      <c r="Q121" s="127">
        <v>1.7160000000000002</v>
      </c>
      <c r="R121" s="128">
        <f t="shared" si="35"/>
        <v>2.3119999999999994</v>
      </c>
      <c r="S121" s="128">
        <f t="shared" si="36"/>
        <v>1.8529981800000002</v>
      </c>
      <c r="T121" s="128">
        <f t="shared" si="37"/>
        <v>3.2009370399999999</v>
      </c>
      <c r="U121" s="128">
        <f t="shared" si="42"/>
        <v>1.256998180000001</v>
      </c>
      <c r="V121" s="128">
        <f t="shared" si="43"/>
        <v>1.4849370399999997</v>
      </c>
      <c r="W121" s="128">
        <f t="shared" si="38"/>
        <v>0.36256017505133359</v>
      </c>
      <c r="X121" s="128">
        <f t="shared" si="39"/>
        <v>0.44389717915733323</v>
      </c>
      <c r="Y121" s="128">
        <f t="shared" si="40"/>
        <v>1.0900000000000001</v>
      </c>
      <c r="Z121" s="128">
        <f t="shared" si="41"/>
        <v>1.33</v>
      </c>
    </row>
    <row r="122" spans="1:26" ht="24.95" customHeight="1">
      <c r="A122" s="22" t="s">
        <v>113</v>
      </c>
      <c r="B122" s="38" t="s">
        <v>3037</v>
      </c>
      <c r="C122" s="47">
        <v>116</v>
      </c>
      <c r="D122" s="79" t="s">
        <v>163</v>
      </c>
      <c r="E122" s="22" t="s">
        <v>3083</v>
      </c>
      <c r="F122" s="30">
        <v>32</v>
      </c>
      <c r="G122" s="30">
        <v>50</v>
      </c>
      <c r="H122" s="30">
        <v>2</v>
      </c>
      <c r="I122" s="30">
        <v>0</v>
      </c>
      <c r="J122" s="30">
        <v>0</v>
      </c>
      <c r="K122" s="49">
        <f t="shared" si="34"/>
        <v>84</v>
      </c>
      <c r="L122" s="50">
        <v>31530758200</v>
      </c>
      <c r="M122" s="50" t="s">
        <v>95</v>
      </c>
      <c r="N122" s="50">
        <v>11205</v>
      </c>
      <c r="O122" s="129">
        <v>2864</v>
      </c>
      <c r="P122" s="127">
        <v>0.63900000000000001</v>
      </c>
      <c r="Q122" s="127">
        <v>0.78700000000000037</v>
      </c>
      <c r="R122" s="128">
        <f t="shared" si="35"/>
        <v>1.4260000000000004</v>
      </c>
      <c r="S122" s="128">
        <f t="shared" si="36"/>
        <v>1.9214289600000001</v>
      </c>
      <c r="T122" s="128">
        <f t="shared" si="37"/>
        <v>3.3191468799999999</v>
      </c>
      <c r="U122" s="128">
        <f t="shared" si="42"/>
        <v>1.2824289600000001</v>
      </c>
      <c r="V122" s="128">
        <f t="shared" si="43"/>
        <v>2.5321468799999995</v>
      </c>
      <c r="W122" s="128">
        <f t="shared" si="38"/>
        <v>0.36989525969600001</v>
      </c>
      <c r="X122" s="128">
        <f t="shared" si="39"/>
        <v>0.75694310732799985</v>
      </c>
      <c r="Y122" s="128">
        <f t="shared" si="40"/>
        <v>1.1100000000000001</v>
      </c>
      <c r="Z122" s="128">
        <f t="shared" si="41"/>
        <v>2.27</v>
      </c>
    </row>
    <row r="123" spans="1:26" ht="24.95" customHeight="1">
      <c r="A123" s="22" t="s">
        <v>113</v>
      </c>
      <c r="B123" s="38" t="s">
        <v>3040</v>
      </c>
      <c r="C123" s="47">
        <v>117</v>
      </c>
      <c r="D123" s="79" t="s">
        <v>1768</v>
      </c>
      <c r="E123" s="22" t="s">
        <v>3086</v>
      </c>
      <c r="F123" s="30">
        <v>1</v>
      </c>
      <c r="G123" s="30">
        <v>84</v>
      </c>
      <c r="H123" s="30">
        <v>11</v>
      </c>
      <c r="I123" s="30">
        <v>0</v>
      </c>
      <c r="J123" s="30">
        <v>0</v>
      </c>
      <c r="K123" s="49">
        <f t="shared" si="34"/>
        <v>96</v>
      </c>
      <c r="L123" s="50">
        <v>31530777302</v>
      </c>
      <c r="M123" s="50" t="s">
        <v>95</v>
      </c>
      <c r="N123" s="50">
        <v>11205</v>
      </c>
      <c r="O123" s="129">
        <v>3615</v>
      </c>
      <c r="P123" s="127">
        <v>0.14100000000000001</v>
      </c>
      <c r="Q123" s="127">
        <v>1.6689999999999996</v>
      </c>
      <c r="R123" s="128">
        <f t="shared" si="35"/>
        <v>1.8099999999999996</v>
      </c>
      <c r="S123" s="128">
        <f t="shared" si="36"/>
        <v>2.4252673500000004</v>
      </c>
      <c r="T123" s="128">
        <f t="shared" si="37"/>
        <v>4.1894957999999995</v>
      </c>
      <c r="U123" s="128">
        <f t="shared" si="42"/>
        <v>2.2842673500000004</v>
      </c>
      <c r="V123" s="128">
        <f t="shared" si="43"/>
        <v>2.5204958</v>
      </c>
      <c r="W123" s="128">
        <f t="shared" si="38"/>
        <v>0.658858845985</v>
      </c>
      <c r="X123" s="128">
        <f t="shared" si="39"/>
        <v>0.75346021114666673</v>
      </c>
      <c r="Y123" s="128">
        <f t="shared" si="40"/>
        <v>1.98</v>
      </c>
      <c r="Z123" s="128">
        <f t="shared" si="41"/>
        <v>2.2599999999999998</v>
      </c>
    </row>
    <row r="124" spans="1:26" ht="24.95" customHeight="1">
      <c r="A124" s="22" t="s">
        <v>113</v>
      </c>
      <c r="B124" s="38" t="s">
        <v>3037</v>
      </c>
      <c r="C124" s="47">
        <v>118</v>
      </c>
      <c r="D124" s="79" t="s">
        <v>1760</v>
      </c>
      <c r="E124" s="22" t="s">
        <v>3095</v>
      </c>
      <c r="F124" s="30">
        <v>29</v>
      </c>
      <c r="G124" s="30">
        <v>90</v>
      </c>
      <c r="H124" s="30">
        <v>18</v>
      </c>
      <c r="I124" s="30">
        <v>0</v>
      </c>
      <c r="J124" s="30">
        <v>0</v>
      </c>
      <c r="K124" s="49">
        <f t="shared" si="34"/>
        <v>137</v>
      </c>
      <c r="L124" s="50">
        <v>31530758039</v>
      </c>
      <c r="M124" s="50" t="s">
        <v>95</v>
      </c>
      <c r="N124" s="50">
        <v>11205</v>
      </c>
      <c r="O124" s="129">
        <v>4127</v>
      </c>
      <c r="P124" s="127">
        <v>1.2849999999999999</v>
      </c>
      <c r="Q124" s="127">
        <v>1.234</v>
      </c>
      <c r="R124" s="128">
        <f t="shared" si="35"/>
        <v>2.5190000000000001</v>
      </c>
      <c r="S124" s="128">
        <f t="shared" si="36"/>
        <v>2.7687630300000001</v>
      </c>
      <c r="T124" s="128">
        <f t="shared" si="37"/>
        <v>4.7828628399999999</v>
      </c>
      <c r="U124" s="128">
        <f t="shared" si="42"/>
        <v>1.4837630300000002</v>
      </c>
      <c r="V124" s="128">
        <f t="shared" si="43"/>
        <v>3.54886284</v>
      </c>
      <c r="W124" s="128">
        <f t="shared" si="38"/>
        <v>0.42796671661966673</v>
      </c>
      <c r="X124" s="128">
        <f t="shared" si="39"/>
        <v>1.060873398304</v>
      </c>
      <c r="Y124" s="128">
        <f t="shared" si="40"/>
        <v>1.28</v>
      </c>
      <c r="Z124" s="128">
        <f t="shared" si="41"/>
        <v>3.18</v>
      </c>
    </row>
    <row r="125" spans="1:26" ht="24.95" customHeight="1">
      <c r="A125" s="22" t="s">
        <v>113</v>
      </c>
      <c r="B125" s="38" t="s">
        <v>3044</v>
      </c>
      <c r="C125" s="47">
        <v>119</v>
      </c>
      <c r="D125" s="79" t="s">
        <v>1773</v>
      </c>
      <c r="E125" s="22" t="s">
        <v>4</v>
      </c>
      <c r="F125" s="30">
        <v>7</v>
      </c>
      <c r="G125" s="30">
        <v>88</v>
      </c>
      <c r="H125" s="30">
        <v>2</v>
      </c>
      <c r="I125" s="30">
        <v>0</v>
      </c>
      <c r="J125" s="30">
        <v>0</v>
      </c>
      <c r="K125" s="49">
        <f t="shared" si="34"/>
        <v>97</v>
      </c>
      <c r="L125" s="50">
        <v>32527094653</v>
      </c>
      <c r="M125" s="50" t="s">
        <v>95</v>
      </c>
      <c r="N125" s="50">
        <v>11205</v>
      </c>
      <c r="O125" s="129">
        <v>3273</v>
      </c>
      <c r="P125" s="127">
        <v>0.62400000000000011</v>
      </c>
      <c r="Q125" s="127">
        <v>1.1060000000000008</v>
      </c>
      <c r="R125" s="128">
        <f t="shared" si="35"/>
        <v>1.7300000000000009</v>
      </c>
      <c r="S125" s="128">
        <f t="shared" si="36"/>
        <v>2.19582297</v>
      </c>
      <c r="T125" s="128">
        <f t="shared" si="37"/>
        <v>3.7931451599999999</v>
      </c>
      <c r="U125" s="128">
        <f t="shared" si="42"/>
        <v>1.5718229699999999</v>
      </c>
      <c r="V125" s="128">
        <f t="shared" si="43"/>
        <v>2.6871451599999991</v>
      </c>
      <c r="W125" s="128">
        <f t="shared" si="38"/>
        <v>0.45336613864699993</v>
      </c>
      <c r="X125" s="128">
        <f t="shared" si="39"/>
        <v>0.80327725982933307</v>
      </c>
      <c r="Y125" s="128">
        <f t="shared" si="40"/>
        <v>1.36</v>
      </c>
      <c r="Z125" s="128">
        <f t="shared" si="41"/>
        <v>2.41</v>
      </c>
    </row>
    <row r="126" spans="1:26" ht="24.95" customHeight="1">
      <c r="A126" s="22" t="s">
        <v>113</v>
      </c>
      <c r="B126" s="38" t="s">
        <v>3038</v>
      </c>
      <c r="C126" s="47">
        <v>120</v>
      </c>
      <c r="D126" s="79" t="s">
        <v>1766</v>
      </c>
      <c r="E126" s="22" t="s">
        <v>3090</v>
      </c>
      <c r="F126" s="30">
        <v>4</v>
      </c>
      <c r="G126" s="30">
        <v>89</v>
      </c>
      <c r="H126" s="30">
        <v>3</v>
      </c>
      <c r="I126" s="30">
        <v>0</v>
      </c>
      <c r="J126" s="30">
        <v>0</v>
      </c>
      <c r="K126" s="49">
        <f t="shared" si="34"/>
        <v>96</v>
      </c>
      <c r="L126" s="50">
        <v>31530760376</v>
      </c>
      <c r="M126" s="50" t="s">
        <v>95</v>
      </c>
      <c r="N126" s="50">
        <v>11205</v>
      </c>
      <c r="O126" s="129">
        <v>3872</v>
      </c>
      <c r="P126" s="127">
        <v>0.53200000000000003</v>
      </c>
      <c r="Q126" s="127">
        <v>0.66599999999999993</v>
      </c>
      <c r="R126" s="128">
        <f t="shared" si="35"/>
        <v>1.198</v>
      </c>
      <c r="S126" s="128">
        <f t="shared" si="36"/>
        <v>2.5976860800000003</v>
      </c>
      <c r="T126" s="128">
        <f t="shared" si="37"/>
        <v>4.4873382399999997</v>
      </c>
      <c r="U126" s="128">
        <f t="shared" si="42"/>
        <v>2.0656860800000003</v>
      </c>
      <c r="V126" s="128">
        <f t="shared" si="43"/>
        <v>3.8213382399999998</v>
      </c>
      <c r="W126" s="128">
        <f t="shared" si="38"/>
        <v>0.5958127216746667</v>
      </c>
      <c r="X126" s="128">
        <f t="shared" si="39"/>
        <v>1.1423253778773335</v>
      </c>
      <c r="Y126" s="128">
        <f t="shared" si="40"/>
        <v>1.79</v>
      </c>
      <c r="Z126" s="128">
        <f t="shared" si="41"/>
        <v>3.43</v>
      </c>
    </row>
    <row r="127" spans="1:26" ht="24.95" customHeight="1">
      <c r="A127" s="22" t="s">
        <v>113</v>
      </c>
      <c r="B127" s="38" t="s">
        <v>3039</v>
      </c>
      <c r="C127" s="47">
        <v>121</v>
      </c>
      <c r="D127" s="79" t="s">
        <v>1763</v>
      </c>
      <c r="E127" s="22" t="s">
        <v>3084</v>
      </c>
      <c r="F127" s="30">
        <v>46</v>
      </c>
      <c r="G127" s="30">
        <v>53</v>
      </c>
      <c r="H127" s="30">
        <v>43</v>
      </c>
      <c r="I127" s="30">
        <v>0</v>
      </c>
      <c r="J127" s="30">
        <v>0</v>
      </c>
      <c r="K127" s="49">
        <f t="shared" si="34"/>
        <v>142</v>
      </c>
      <c r="L127" s="50">
        <v>31530758914</v>
      </c>
      <c r="M127" s="50" t="s">
        <v>95</v>
      </c>
      <c r="N127" s="50">
        <v>11205</v>
      </c>
      <c r="O127" s="129">
        <v>3977</v>
      </c>
      <c r="P127" s="127">
        <v>1.9989999999999999</v>
      </c>
      <c r="Q127" s="127">
        <v>1.7359999999999998</v>
      </c>
      <c r="R127" s="128">
        <f t="shared" si="35"/>
        <v>3.7349999999999994</v>
      </c>
      <c r="S127" s="128">
        <f t="shared" si="36"/>
        <v>2.6681295300000003</v>
      </c>
      <c r="T127" s="128">
        <f t="shared" si="37"/>
        <v>4.60902484</v>
      </c>
      <c r="U127" s="128">
        <f t="shared" si="42"/>
        <v>0.66912953000000042</v>
      </c>
      <c r="V127" s="128">
        <f t="shared" si="43"/>
        <v>2.8730248400000002</v>
      </c>
      <c r="W127" s="128">
        <f t="shared" si="38"/>
        <v>0.19299926076966678</v>
      </c>
      <c r="X127" s="128">
        <f t="shared" si="39"/>
        <v>0.85884289217066678</v>
      </c>
      <c r="Y127" s="128">
        <f t="shared" si="40"/>
        <v>0.57999999999999996</v>
      </c>
      <c r="Z127" s="128">
        <f t="shared" si="41"/>
        <v>2.58</v>
      </c>
    </row>
    <row r="128" spans="1:26" ht="24.95" customHeight="1">
      <c r="A128" s="22" t="s">
        <v>113</v>
      </c>
      <c r="B128" s="38" t="s">
        <v>3038</v>
      </c>
      <c r="C128" s="47">
        <v>122</v>
      </c>
      <c r="D128" s="79" t="s">
        <v>1765</v>
      </c>
      <c r="E128" s="22" t="s">
        <v>3091</v>
      </c>
      <c r="F128" s="30">
        <v>25</v>
      </c>
      <c r="G128" s="30">
        <v>97</v>
      </c>
      <c r="H128" s="30">
        <v>2</v>
      </c>
      <c r="I128" s="30">
        <v>0</v>
      </c>
      <c r="J128" s="30">
        <v>0</v>
      </c>
      <c r="K128" s="49">
        <f t="shared" si="34"/>
        <v>124</v>
      </c>
      <c r="L128" s="50">
        <v>31530759962</v>
      </c>
      <c r="M128" s="50" t="s">
        <v>95</v>
      </c>
      <c r="N128" s="50">
        <v>11205</v>
      </c>
      <c r="O128" s="129">
        <v>4066</v>
      </c>
      <c r="P128" s="127">
        <v>0.83600000000000052</v>
      </c>
      <c r="Q128" s="127">
        <v>1.4970000000000003</v>
      </c>
      <c r="R128" s="128">
        <f t="shared" si="35"/>
        <v>2.3330000000000011</v>
      </c>
      <c r="S128" s="128">
        <f t="shared" si="36"/>
        <v>2.7278387400000002</v>
      </c>
      <c r="T128" s="128">
        <f t="shared" si="37"/>
        <v>4.7121687199999993</v>
      </c>
      <c r="U128" s="128">
        <f t="shared" si="42"/>
        <v>1.8918387399999996</v>
      </c>
      <c r="V128" s="128">
        <f t="shared" si="43"/>
        <v>3.215168719999999</v>
      </c>
      <c r="W128" s="128">
        <f t="shared" si="38"/>
        <v>0.54566935390733329</v>
      </c>
      <c r="X128" s="128">
        <f t="shared" si="39"/>
        <v>0.96112110269866635</v>
      </c>
      <c r="Y128" s="128">
        <f t="shared" si="40"/>
        <v>1.64</v>
      </c>
      <c r="Z128" s="128">
        <f t="shared" si="41"/>
        <v>2.88</v>
      </c>
    </row>
    <row r="129" spans="1:26" ht="24.95" customHeight="1">
      <c r="A129" s="22" t="s">
        <v>113</v>
      </c>
      <c r="B129" s="38" t="s">
        <v>3040</v>
      </c>
      <c r="C129" s="47">
        <v>123</v>
      </c>
      <c r="D129" s="79" t="s">
        <v>1761</v>
      </c>
      <c r="E129" s="22" t="s">
        <v>3097</v>
      </c>
      <c r="F129" s="30">
        <v>22</v>
      </c>
      <c r="G129" s="30">
        <v>40</v>
      </c>
      <c r="H129" s="30">
        <v>79</v>
      </c>
      <c r="I129" s="30">
        <v>0</v>
      </c>
      <c r="J129" s="30">
        <v>24</v>
      </c>
      <c r="K129" s="49">
        <f t="shared" si="34"/>
        <v>165</v>
      </c>
      <c r="L129" s="50">
        <v>31530758448</v>
      </c>
      <c r="M129" s="50" t="s">
        <v>95</v>
      </c>
      <c r="N129" s="50">
        <v>11205</v>
      </c>
      <c r="O129" s="129">
        <v>5359</v>
      </c>
      <c r="P129" s="127">
        <v>0.96499999999999941</v>
      </c>
      <c r="Q129" s="127">
        <v>1.3889999999999998</v>
      </c>
      <c r="R129" s="128">
        <f t="shared" si="35"/>
        <v>2.3539999999999992</v>
      </c>
      <c r="S129" s="128">
        <f t="shared" si="36"/>
        <v>3.5952995100000003</v>
      </c>
      <c r="T129" s="128">
        <f t="shared" si="37"/>
        <v>6.2106522799999997</v>
      </c>
      <c r="U129" s="128">
        <f t="shared" si="42"/>
        <v>2.6302995100000008</v>
      </c>
      <c r="V129" s="128">
        <f t="shared" si="43"/>
        <v>4.8216522800000003</v>
      </c>
      <c r="W129" s="128">
        <f t="shared" si="38"/>
        <v>0.75866605533433351</v>
      </c>
      <c r="X129" s="128">
        <f t="shared" si="39"/>
        <v>1.4413525882346669</v>
      </c>
      <c r="Y129" s="128">
        <f t="shared" si="40"/>
        <v>2.2799999999999998</v>
      </c>
      <c r="Z129" s="128">
        <f t="shared" si="41"/>
        <v>4.32</v>
      </c>
    </row>
    <row r="130" spans="1:26" ht="24.95" customHeight="1">
      <c r="A130" s="22" t="s">
        <v>113</v>
      </c>
      <c r="B130" s="38" t="s">
        <v>3038</v>
      </c>
      <c r="C130" s="47">
        <v>124</v>
      </c>
      <c r="D130" s="79" t="s">
        <v>567</v>
      </c>
      <c r="E130" s="22" t="s">
        <v>3087</v>
      </c>
      <c r="F130" s="30">
        <v>20</v>
      </c>
      <c r="G130" s="30">
        <v>102</v>
      </c>
      <c r="H130" s="30">
        <v>14</v>
      </c>
      <c r="I130" s="30">
        <v>0</v>
      </c>
      <c r="J130" s="30">
        <v>0</v>
      </c>
      <c r="K130" s="49">
        <f t="shared" si="34"/>
        <v>136</v>
      </c>
      <c r="L130" s="50">
        <v>31530760150</v>
      </c>
      <c r="M130" s="50" t="s">
        <v>95</v>
      </c>
      <c r="N130" s="50">
        <v>11205</v>
      </c>
      <c r="O130" s="129">
        <v>3904</v>
      </c>
      <c r="P130" s="127">
        <v>0.96600000000000019</v>
      </c>
      <c r="Q130" s="127">
        <v>1.4350000000000001</v>
      </c>
      <c r="R130" s="128">
        <f t="shared" si="35"/>
        <v>2.4010000000000002</v>
      </c>
      <c r="S130" s="128">
        <f t="shared" si="36"/>
        <v>2.6191545600000001</v>
      </c>
      <c r="T130" s="128">
        <f t="shared" si="37"/>
        <v>4.5244236799999999</v>
      </c>
      <c r="U130" s="128">
        <f t="shared" si="42"/>
        <v>1.6531545599999999</v>
      </c>
      <c r="V130" s="128">
        <f t="shared" si="43"/>
        <v>3.0894236799999999</v>
      </c>
      <c r="W130" s="128">
        <f t="shared" si="38"/>
        <v>0.47682488025600001</v>
      </c>
      <c r="X130" s="128">
        <f t="shared" si="39"/>
        <v>0.92353171874133333</v>
      </c>
      <c r="Y130" s="128">
        <f t="shared" si="40"/>
        <v>1.43</v>
      </c>
      <c r="Z130" s="128">
        <f t="shared" si="41"/>
        <v>2.77</v>
      </c>
    </row>
    <row r="131" spans="1:26" ht="24.95" customHeight="1">
      <c r="A131" s="22" t="s">
        <v>113</v>
      </c>
      <c r="B131" s="38" t="s">
        <v>3044</v>
      </c>
      <c r="C131" s="47">
        <v>125</v>
      </c>
      <c r="D131" s="79" t="s">
        <v>1767</v>
      </c>
      <c r="E131" s="22" t="s">
        <v>3096</v>
      </c>
      <c r="F131" s="30">
        <v>12</v>
      </c>
      <c r="G131" s="30">
        <v>256</v>
      </c>
      <c r="H131" s="30">
        <v>63</v>
      </c>
      <c r="I131" s="30">
        <v>0</v>
      </c>
      <c r="J131" s="30">
        <v>45</v>
      </c>
      <c r="K131" s="49">
        <f t="shared" si="34"/>
        <v>376</v>
      </c>
      <c r="L131" s="50">
        <v>31530773578</v>
      </c>
      <c r="M131" s="50" t="s">
        <v>95</v>
      </c>
      <c r="N131" s="50">
        <v>11205</v>
      </c>
      <c r="O131" s="129">
        <v>9836</v>
      </c>
      <c r="P131" s="127">
        <v>1.5120000000000013</v>
      </c>
      <c r="Q131" s="127">
        <v>4.8680000000000021</v>
      </c>
      <c r="R131" s="128">
        <f t="shared" si="35"/>
        <v>6.3800000000000034</v>
      </c>
      <c r="S131" s="128">
        <f t="shared" si="36"/>
        <v>6.5988740400000001</v>
      </c>
      <c r="T131" s="128">
        <f t="shared" si="37"/>
        <v>11.399137119999999</v>
      </c>
      <c r="U131" s="128">
        <f t="shared" si="42"/>
        <v>5.0868740399999988</v>
      </c>
      <c r="V131" s="128">
        <f t="shared" si="43"/>
        <v>6.5311371199999968</v>
      </c>
      <c r="W131" s="128">
        <f t="shared" si="38"/>
        <v>1.4672240356039996</v>
      </c>
      <c r="X131" s="128">
        <f t="shared" si="39"/>
        <v>1.952374589738666</v>
      </c>
      <c r="Y131" s="128">
        <f t="shared" si="40"/>
        <v>4.4000000000000004</v>
      </c>
      <c r="Z131" s="128">
        <f t="shared" si="41"/>
        <v>5.86</v>
      </c>
    </row>
    <row r="132" spans="1:26" ht="24.95" customHeight="1">
      <c r="A132" s="22" t="s">
        <v>2886</v>
      </c>
      <c r="B132" s="38" t="s">
        <v>3041</v>
      </c>
      <c r="C132" s="47">
        <v>126</v>
      </c>
      <c r="D132" s="79" t="s">
        <v>1770</v>
      </c>
      <c r="E132" s="22" t="s">
        <v>3089</v>
      </c>
      <c r="F132" s="30">
        <v>0</v>
      </c>
      <c r="G132" s="30">
        <v>90</v>
      </c>
      <c r="H132" s="30">
        <v>0</v>
      </c>
      <c r="I132" s="30">
        <v>0</v>
      </c>
      <c r="J132" s="30">
        <v>0</v>
      </c>
      <c r="K132" s="49">
        <f t="shared" si="34"/>
        <v>90</v>
      </c>
      <c r="L132" s="50">
        <v>31537629926</v>
      </c>
      <c r="M132" s="50" t="s">
        <v>95</v>
      </c>
      <c r="N132" s="50">
        <v>11205</v>
      </c>
      <c r="O132" s="129">
        <v>2999</v>
      </c>
      <c r="P132" s="127">
        <v>0.57499999999999996</v>
      </c>
      <c r="Q132" s="127">
        <v>0.85500000000000087</v>
      </c>
      <c r="R132" s="128">
        <f t="shared" si="35"/>
        <v>1.4300000000000008</v>
      </c>
      <c r="S132" s="128">
        <f t="shared" si="36"/>
        <v>2.0119991100000001</v>
      </c>
      <c r="T132" s="128">
        <f t="shared" si="37"/>
        <v>3.4756010799999997</v>
      </c>
      <c r="U132" s="128">
        <f t="shared" si="42"/>
        <v>1.4369991100000001</v>
      </c>
      <c r="V132" s="128">
        <f t="shared" si="43"/>
        <v>2.6206010799999988</v>
      </c>
      <c r="W132" s="128">
        <f t="shared" si="38"/>
        <v>0.41447844329433331</v>
      </c>
      <c r="X132" s="128">
        <f t="shared" si="39"/>
        <v>0.78338501618133305</v>
      </c>
      <c r="Y132" s="128">
        <f t="shared" si="40"/>
        <v>1.24</v>
      </c>
      <c r="Z132" s="128">
        <f t="shared" si="41"/>
        <v>2.35</v>
      </c>
    </row>
    <row r="133" spans="1:26" ht="24.95" customHeight="1">
      <c r="A133" s="22" t="s">
        <v>2886</v>
      </c>
      <c r="B133" s="38" t="s">
        <v>3041</v>
      </c>
      <c r="C133" s="47">
        <v>127</v>
      </c>
      <c r="D133" s="79" t="s">
        <v>1772</v>
      </c>
      <c r="E133" s="22" t="s">
        <v>3088</v>
      </c>
      <c r="F133" s="30">
        <v>17</v>
      </c>
      <c r="G133" s="30">
        <v>3</v>
      </c>
      <c r="H133" s="30">
        <v>35</v>
      </c>
      <c r="I133" s="30">
        <v>0</v>
      </c>
      <c r="J133" s="30">
        <v>0</v>
      </c>
      <c r="K133" s="49">
        <f t="shared" si="34"/>
        <v>55</v>
      </c>
      <c r="L133" s="50">
        <v>31553426303</v>
      </c>
      <c r="M133" s="50" t="s">
        <v>95</v>
      </c>
      <c r="N133" s="50">
        <v>11205</v>
      </c>
      <c r="O133" s="129">
        <v>1726</v>
      </c>
      <c r="P133" s="127">
        <v>0.9</v>
      </c>
      <c r="Q133" s="127">
        <v>0.37999999999999878</v>
      </c>
      <c r="R133" s="128">
        <f t="shared" si="35"/>
        <v>1.2799999999999989</v>
      </c>
      <c r="S133" s="128">
        <f t="shared" si="36"/>
        <v>1.15795614</v>
      </c>
      <c r="T133" s="128">
        <f t="shared" si="37"/>
        <v>2.0002959199999997</v>
      </c>
      <c r="U133" s="128">
        <f t="shared" si="42"/>
        <v>0.25795614</v>
      </c>
      <c r="V133" s="128">
        <f t="shared" si="43"/>
        <v>1.6202959200000009</v>
      </c>
      <c r="W133" s="128">
        <f t="shared" si="38"/>
        <v>7.4403149313999994E-2</v>
      </c>
      <c r="X133" s="128">
        <f t="shared" si="39"/>
        <v>0.48436046035200031</v>
      </c>
      <c r="Y133" s="128">
        <f t="shared" si="40"/>
        <v>0.22</v>
      </c>
      <c r="Z133" s="128">
        <f t="shared" si="41"/>
        <v>1.45</v>
      </c>
    </row>
    <row r="134" spans="1:26" ht="24.95" customHeight="1">
      <c r="A134" s="22" t="s">
        <v>2886</v>
      </c>
      <c r="B134" s="38" t="s">
        <v>3041</v>
      </c>
      <c r="C134" s="47">
        <v>128</v>
      </c>
      <c r="D134" s="79" t="s">
        <v>1771</v>
      </c>
      <c r="E134" s="22" t="s">
        <v>3093</v>
      </c>
      <c r="F134" s="30">
        <v>2</v>
      </c>
      <c r="G134" s="30">
        <v>91</v>
      </c>
      <c r="H134" s="30">
        <v>22</v>
      </c>
      <c r="I134" s="30">
        <v>0</v>
      </c>
      <c r="J134" s="30">
        <v>0</v>
      </c>
      <c r="K134" s="49">
        <f t="shared" si="34"/>
        <v>115</v>
      </c>
      <c r="L134" s="50">
        <v>31537631129</v>
      </c>
      <c r="M134" s="50" t="s">
        <v>95</v>
      </c>
      <c r="N134" s="50">
        <v>11205</v>
      </c>
      <c r="O134" s="129">
        <v>3365</v>
      </c>
      <c r="P134" s="127">
        <v>0.77200000000000002</v>
      </c>
      <c r="Q134" s="127">
        <v>0.78500000000000003</v>
      </c>
      <c r="R134" s="128">
        <f t="shared" si="35"/>
        <v>1.5569999999999999</v>
      </c>
      <c r="S134" s="128">
        <f t="shared" si="36"/>
        <v>2.2575448500000004</v>
      </c>
      <c r="T134" s="128">
        <f t="shared" si="37"/>
        <v>3.8997657999999995</v>
      </c>
      <c r="U134" s="128">
        <f t="shared" si="42"/>
        <v>1.4855448500000004</v>
      </c>
      <c r="V134" s="128">
        <f t="shared" si="43"/>
        <v>3.1147657999999994</v>
      </c>
      <c r="W134" s="128">
        <f t="shared" si="38"/>
        <v>0.42848065290166676</v>
      </c>
      <c r="X134" s="128">
        <f t="shared" si="39"/>
        <v>0.93110732314666655</v>
      </c>
      <c r="Y134" s="128">
        <f t="shared" si="40"/>
        <v>1.29</v>
      </c>
      <c r="Z134" s="128">
        <f t="shared" si="41"/>
        <v>2.79</v>
      </c>
    </row>
    <row r="135" spans="1:26" s="5" customFormat="1" ht="24.95" customHeight="1">
      <c r="A135" s="251" t="s">
        <v>127</v>
      </c>
      <c r="B135" s="252"/>
      <c r="C135" s="252"/>
      <c r="D135" s="252"/>
      <c r="E135" s="253"/>
      <c r="F135" s="31"/>
      <c r="G135" s="31"/>
      <c r="H135" s="31"/>
      <c r="I135" s="31"/>
      <c r="J135" s="31"/>
      <c r="K135" s="54">
        <f>SUM(K7:K134)</f>
        <v>14070</v>
      </c>
      <c r="L135" s="43"/>
      <c r="M135" s="54"/>
      <c r="N135" s="54"/>
      <c r="O135" s="149">
        <f t="shared" ref="O135:Z135" si="44">SUM(O7:O134)</f>
        <v>402560</v>
      </c>
      <c r="P135" s="148">
        <f t="shared" si="44"/>
        <v>109.93709999999999</v>
      </c>
      <c r="Q135" s="148">
        <f t="shared" si="44"/>
        <v>149.36590000000001</v>
      </c>
      <c r="R135" s="148">
        <f t="shared" si="44"/>
        <v>259.30299999999994</v>
      </c>
      <c r="S135" s="148">
        <f t="shared" si="44"/>
        <v>270.07347839999994</v>
      </c>
      <c r="T135" s="148">
        <f t="shared" si="44"/>
        <v>466.53483519999997</v>
      </c>
      <c r="U135" s="148">
        <f t="shared" si="44"/>
        <v>173.26789842000005</v>
      </c>
      <c r="V135" s="148">
        <f t="shared" si="44"/>
        <v>328.77769976000008</v>
      </c>
      <c r="W135" s="148">
        <f t="shared" si="44"/>
        <v>49.976237500942013</v>
      </c>
      <c r="X135" s="148">
        <f t="shared" si="44"/>
        <v>98.282613714922633</v>
      </c>
      <c r="Y135" s="148">
        <f t="shared" si="44"/>
        <v>149.91000000000008</v>
      </c>
      <c r="Z135" s="148">
        <f t="shared" si="44"/>
        <v>294.86000000000013</v>
      </c>
    </row>
  </sheetData>
  <mergeCells count="18">
    <mergeCell ref="W4:X4"/>
    <mergeCell ref="Y4:Z4"/>
    <mergeCell ref="O4:O5"/>
    <mergeCell ref="L4:L5"/>
    <mergeCell ref="N4:N5"/>
    <mergeCell ref="P4:R4"/>
    <mergeCell ref="S4:T4"/>
    <mergeCell ref="U4:V4"/>
    <mergeCell ref="A1:N1"/>
    <mergeCell ref="A135:E135"/>
    <mergeCell ref="B4:B5"/>
    <mergeCell ref="C4:C5"/>
    <mergeCell ref="A4:A5"/>
    <mergeCell ref="E4:E5"/>
    <mergeCell ref="B2:C2"/>
    <mergeCell ref="F2:L2"/>
    <mergeCell ref="M4:M5"/>
    <mergeCell ref="K4:K5"/>
  </mergeCells>
  <phoneticPr fontId="0" type="noConversion"/>
  <pageMargins left="0.44" right="0.27" top="0.39370078740157483" bottom="0.95" header="0.39370078740157483" footer="0.94"/>
  <pageSetup paperSize="9" scale="50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220"/>
  <sheetViews>
    <sheetView topLeftCell="B1" zoomScale="70" zoomScaleSheetLayoutView="100" workbookViewId="0">
      <selection activeCell="P4" sqref="P4:R4"/>
    </sheetView>
  </sheetViews>
  <sheetFormatPr defaultRowHeight="12.75"/>
  <cols>
    <col min="1" max="1" width="17" style="1" customWidth="1"/>
    <col min="2" max="2" width="21.85546875" style="32" bestFit="1" customWidth="1"/>
    <col min="3" max="3" width="7.7109375" style="4" customWidth="1"/>
    <col min="4" max="4" width="36.7109375" style="4" hidden="1" customWidth="1"/>
    <col min="5" max="5" width="30.5703125" style="1" customWidth="1"/>
    <col min="6" max="6" width="14.28515625" style="1" hidden="1" customWidth="1"/>
    <col min="7" max="7" width="12.42578125" style="1" hidden="1" customWidth="1"/>
    <col min="8" max="8" width="12.28515625" style="1" hidden="1" customWidth="1"/>
    <col min="9" max="9" width="12.7109375" style="1" hidden="1" customWidth="1"/>
    <col min="10" max="10" width="12.140625" style="1" hidden="1" customWidth="1"/>
    <col min="11" max="11" width="10.85546875" style="1" customWidth="1"/>
    <col min="12" max="12" width="22.42578125" style="1" customWidth="1"/>
    <col min="13" max="13" width="35.140625" style="1" bestFit="1" customWidth="1"/>
    <col min="14" max="14" width="19.28515625" style="1" hidden="1" customWidth="1"/>
    <col min="15" max="15" width="13.5703125" style="1" customWidth="1"/>
    <col min="16" max="16" width="11" style="1" bestFit="1" customWidth="1"/>
    <col min="17" max="17" width="12.5703125" style="1" customWidth="1"/>
    <col min="18" max="18" width="13.5703125" style="1" customWidth="1"/>
    <col min="19" max="19" width="11" style="1" customWidth="1"/>
    <col min="20" max="20" width="11.42578125" style="1" customWidth="1"/>
    <col min="21" max="21" width="14.7109375" style="1" customWidth="1"/>
    <col min="22" max="22" width="11" style="1" customWidth="1"/>
    <col min="23" max="23" width="11.140625" style="1" customWidth="1"/>
    <col min="24" max="24" width="10.85546875" style="1" customWidth="1"/>
    <col min="25" max="25" width="9.5703125" style="1" customWidth="1"/>
    <col min="26" max="26" width="9.7109375" style="1" customWidth="1"/>
    <col min="27" max="16384" width="9.140625" style="1"/>
  </cols>
  <sheetData>
    <row r="1" spans="1:26" s="68" customFormat="1" ht="32.25" customHeight="1">
      <c r="A1" s="241" t="s">
        <v>2962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9" customFormat="1" ht="20.25" customHeight="1">
      <c r="A2" s="68"/>
      <c r="B2" s="245" t="s">
        <v>2936</v>
      </c>
      <c r="C2" s="245"/>
      <c r="D2" s="69"/>
      <c r="E2" s="21"/>
      <c r="F2" s="243"/>
      <c r="G2" s="243"/>
      <c r="H2" s="243"/>
      <c r="I2" s="243"/>
      <c r="J2" s="243"/>
      <c r="K2" s="243"/>
      <c r="L2" s="243"/>
      <c r="M2" s="20"/>
      <c r="N2" s="20"/>
    </row>
    <row r="3" spans="1:26" s="9" customFormat="1" ht="20.25" customHeight="1">
      <c r="B3" s="69"/>
      <c r="C3" s="69"/>
      <c r="D3" s="69"/>
      <c r="E3" s="21"/>
      <c r="F3" s="20"/>
      <c r="G3" s="20"/>
      <c r="H3" s="20"/>
      <c r="I3" s="20"/>
      <c r="J3" s="20"/>
      <c r="K3" s="20"/>
      <c r="L3" s="20"/>
      <c r="M3" s="20"/>
      <c r="N3" s="20"/>
    </row>
    <row r="4" spans="1:26" ht="102.75" customHeight="1">
      <c r="A4" s="232" t="s">
        <v>102</v>
      </c>
      <c r="B4" s="232" t="s">
        <v>2888</v>
      </c>
      <c r="C4" s="232" t="s">
        <v>2070</v>
      </c>
      <c r="D4" s="13"/>
      <c r="E4" s="232" t="s">
        <v>2606</v>
      </c>
      <c r="F4" s="13" t="s">
        <v>2926</v>
      </c>
      <c r="G4" s="13" t="s">
        <v>2927</v>
      </c>
      <c r="H4" s="13" t="s">
        <v>2928</v>
      </c>
      <c r="I4" s="13" t="s">
        <v>2929</v>
      </c>
      <c r="J4" s="13" t="s">
        <v>2930</v>
      </c>
      <c r="K4" s="232" t="s">
        <v>2059</v>
      </c>
      <c r="L4" s="232" t="s">
        <v>2912</v>
      </c>
      <c r="M4" s="232" t="s">
        <v>69</v>
      </c>
      <c r="N4" s="244" t="s">
        <v>128</v>
      </c>
      <c r="O4" s="232" t="s">
        <v>2458</v>
      </c>
      <c r="P4" s="232" t="s">
        <v>2616</v>
      </c>
      <c r="Q4" s="232"/>
      <c r="R4" s="232"/>
      <c r="S4" s="232" t="s">
        <v>2947</v>
      </c>
      <c r="T4" s="232"/>
      <c r="U4" s="235" t="s">
        <v>2948</v>
      </c>
      <c r="V4" s="235"/>
      <c r="W4" s="232" t="s">
        <v>2949</v>
      </c>
      <c r="X4" s="232"/>
      <c r="Y4" s="232" t="s">
        <v>2950</v>
      </c>
      <c r="Z4" s="232"/>
    </row>
    <row r="5" spans="1:26" ht="51" customHeight="1">
      <c r="A5" s="232"/>
      <c r="B5" s="232"/>
      <c r="C5" s="232"/>
      <c r="D5" s="13"/>
      <c r="E5" s="232"/>
      <c r="F5" s="13"/>
      <c r="G5" s="13"/>
      <c r="H5" s="13"/>
      <c r="I5" s="13"/>
      <c r="J5" s="13"/>
      <c r="K5" s="232"/>
      <c r="L5" s="232"/>
      <c r="M5" s="232"/>
      <c r="N5" s="244"/>
      <c r="O5" s="232"/>
      <c r="P5" s="13" t="s">
        <v>2456</v>
      </c>
      <c r="Q5" s="13" t="s">
        <v>2457</v>
      </c>
      <c r="R5" s="13" t="s">
        <v>2951</v>
      </c>
      <c r="S5" s="13" t="s">
        <v>2952</v>
      </c>
      <c r="T5" s="13" t="s">
        <v>2953</v>
      </c>
      <c r="U5" s="130" t="s">
        <v>2952</v>
      </c>
      <c r="V5" s="130" t="s">
        <v>2953</v>
      </c>
      <c r="W5" s="13" t="s">
        <v>2952</v>
      </c>
      <c r="X5" s="13" t="s">
        <v>2953</v>
      </c>
      <c r="Y5" s="13" t="s">
        <v>2952</v>
      </c>
      <c r="Z5" s="13" t="s">
        <v>2953</v>
      </c>
    </row>
    <row r="6" spans="1:26" s="7" customFormat="1" ht="49.5" customHeight="1">
      <c r="A6" s="31">
        <v>1</v>
      </c>
      <c r="B6" s="16">
        <v>2</v>
      </c>
      <c r="C6" s="31">
        <v>3</v>
      </c>
      <c r="D6" s="31"/>
      <c r="E6" s="16">
        <v>4</v>
      </c>
      <c r="F6" s="31">
        <v>5</v>
      </c>
      <c r="G6" s="16">
        <v>6</v>
      </c>
      <c r="H6" s="31">
        <v>7</v>
      </c>
      <c r="I6" s="16">
        <v>8</v>
      </c>
      <c r="J6" s="31">
        <v>9</v>
      </c>
      <c r="K6" s="16">
        <v>10</v>
      </c>
      <c r="L6" s="31">
        <v>11</v>
      </c>
      <c r="M6" s="16">
        <v>12</v>
      </c>
      <c r="N6" s="16"/>
      <c r="O6" s="132"/>
      <c r="P6" s="16">
        <v>6</v>
      </c>
      <c r="Q6" s="16">
        <v>7</v>
      </c>
      <c r="R6" s="16">
        <v>8</v>
      </c>
      <c r="S6" s="16" t="s">
        <v>2954</v>
      </c>
      <c r="T6" s="16" t="s">
        <v>2955</v>
      </c>
      <c r="U6" s="131" t="s">
        <v>2956</v>
      </c>
      <c r="V6" s="131" t="s">
        <v>2957</v>
      </c>
      <c r="W6" s="16" t="s">
        <v>2958</v>
      </c>
      <c r="X6" s="16" t="s">
        <v>2959</v>
      </c>
      <c r="Y6" s="16" t="s">
        <v>2960</v>
      </c>
      <c r="Z6" s="16" t="s">
        <v>2961</v>
      </c>
    </row>
    <row r="7" spans="1:26" ht="24.95" customHeight="1">
      <c r="A7" s="60" t="s">
        <v>121</v>
      </c>
      <c r="B7" s="38" t="s">
        <v>1954</v>
      </c>
      <c r="C7" s="23">
        <v>1</v>
      </c>
      <c r="D7" s="70" t="s">
        <v>566</v>
      </c>
      <c r="E7" s="22" t="s">
        <v>1955</v>
      </c>
      <c r="F7" s="17">
        <v>26</v>
      </c>
      <c r="G7" s="17">
        <v>10</v>
      </c>
      <c r="H7" s="17">
        <v>96</v>
      </c>
      <c r="I7" s="17">
        <v>0</v>
      </c>
      <c r="J7" s="17">
        <v>0</v>
      </c>
      <c r="K7" s="25">
        <f t="shared" ref="K7:K70" si="0">J7+I7+H7+G7+F7</f>
        <v>132</v>
      </c>
      <c r="L7" s="26">
        <v>33510100001614</v>
      </c>
      <c r="M7" s="27" t="s">
        <v>91</v>
      </c>
      <c r="N7" s="45" t="s">
        <v>131</v>
      </c>
      <c r="O7" s="125">
        <v>3558</v>
      </c>
      <c r="P7" s="127">
        <v>1.218</v>
      </c>
      <c r="Q7" s="127">
        <v>2.125</v>
      </c>
      <c r="R7" s="128">
        <f t="shared" ref="R7:R70" si="1">P7+Q7</f>
        <v>3.343</v>
      </c>
      <c r="S7" s="128">
        <f t="shared" ref="S7:S70" si="2">O7*0.00067089</f>
        <v>2.3870266200000003</v>
      </c>
      <c r="T7" s="128">
        <f t="shared" ref="T7:T70" si="3">O7*0.00115892</f>
        <v>4.1234373599999996</v>
      </c>
      <c r="U7" s="128">
        <f>S7-P7</f>
        <v>1.1690266200000003</v>
      </c>
      <c r="V7" s="128">
        <f>T7-Q7</f>
        <v>1.9984373599999996</v>
      </c>
      <c r="W7" s="128">
        <f t="shared" ref="W7:W70" si="4">U7/3*86.53%</f>
        <v>0.33718624476200004</v>
      </c>
      <c r="X7" s="128">
        <f t="shared" ref="X7:X70" si="5">V7/3*89.68%</f>
        <v>0.59739954148266661</v>
      </c>
      <c r="Y7" s="128">
        <f t="shared" ref="Y7:Y70" si="6">ROUND(W7*3,2)</f>
        <v>1.01</v>
      </c>
      <c r="Z7" s="128">
        <f t="shared" ref="Z7:Z70" si="7">ROUND(X7*3,2)</f>
        <v>1.79</v>
      </c>
    </row>
    <row r="8" spans="1:26" ht="24.95" customHeight="1">
      <c r="A8" s="60" t="s">
        <v>121</v>
      </c>
      <c r="B8" s="38" t="s">
        <v>1942</v>
      </c>
      <c r="C8" s="23">
        <v>2</v>
      </c>
      <c r="D8" s="70" t="s">
        <v>508</v>
      </c>
      <c r="E8" s="22" t="s">
        <v>52</v>
      </c>
      <c r="F8" s="17">
        <v>0</v>
      </c>
      <c r="G8" s="17">
        <v>39</v>
      </c>
      <c r="H8" s="17">
        <v>0</v>
      </c>
      <c r="I8" s="17">
        <v>0</v>
      </c>
      <c r="J8" s="17">
        <v>0</v>
      </c>
      <c r="K8" s="25">
        <f t="shared" si="0"/>
        <v>39</v>
      </c>
      <c r="L8" s="26">
        <v>50136140431</v>
      </c>
      <c r="M8" s="27" t="s">
        <v>92</v>
      </c>
      <c r="N8" s="45" t="s">
        <v>129</v>
      </c>
      <c r="O8" s="125">
        <v>582</v>
      </c>
      <c r="P8" s="127">
        <v>0.26800000000000002</v>
      </c>
      <c r="Q8" s="127">
        <v>5.5000000000000049E-2</v>
      </c>
      <c r="R8" s="128">
        <f t="shared" si="1"/>
        <v>0.32300000000000006</v>
      </c>
      <c r="S8" s="128">
        <f t="shared" si="2"/>
        <v>0.39045798000000004</v>
      </c>
      <c r="T8" s="128">
        <f t="shared" si="3"/>
        <v>0.67449143999999994</v>
      </c>
      <c r="U8" s="128">
        <f>S8-P8</f>
        <v>0.12245798000000002</v>
      </c>
      <c r="V8" s="128">
        <f>T8-Q8</f>
        <v>0.61949143999999989</v>
      </c>
      <c r="W8" s="128">
        <f t="shared" si="4"/>
        <v>3.5320963364666676E-2</v>
      </c>
      <c r="X8" s="128">
        <f t="shared" si="5"/>
        <v>0.18518664113066666</v>
      </c>
      <c r="Y8" s="128">
        <f t="shared" si="6"/>
        <v>0.11</v>
      </c>
      <c r="Z8" s="128">
        <f t="shared" si="7"/>
        <v>0.56000000000000005</v>
      </c>
    </row>
    <row r="9" spans="1:26" ht="24.95" customHeight="1">
      <c r="A9" s="60" t="s">
        <v>121</v>
      </c>
      <c r="B9" s="38" t="s">
        <v>1945</v>
      </c>
      <c r="C9" s="23">
        <v>3</v>
      </c>
      <c r="D9" s="70" t="s">
        <v>576</v>
      </c>
      <c r="E9" s="22" t="s">
        <v>2991</v>
      </c>
      <c r="F9" s="17">
        <v>0</v>
      </c>
      <c r="G9" s="17">
        <v>42</v>
      </c>
      <c r="H9" s="17">
        <v>11</v>
      </c>
      <c r="I9" s="17">
        <v>0</v>
      </c>
      <c r="J9" s="17">
        <v>0</v>
      </c>
      <c r="K9" s="25">
        <f t="shared" si="0"/>
        <v>53</v>
      </c>
      <c r="L9" s="26">
        <v>33510100001628</v>
      </c>
      <c r="M9" s="27" t="s">
        <v>91</v>
      </c>
      <c r="N9" s="45" t="s">
        <v>131</v>
      </c>
      <c r="O9" s="125">
        <v>920</v>
      </c>
      <c r="P9" s="127">
        <v>0.67399999999999993</v>
      </c>
      <c r="Q9" s="127">
        <v>0.86099999999999977</v>
      </c>
      <c r="R9" s="128">
        <f t="shared" si="1"/>
        <v>1.5349999999999997</v>
      </c>
      <c r="S9" s="128">
        <f t="shared" si="2"/>
        <v>0.61721880000000007</v>
      </c>
      <c r="T9" s="128">
        <f t="shared" si="3"/>
        <v>1.0662064</v>
      </c>
      <c r="U9" s="151">
        <v>0</v>
      </c>
      <c r="V9" s="128">
        <f>T9-Q9</f>
        <v>0.20520640000000023</v>
      </c>
      <c r="W9" s="128">
        <f t="shared" si="4"/>
        <v>0</v>
      </c>
      <c r="X9" s="128">
        <f t="shared" si="5"/>
        <v>6.1343033173333401E-2</v>
      </c>
      <c r="Y9" s="128">
        <f t="shared" si="6"/>
        <v>0</v>
      </c>
      <c r="Z9" s="128">
        <f t="shared" si="7"/>
        <v>0.18</v>
      </c>
    </row>
    <row r="10" spans="1:26" ht="24.95" customHeight="1">
      <c r="A10" s="60" t="s">
        <v>121</v>
      </c>
      <c r="B10" s="38" t="s">
        <v>1945</v>
      </c>
      <c r="C10" s="23">
        <v>4</v>
      </c>
      <c r="D10" s="70" t="s">
        <v>605</v>
      </c>
      <c r="E10" s="22" t="s">
        <v>63</v>
      </c>
      <c r="F10" s="17">
        <v>0</v>
      </c>
      <c r="G10" s="17">
        <v>60</v>
      </c>
      <c r="H10" s="17">
        <v>0</v>
      </c>
      <c r="I10" s="17">
        <v>0</v>
      </c>
      <c r="J10" s="17">
        <v>0</v>
      </c>
      <c r="K10" s="25">
        <f t="shared" si="0"/>
        <v>60</v>
      </c>
      <c r="L10" s="26">
        <v>33510100005171</v>
      </c>
      <c r="M10" s="27" t="s">
        <v>91</v>
      </c>
      <c r="N10" s="45" t="s">
        <v>131</v>
      </c>
      <c r="O10" s="125">
        <v>1663</v>
      </c>
      <c r="P10" s="127">
        <v>0.48699999999999999</v>
      </c>
      <c r="Q10" s="127">
        <v>0.63199999999999967</v>
      </c>
      <c r="R10" s="128">
        <f t="shared" si="1"/>
        <v>1.1189999999999998</v>
      </c>
      <c r="S10" s="128">
        <f t="shared" si="2"/>
        <v>1.1156900700000001</v>
      </c>
      <c r="T10" s="128">
        <f t="shared" si="3"/>
        <v>1.9272839599999998</v>
      </c>
      <c r="U10" s="128">
        <f>S10-P10</f>
        <v>0.6286900700000001</v>
      </c>
      <c r="V10" s="128">
        <f>T10-Q10</f>
        <v>1.2952839600000001</v>
      </c>
      <c r="W10" s="128">
        <f t="shared" si="4"/>
        <v>0.18133517252366668</v>
      </c>
      <c r="X10" s="128">
        <f t="shared" si="5"/>
        <v>0.38720355177600008</v>
      </c>
      <c r="Y10" s="128">
        <f t="shared" si="6"/>
        <v>0.54</v>
      </c>
      <c r="Z10" s="128">
        <f t="shared" si="7"/>
        <v>1.1599999999999999</v>
      </c>
    </row>
    <row r="11" spans="1:26" ht="24.95" customHeight="1">
      <c r="A11" s="60" t="s">
        <v>121</v>
      </c>
      <c r="B11" s="38" t="s">
        <v>1945</v>
      </c>
      <c r="C11" s="23">
        <v>5</v>
      </c>
      <c r="D11" s="70" t="s">
        <v>538</v>
      </c>
      <c r="E11" s="22" t="s">
        <v>1946</v>
      </c>
      <c r="F11" s="17">
        <v>12</v>
      </c>
      <c r="G11" s="17">
        <v>41</v>
      </c>
      <c r="H11" s="17">
        <v>48</v>
      </c>
      <c r="I11" s="17">
        <v>0</v>
      </c>
      <c r="J11" s="17">
        <v>1</v>
      </c>
      <c r="K11" s="25">
        <f t="shared" si="0"/>
        <v>102</v>
      </c>
      <c r="L11" s="26">
        <v>33510100001553</v>
      </c>
      <c r="M11" s="27" t="s">
        <v>91</v>
      </c>
      <c r="N11" s="45" t="s">
        <v>131</v>
      </c>
      <c r="O11" s="125">
        <v>1892</v>
      </c>
      <c r="P11" s="127">
        <v>3.0940000000000003</v>
      </c>
      <c r="Q11" s="127">
        <v>4.7120000000000006</v>
      </c>
      <c r="R11" s="128">
        <f t="shared" si="1"/>
        <v>7.8060000000000009</v>
      </c>
      <c r="S11" s="128">
        <f t="shared" si="2"/>
        <v>1.2693238800000002</v>
      </c>
      <c r="T11" s="128">
        <f t="shared" si="3"/>
        <v>2.1926766399999997</v>
      </c>
      <c r="U11" s="151">
        <v>0</v>
      </c>
      <c r="V11" s="151">
        <v>0</v>
      </c>
      <c r="W11" s="128">
        <f t="shared" si="4"/>
        <v>0</v>
      </c>
      <c r="X11" s="128">
        <f t="shared" si="5"/>
        <v>0</v>
      </c>
      <c r="Y11" s="128">
        <f t="shared" si="6"/>
        <v>0</v>
      </c>
      <c r="Z11" s="128">
        <f t="shared" si="7"/>
        <v>0</v>
      </c>
    </row>
    <row r="12" spans="1:26" ht="24.95" customHeight="1">
      <c r="A12" s="38" t="s">
        <v>121</v>
      </c>
      <c r="B12" s="38" t="s">
        <v>1945</v>
      </c>
      <c r="C12" s="23">
        <v>6</v>
      </c>
      <c r="D12" s="70" t="s">
        <v>507</v>
      </c>
      <c r="E12" s="22" t="s">
        <v>58</v>
      </c>
      <c r="F12" s="17">
        <v>4</v>
      </c>
      <c r="G12" s="17">
        <v>27</v>
      </c>
      <c r="H12" s="17">
        <v>0</v>
      </c>
      <c r="I12" s="17">
        <v>0</v>
      </c>
      <c r="J12" s="17">
        <v>21</v>
      </c>
      <c r="K12" s="25">
        <f t="shared" si="0"/>
        <v>52</v>
      </c>
      <c r="L12" s="26">
        <v>50134354365</v>
      </c>
      <c r="M12" s="27" t="s">
        <v>92</v>
      </c>
      <c r="N12" s="45" t="s">
        <v>129</v>
      </c>
      <c r="O12" s="125">
        <v>1078</v>
      </c>
      <c r="P12" s="127">
        <v>0.32800000000000007</v>
      </c>
      <c r="Q12" s="127">
        <v>-0.29599999999999982</v>
      </c>
      <c r="R12" s="128">
        <f t="shared" si="1"/>
        <v>3.200000000000025E-2</v>
      </c>
      <c r="S12" s="128">
        <f t="shared" si="2"/>
        <v>0.72321942000000006</v>
      </c>
      <c r="T12" s="128">
        <f t="shared" si="3"/>
        <v>1.24931576</v>
      </c>
      <c r="U12" s="128">
        <f>S12-P12</f>
        <v>0.39521941999999999</v>
      </c>
      <c r="V12" s="128">
        <f>T12-Q12</f>
        <v>1.5453157599999998</v>
      </c>
      <c r="W12" s="128">
        <f t="shared" si="4"/>
        <v>0.11399445470866665</v>
      </c>
      <c r="X12" s="128">
        <f t="shared" si="5"/>
        <v>0.46194639118933328</v>
      </c>
      <c r="Y12" s="128">
        <f t="shared" si="6"/>
        <v>0.34</v>
      </c>
      <c r="Z12" s="128">
        <f t="shared" si="7"/>
        <v>1.39</v>
      </c>
    </row>
    <row r="13" spans="1:26" ht="24.95" customHeight="1">
      <c r="A13" s="60" t="s">
        <v>121</v>
      </c>
      <c r="B13" s="38" t="s">
        <v>1931</v>
      </c>
      <c r="C13" s="23">
        <v>7</v>
      </c>
      <c r="D13" s="70" t="s">
        <v>499</v>
      </c>
      <c r="E13" s="22" t="s">
        <v>1941</v>
      </c>
      <c r="F13" s="19">
        <v>0</v>
      </c>
      <c r="G13" s="19">
        <v>61</v>
      </c>
      <c r="H13" s="19">
        <v>0</v>
      </c>
      <c r="I13" s="17">
        <v>0</v>
      </c>
      <c r="J13" s="19">
        <v>0</v>
      </c>
      <c r="K13" s="25">
        <f t="shared" si="0"/>
        <v>61</v>
      </c>
      <c r="L13" s="26">
        <v>50046052045</v>
      </c>
      <c r="M13" s="27" t="s">
        <v>92</v>
      </c>
      <c r="N13" s="45" t="s">
        <v>129</v>
      </c>
      <c r="O13" s="125">
        <v>1836</v>
      </c>
      <c r="P13" s="127">
        <v>0.62299999999999978</v>
      </c>
      <c r="Q13" s="127">
        <v>0.91699999999999982</v>
      </c>
      <c r="R13" s="128">
        <f t="shared" si="1"/>
        <v>1.5399999999999996</v>
      </c>
      <c r="S13" s="128">
        <f t="shared" si="2"/>
        <v>1.23175404</v>
      </c>
      <c r="T13" s="128">
        <f t="shared" si="3"/>
        <v>2.1277771199999997</v>
      </c>
      <c r="U13" s="128">
        <f>S13-P13</f>
        <v>0.60875404000000022</v>
      </c>
      <c r="V13" s="128">
        <f>T13-Q13</f>
        <v>1.2107771199999999</v>
      </c>
      <c r="W13" s="128">
        <f t="shared" si="4"/>
        <v>0.17558495693733339</v>
      </c>
      <c r="X13" s="128">
        <f t="shared" si="5"/>
        <v>0.36194164040533333</v>
      </c>
      <c r="Y13" s="128">
        <f t="shared" si="6"/>
        <v>0.53</v>
      </c>
      <c r="Z13" s="128">
        <f t="shared" si="7"/>
        <v>1.0900000000000001</v>
      </c>
    </row>
    <row r="14" spans="1:26" ht="24.95" customHeight="1">
      <c r="A14" s="60" t="s">
        <v>121</v>
      </c>
      <c r="B14" s="38" t="s">
        <v>1931</v>
      </c>
      <c r="C14" s="23">
        <v>8</v>
      </c>
      <c r="D14" s="70" t="s">
        <v>495</v>
      </c>
      <c r="E14" s="22" t="s">
        <v>2032</v>
      </c>
      <c r="F14" s="19">
        <v>0</v>
      </c>
      <c r="G14" s="19">
        <v>0</v>
      </c>
      <c r="H14" s="19">
        <v>54</v>
      </c>
      <c r="I14" s="17">
        <v>0</v>
      </c>
      <c r="J14" s="19">
        <v>0</v>
      </c>
      <c r="K14" s="25">
        <f t="shared" si="0"/>
        <v>54</v>
      </c>
      <c r="L14" s="26">
        <v>50045852940</v>
      </c>
      <c r="M14" s="27" t="s">
        <v>92</v>
      </c>
      <c r="N14" s="45" t="s">
        <v>129</v>
      </c>
      <c r="O14" s="125">
        <v>1578</v>
      </c>
      <c r="P14" s="127">
        <v>1.105</v>
      </c>
      <c r="Q14" s="127">
        <v>-2.7000000000000135E-2</v>
      </c>
      <c r="R14" s="128">
        <f t="shared" si="1"/>
        <v>1.0779999999999998</v>
      </c>
      <c r="S14" s="128">
        <f t="shared" si="2"/>
        <v>1.0586644200000002</v>
      </c>
      <c r="T14" s="128">
        <f t="shared" si="3"/>
        <v>1.8287757599999999</v>
      </c>
      <c r="U14" s="151">
        <v>0</v>
      </c>
      <c r="V14" s="128">
        <f t="shared" ref="V14:V46" si="8">T14-Q14</f>
        <v>1.85577576</v>
      </c>
      <c r="W14" s="128">
        <f t="shared" si="4"/>
        <v>0</v>
      </c>
      <c r="X14" s="128">
        <f t="shared" si="5"/>
        <v>0.55475323385599995</v>
      </c>
      <c r="Y14" s="128">
        <f t="shared" si="6"/>
        <v>0</v>
      </c>
      <c r="Z14" s="128">
        <f t="shared" si="7"/>
        <v>1.66</v>
      </c>
    </row>
    <row r="15" spans="1:26" ht="24.95" customHeight="1">
      <c r="A15" s="60" t="s">
        <v>121</v>
      </c>
      <c r="B15" s="38" t="s">
        <v>1945</v>
      </c>
      <c r="C15" s="23">
        <v>9</v>
      </c>
      <c r="D15" s="70" t="s">
        <v>575</v>
      </c>
      <c r="E15" s="22" t="s">
        <v>1947</v>
      </c>
      <c r="F15" s="17">
        <v>10</v>
      </c>
      <c r="G15" s="17">
        <v>36</v>
      </c>
      <c r="H15" s="17">
        <v>47</v>
      </c>
      <c r="I15" s="17">
        <v>0</v>
      </c>
      <c r="J15" s="19">
        <v>0</v>
      </c>
      <c r="K15" s="25">
        <f t="shared" si="0"/>
        <v>93</v>
      </c>
      <c r="L15" s="26">
        <v>33510100001627</v>
      </c>
      <c r="M15" s="27" t="s">
        <v>91</v>
      </c>
      <c r="N15" s="45" t="s">
        <v>131</v>
      </c>
      <c r="O15" s="125">
        <v>2716</v>
      </c>
      <c r="P15" s="127">
        <v>0.51099999999999968</v>
      </c>
      <c r="Q15" s="127">
        <v>0.61599999999999988</v>
      </c>
      <c r="R15" s="128">
        <f t="shared" si="1"/>
        <v>1.1269999999999996</v>
      </c>
      <c r="S15" s="128">
        <f t="shared" si="2"/>
        <v>1.8221372400000002</v>
      </c>
      <c r="T15" s="128">
        <f t="shared" si="3"/>
        <v>3.1476267199999999</v>
      </c>
      <c r="U15" s="128">
        <f>S15-P15</f>
        <v>1.3111372400000005</v>
      </c>
      <c r="V15" s="128">
        <f t="shared" si="8"/>
        <v>2.5316267200000002</v>
      </c>
      <c r="W15" s="128">
        <f t="shared" si="4"/>
        <v>0.37817568459066681</v>
      </c>
      <c r="X15" s="128">
        <f t="shared" si="5"/>
        <v>0.75678761416533347</v>
      </c>
      <c r="Y15" s="128">
        <f t="shared" si="6"/>
        <v>1.1299999999999999</v>
      </c>
      <c r="Z15" s="128">
        <f t="shared" si="7"/>
        <v>2.27</v>
      </c>
    </row>
    <row r="16" spans="1:26" ht="24.95" customHeight="1">
      <c r="A16" s="60" t="s">
        <v>121</v>
      </c>
      <c r="B16" s="38" t="s">
        <v>1931</v>
      </c>
      <c r="C16" s="23">
        <v>10</v>
      </c>
      <c r="D16" s="70" t="s">
        <v>494</v>
      </c>
      <c r="E16" s="22" t="s">
        <v>1939</v>
      </c>
      <c r="F16" s="19">
        <v>0</v>
      </c>
      <c r="G16" s="19">
        <v>34</v>
      </c>
      <c r="H16" s="19">
        <v>17</v>
      </c>
      <c r="I16" s="17">
        <v>0</v>
      </c>
      <c r="J16" s="19">
        <v>0</v>
      </c>
      <c r="K16" s="25">
        <f t="shared" si="0"/>
        <v>51</v>
      </c>
      <c r="L16" s="26">
        <v>50045852554</v>
      </c>
      <c r="M16" s="27" t="s">
        <v>92</v>
      </c>
      <c r="N16" s="45" t="s">
        <v>129</v>
      </c>
      <c r="O16" s="125">
        <v>1541</v>
      </c>
      <c r="P16" s="127">
        <v>1.1139999999999999</v>
      </c>
      <c r="Q16" s="127">
        <v>7.4000000000000288E-2</v>
      </c>
      <c r="R16" s="128">
        <f t="shared" si="1"/>
        <v>1.1880000000000002</v>
      </c>
      <c r="S16" s="128">
        <f t="shared" si="2"/>
        <v>1.0338414900000001</v>
      </c>
      <c r="T16" s="128">
        <f t="shared" si="3"/>
        <v>1.7858957199999999</v>
      </c>
      <c r="U16" s="151">
        <v>0</v>
      </c>
      <c r="V16" s="128">
        <f t="shared" si="8"/>
        <v>1.7118957199999996</v>
      </c>
      <c r="W16" s="128">
        <f t="shared" si="4"/>
        <v>0</v>
      </c>
      <c r="X16" s="128">
        <f t="shared" si="5"/>
        <v>0.51174269389866656</v>
      </c>
      <c r="Y16" s="128">
        <f t="shared" si="6"/>
        <v>0</v>
      </c>
      <c r="Z16" s="128">
        <f t="shared" si="7"/>
        <v>1.54</v>
      </c>
    </row>
    <row r="17" spans="1:26" ht="24.95" customHeight="1">
      <c r="A17" s="60" t="s">
        <v>121</v>
      </c>
      <c r="B17" s="38" t="s">
        <v>1948</v>
      </c>
      <c r="C17" s="23">
        <v>11</v>
      </c>
      <c r="D17" s="70" t="s">
        <v>573</v>
      </c>
      <c r="E17" s="22" t="s">
        <v>1949</v>
      </c>
      <c r="F17" s="17">
        <v>14</v>
      </c>
      <c r="G17" s="17">
        <v>32</v>
      </c>
      <c r="H17" s="17">
        <v>3</v>
      </c>
      <c r="I17" s="17">
        <v>0</v>
      </c>
      <c r="J17" s="19">
        <v>0</v>
      </c>
      <c r="K17" s="25">
        <f t="shared" si="0"/>
        <v>49</v>
      </c>
      <c r="L17" s="26">
        <v>33510100001625</v>
      </c>
      <c r="M17" s="27" t="s">
        <v>91</v>
      </c>
      <c r="N17" s="45" t="s">
        <v>131</v>
      </c>
      <c r="O17" s="125">
        <v>2386</v>
      </c>
      <c r="P17" s="127">
        <v>0.55699999999999994</v>
      </c>
      <c r="Q17" s="127">
        <v>0.86719999999999997</v>
      </c>
      <c r="R17" s="128">
        <f t="shared" si="1"/>
        <v>1.4241999999999999</v>
      </c>
      <c r="S17" s="128">
        <f t="shared" si="2"/>
        <v>1.6007435400000001</v>
      </c>
      <c r="T17" s="128">
        <f t="shared" si="3"/>
        <v>2.7651831199999997</v>
      </c>
      <c r="U17" s="128">
        <f>S17-P17</f>
        <v>1.0437435400000001</v>
      </c>
      <c r="V17" s="128">
        <f t="shared" si="8"/>
        <v>1.8979831199999997</v>
      </c>
      <c r="W17" s="128">
        <f t="shared" si="4"/>
        <v>0.30105042838733337</v>
      </c>
      <c r="X17" s="128">
        <f t="shared" si="5"/>
        <v>0.56737042067199994</v>
      </c>
      <c r="Y17" s="128">
        <f t="shared" si="6"/>
        <v>0.9</v>
      </c>
      <c r="Z17" s="128">
        <f t="shared" si="7"/>
        <v>1.7</v>
      </c>
    </row>
    <row r="18" spans="1:26" ht="24.95" customHeight="1">
      <c r="A18" s="60" t="s">
        <v>121</v>
      </c>
      <c r="B18" s="38" t="s">
        <v>1948</v>
      </c>
      <c r="C18" s="23">
        <v>12</v>
      </c>
      <c r="D18" s="70" t="s">
        <v>539</v>
      </c>
      <c r="E18" s="22" t="s">
        <v>1950</v>
      </c>
      <c r="F18" s="17">
        <v>9</v>
      </c>
      <c r="G18" s="17">
        <v>62</v>
      </c>
      <c r="H18" s="17">
        <v>11</v>
      </c>
      <c r="I18" s="17">
        <v>0</v>
      </c>
      <c r="J18" s="17">
        <v>10</v>
      </c>
      <c r="K18" s="25">
        <f t="shared" si="0"/>
        <v>92</v>
      </c>
      <c r="L18" s="26">
        <v>33510100001556</v>
      </c>
      <c r="M18" s="27" t="s">
        <v>91</v>
      </c>
      <c r="N18" s="45" t="s">
        <v>131</v>
      </c>
      <c r="O18" s="125">
        <v>2815</v>
      </c>
      <c r="P18" s="127">
        <v>0.40200000000000036</v>
      </c>
      <c r="Q18" s="127">
        <v>1.3159999999999998</v>
      </c>
      <c r="R18" s="128">
        <f t="shared" si="1"/>
        <v>1.7180000000000002</v>
      </c>
      <c r="S18" s="128">
        <f t="shared" si="2"/>
        <v>1.8885553500000001</v>
      </c>
      <c r="T18" s="128">
        <f t="shared" si="3"/>
        <v>3.2623597999999996</v>
      </c>
      <c r="U18" s="128">
        <f>S18-P18</f>
        <v>1.4865553499999997</v>
      </c>
      <c r="V18" s="128">
        <f t="shared" si="8"/>
        <v>1.9463597999999998</v>
      </c>
      <c r="W18" s="128">
        <f t="shared" si="4"/>
        <v>0.42877211478499988</v>
      </c>
      <c r="X18" s="128">
        <f t="shared" si="5"/>
        <v>0.5818318228799999</v>
      </c>
      <c r="Y18" s="128">
        <f t="shared" si="6"/>
        <v>1.29</v>
      </c>
      <c r="Z18" s="128">
        <f t="shared" si="7"/>
        <v>1.75</v>
      </c>
    </row>
    <row r="19" spans="1:26" ht="24.95" customHeight="1">
      <c r="A19" s="60" t="s">
        <v>121</v>
      </c>
      <c r="B19" s="38" t="s">
        <v>1948</v>
      </c>
      <c r="C19" s="23">
        <v>13</v>
      </c>
      <c r="D19" s="70" t="s">
        <v>574</v>
      </c>
      <c r="E19" s="22" t="s">
        <v>1951</v>
      </c>
      <c r="F19" s="17">
        <v>13</v>
      </c>
      <c r="G19" s="17">
        <v>24</v>
      </c>
      <c r="H19" s="17">
        <v>18</v>
      </c>
      <c r="I19" s="17">
        <v>0</v>
      </c>
      <c r="J19" s="17">
        <v>7</v>
      </c>
      <c r="K19" s="25">
        <f t="shared" si="0"/>
        <v>62</v>
      </c>
      <c r="L19" s="26">
        <v>33510100001626</v>
      </c>
      <c r="M19" s="27" t="s">
        <v>91</v>
      </c>
      <c r="N19" s="45" t="s">
        <v>131</v>
      </c>
      <c r="O19" s="125">
        <v>2003</v>
      </c>
      <c r="P19" s="127">
        <v>0.4910000000000001</v>
      </c>
      <c r="Q19" s="127">
        <v>0.58499999999999996</v>
      </c>
      <c r="R19" s="128">
        <f t="shared" si="1"/>
        <v>1.0760000000000001</v>
      </c>
      <c r="S19" s="128">
        <f t="shared" si="2"/>
        <v>1.34379267</v>
      </c>
      <c r="T19" s="128">
        <f t="shared" si="3"/>
        <v>2.3213167599999998</v>
      </c>
      <c r="U19" s="128">
        <f>S19-P19</f>
        <v>0.85279266999999992</v>
      </c>
      <c r="V19" s="128">
        <f t="shared" si="8"/>
        <v>1.7363167599999998</v>
      </c>
      <c r="W19" s="128">
        <f t="shared" si="4"/>
        <v>0.24597383245033327</v>
      </c>
      <c r="X19" s="128">
        <f t="shared" si="5"/>
        <v>0.51904295678933332</v>
      </c>
      <c r="Y19" s="128">
        <f t="shared" si="6"/>
        <v>0.74</v>
      </c>
      <c r="Z19" s="128">
        <f t="shared" si="7"/>
        <v>1.56</v>
      </c>
    </row>
    <row r="20" spans="1:26" ht="24.95" customHeight="1">
      <c r="A20" s="60" t="s">
        <v>121</v>
      </c>
      <c r="B20" s="38" t="s">
        <v>1954</v>
      </c>
      <c r="C20" s="23">
        <v>14</v>
      </c>
      <c r="D20" s="70" t="s">
        <v>565</v>
      </c>
      <c r="E20" s="22" t="s">
        <v>1956</v>
      </c>
      <c r="F20" s="17">
        <v>6</v>
      </c>
      <c r="G20" s="17">
        <v>12</v>
      </c>
      <c r="H20" s="17">
        <v>42</v>
      </c>
      <c r="I20" s="17">
        <v>0</v>
      </c>
      <c r="J20" s="17">
        <v>13</v>
      </c>
      <c r="K20" s="25">
        <f t="shared" si="0"/>
        <v>73</v>
      </c>
      <c r="L20" s="26">
        <v>33510100001613</v>
      </c>
      <c r="M20" s="27" t="s">
        <v>91</v>
      </c>
      <c r="N20" s="45" t="s">
        <v>131</v>
      </c>
      <c r="O20" s="125">
        <v>2240</v>
      </c>
      <c r="P20" s="127">
        <v>0.62699999999999978</v>
      </c>
      <c r="Q20" s="127">
        <v>0.96900000000000008</v>
      </c>
      <c r="R20" s="128">
        <f t="shared" si="1"/>
        <v>1.5959999999999999</v>
      </c>
      <c r="S20" s="128">
        <f t="shared" si="2"/>
        <v>1.5027936000000002</v>
      </c>
      <c r="T20" s="128">
        <f t="shared" si="3"/>
        <v>2.5959808</v>
      </c>
      <c r="U20" s="128">
        <f>S20-P20</f>
        <v>0.87579360000000039</v>
      </c>
      <c r="V20" s="128">
        <f t="shared" si="8"/>
        <v>1.6269807999999999</v>
      </c>
      <c r="W20" s="128">
        <f t="shared" si="4"/>
        <v>0.25260806736000008</v>
      </c>
      <c r="X20" s="128">
        <f t="shared" si="5"/>
        <v>0.4863587938133333</v>
      </c>
      <c r="Y20" s="128">
        <f t="shared" si="6"/>
        <v>0.76</v>
      </c>
      <c r="Z20" s="128">
        <f t="shared" si="7"/>
        <v>1.46</v>
      </c>
    </row>
    <row r="21" spans="1:26" ht="24.95" customHeight="1">
      <c r="A21" s="60" t="s">
        <v>121</v>
      </c>
      <c r="B21" s="38" t="s">
        <v>1931</v>
      </c>
      <c r="C21" s="23">
        <v>15</v>
      </c>
      <c r="D21" s="70" t="s">
        <v>497</v>
      </c>
      <c r="E21" s="22" t="s">
        <v>1938</v>
      </c>
      <c r="F21" s="19">
        <v>29</v>
      </c>
      <c r="G21" s="19">
        <v>56</v>
      </c>
      <c r="H21" s="19">
        <v>24</v>
      </c>
      <c r="I21" s="17">
        <v>0</v>
      </c>
      <c r="J21" s="19">
        <v>0</v>
      </c>
      <c r="K21" s="25">
        <f t="shared" si="0"/>
        <v>109</v>
      </c>
      <c r="L21" s="26">
        <v>50046050310</v>
      </c>
      <c r="M21" s="27" t="s">
        <v>92</v>
      </c>
      <c r="N21" s="45" t="s">
        <v>129</v>
      </c>
      <c r="O21" s="125">
        <v>2180</v>
      </c>
      <c r="P21" s="127">
        <v>2.7</v>
      </c>
      <c r="Q21" s="127">
        <v>0.33800000000000008</v>
      </c>
      <c r="R21" s="128">
        <f t="shared" si="1"/>
        <v>3.0380000000000003</v>
      </c>
      <c r="S21" s="128">
        <f t="shared" si="2"/>
        <v>1.4625402000000001</v>
      </c>
      <c r="T21" s="128">
        <f t="shared" si="3"/>
        <v>2.5264455999999997</v>
      </c>
      <c r="U21" s="151">
        <v>0</v>
      </c>
      <c r="V21" s="128">
        <f t="shared" si="8"/>
        <v>2.1884455999999997</v>
      </c>
      <c r="W21" s="128">
        <f t="shared" si="4"/>
        <v>0</v>
      </c>
      <c r="X21" s="128">
        <f t="shared" si="5"/>
        <v>0.65419933802666663</v>
      </c>
      <c r="Y21" s="128">
        <f t="shared" si="6"/>
        <v>0</v>
      </c>
      <c r="Z21" s="128">
        <f t="shared" si="7"/>
        <v>1.96</v>
      </c>
    </row>
    <row r="22" spans="1:26" ht="24.95" customHeight="1">
      <c r="A22" s="60" t="s">
        <v>121</v>
      </c>
      <c r="B22" s="38" t="s">
        <v>1931</v>
      </c>
      <c r="C22" s="23">
        <v>16</v>
      </c>
      <c r="D22" s="70" t="s">
        <v>496</v>
      </c>
      <c r="E22" s="22" t="s">
        <v>1940</v>
      </c>
      <c r="F22" s="19">
        <v>7</v>
      </c>
      <c r="G22" s="19">
        <v>69</v>
      </c>
      <c r="H22" s="19">
        <v>21</v>
      </c>
      <c r="I22" s="17">
        <v>0</v>
      </c>
      <c r="J22" s="19">
        <v>0</v>
      </c>
      <c r="K22" s="25">
        <f t="shared" si="0"/>
        <v>97</v>
      </c>
      <c r="L22" s="26">
        <v>50046050058</v>
      </c>
      <c r="M22" s="27" t="s">
        <v>92</v>
      </c>
      <c r="N22" s="45" t="s">
        <v>129</v>
      </c>
      <c r="O22" s="125">
        <v>1700</v>
      </c>
      <c r="P22" s="127">
        <v>1.323</v>
      </c>
      <c r="Q22" s="127">
        <v>0.87000000000000077</v>
      </c>
      <c r="R22" s="128">
        <f t="shared" si="1"/>
        <v>2.1930000000000005</v>
      </c>
      <c r="S22" s="128">
        <f t="shared" si="2"/>
        <v>1.1405130000000001</v>
      </c>
      <c r="T22" s="128">
        <f t="shared" si="3"/>
        <v>1.9701639999999998</v>
      </c>
      <c r="U22" s="151">
        <v>0</v>
      </c>
      <c r="V22" s="128">
        <f t="shared" si="8"/>
        <v>1.100163999999999</v>
      </c>
      <c r="W22" s="128">
        <f t="shared" si="4"/>
        <v>0</v>
      </c>
      <c r="X22" s="128">
        <f t="shared" si="5"/>
        <v>0.32887569173333309</v>
      </c>
      <c r="Y22" s="128">
        <f t="shared" si="6"/>
        <v>0</v>
      </c>
      <c r="Z22" s="128">
        <f t="shared" si="7"/>
        <v>0.99</v>
      </c>
    </row>
    <row r="23" spans="1:26" ht="24.95" customHeight="1">
      <c r="A23" s="60" t="s">
        <v>121</v>
      </c>
      <c r="B23" s="38" t="s">
        <v>1931</v>
      </c>
      <c r="C23" s="23">
        <v>17</v>
      </c>
      <c r="D23" s="70" t="s">
        <v>498</v>
      </c>
      <c r="E23" s="22" t="s">
        <v>1932</v>
      </c>
      <c r="F23" s="19">
        <v>20</v>
      </c>
      <c r="G23" s="19">
        <v>21</v>
      </c>
      <c r="H23" s="19">
        <v>69</v>
      </c>
      <c r="I23" s="17">
        <v>0</v>
      </c>
      <c r="J23" s="19">
        <v>0</v>
      </c>
      <c r="K23" s="25">
        <f t="shared" si="0"/>
        <v>110</v>
      </c>
      <c r="L23" s="26">
        <v>50046050944</v>
      </c>
      <c r="M23" s="27" t="s">
        <v>92</v>
      </c>
      <c r="N23" s="45" t="s">
        <v>129</v>
      </c>
      <c r="O23" s="125">
        <v>2519</v>
      </c>
      <c r="P23" s="127">
        <v>1.663</v>
      </c>
      <c r="Q23" s="127">
        <v>-0.16000000000000059</v>
      </c>
      <c r="R23" s="128">
        <f t="shared" si="1"/>
        <v>1.5029999999999994</v>
      </c>
      <c r="S23" s="128">
        <f t="shared" si="2"/>
        <v>1.6899719100000001</v>
      </c>
      <c r="T23" s="128">
        <f t="shared" si="3"/>
        <v>2.91931948</v>
      </c>
      <c r="U23" s="128">
        <f t="shared" ref="U23:U51" si="9">S23-P23</f>
        <v>2.6971910000000099E-2</v>
      </c>
      <c r="V23" s="128">
        <f t="shared" si="8"/>
        <v>3.0793194800000006</v>
      </c>
      <c r="W23" s="128">
        <f t="shared" si="4"/>
        <v>7.7795979076666945E-3</v>
      </c>
      <c r="X23" s="128">
        <f t="shared" si="5"/>
        <v>0.92051123655466682</v>
      </c>
      <c r="Y23" s="128">
        <f t="shared" si="6"/>
        <v>0.02</v>
      </c>
      <c r="Z23" s="128">
        <f t="shared" si="7"/>
        <v>2.76</v>
      </c>
    </row>
    <row r="24" spans="1:26" ht="24.95" customHeight="1">
      <c r="A24" s="60" t="s">
        <v>121</v>
      </c>
      <c r="B24" s="38" t="s">
        <v>1942</v>
      </c>
      <c r="C24" s="23">
        <v>18</v>
      </c>
      <c r="D24" s="70" t="s">
        <v>583</v>
      </c>
      <c r="E24" s="22" t="s">
        <v>1943</v>
      </c>
      <c r="F24" s="17">
        <v>8</v>
      </c>
      <c r="G24" s="17">
        <v>30</v>
      </c>
      <c r="H24" s="17">
        <v>42</v>
      </c>
      <c r="I24" s="17">
        <v>0</v>
      </c>
      <c r="J24" s="17">
        <v>0</v>
      </c>
      <c r="K24" s="25">
        <f t="shared" si="0"/>
        <v>80</v>
      </c>
      <c r="L24" s="26">
        <v>33510100001652</v>
      </c>
      <c r="M24" s="27" t="s">
        <v>91</v>
      </c>
      <c r="N24" s="45" t="s">
        <v>131</v>
      </c>
      <c r="O24" s="125">
        <v>2648</v>
      </c>
      <c r="P24" s="127">
        <v>0.38400000000000034</v>
      </c>
      <c r="Q24" s="127">
        <v>0.9740000000000002</v>
      </c>
      <c r="R24" s="128">
        <f t="shared" si="1"/>
        <v>1.3580000000000005</v>
      </c>
      <c r="S24" s="128">
        <f t="shared" si="2"/>
        <v>1.77651672</v>
      </c>
      <c r="T24" s="128">
        <f t="shared" si="3"/>
        <v>3.0688201599999996</v>
      </c>
      <c r="U24" s="128">
        <f t="shared" si="9"/>
        <v>1.3925167199999997</v>
      </c>
      <c r="V24" s="128">
        <f t="shared" si="8"/>
        <v>2.0948201599999994</v>
      </c>
      <c r="W24" s="128">
        <f t="shared" si="4"/>
        <v>0.40164823927199989</v>
      </c>
      <c r="X24" s="128">
        <f t="shared" si="5"/>
        <v>0.62621157316266651</v>
      </c>
      <c r="Y24" s="128">
        <f t="shared" si="6"/>
        <v>1.2</v>
      </c>
      <c r="Z24" s="128">
        <f t="shared" si="7"/>
        <v>1.88</v>
      </c>
    </row>
    <row r="25" spans="1:26" ht="24.95" customHeight="1">
      <c r="A25" s="60" t="s">
        <v>121</v>
      </c>
      <c r="B25" s="38" t="s">
        <v>1942</v>
      </c>
      <c r="C25" s="23">
        <v>19</v>
      </c>
      <c r="D25" s="70" t="s">
        <v>490</v>
      </c>
      <c r="E25" s="22" t="s">
        <v>1944</v>
      </c>
      <c r="F25" s="17">
        <v>4</v>
      </c>
      <c r="G25" s="17">
        <v>20</v>
      </c>
      <c r="H25" s="17">
        <v>74</v>
      </c>
      <c r="I25" s="17">
        <v>0</v>
      </c>
      <c r="J25" s="17">
        <v>2</v>
      </c>
      <c r="K25" s="25">
        <f t="shared" si="0"/>
        <v>100</v>
      </c>
      <c r="L25" s="26">
        <v>50045508769</v>
      </c>
      <c r="M25" s="27" t="s">
        <v>98</v>
      </c>
      <c r="N25" s="45" t="s">
        <v>136</v>
      </c>
      <c r="O25" s="125">
        <v>3013</v>
      </c>
      <c r="P25" s="127">
        <v>1.3870000000000002</v>
      </c>
      <c r="Q25" s="127">
        <v>-0.91200000000000037</v>
      </c>
      <c r="R25" s="128">
        <f t="shared" si="1"/>
        <v>0.47499999999999987</v>
      </c>
      <c r="S25" s="128">
        <f t="shared" si="2"/>
        <v>2.02139157</v>
      </c>
      <c r="T25" s="128">
        <f t="shared" si="3"/>
        <v>3.4918259599999999</v>
      </c>
      <c r="U25" s="128">
        <f t="shared" si="9"/>
        <v>0.63439156999999979</v>
      </c>
      <c r="V25" s="128">
        <f t="shared" si="8"/>
        <v>4.4038259600000007</v>
      </c>
      <c r="W25" s="128">
        <f t="shared" si="4"/>
        <v>0.18297967517366659</v>
      </c>
      <c r="X25" s="128">
        <f t="shared" si="5"/>
        <v>1.3164503736426669</v>
      </c>
      <c r="Y25" s="128">
        <f t="shared" si="6"/>
        <v>0.55000000000000004</v>
      </c>
      <c r="Z25" s="128">
        <f t="shared" si="7"/>
        <v>3.95</v>
      </c>
    </row>
    <row r="26" spans="1:26" ht="24.95" customHeight="1">
      <c r="A26" s="60" t="s">
        <v>121</v>
      </c>
      <c r="B26" s="38" t="s">
        <v>1942</v>
      </c>
      <c r="C26" s="23">
        <v>20</v>
      </c>
      <c r="D26" s="70" t="s">
        <v>2417</v>
      </c>
      <c r="E26" s="22" t="s">
        <v>2300</v>
      </c>
      <c r="F26" s="17">
        <v>18</v>
      </c>
      <c r="G26" s="17">
        <v>95</v>
      </c>
      <c r="H26" s="17">
        <v>15</v>
      </c>
      <c r="I26" s="17">
        <v>0</v>
      </c>
      <c r="J26" s="17">
        <v>0</v>
      </c>
      <c r="K26" s="25">
        <f t="shared" si="0"/>
        <v>128</v>
      </c>
      <c r="L26" s="26">
        <v>33510100001651</v>
      </c>
      <c r="M26" s="27" t="s">
        <v>91</v>
      </c>
      <c r="N26" s="45" t="s">
        <v>131</v>
      </c>
      <c r="O26" s="125">
        <v>4611</v>
      </c>
      <c r="P26" s="127">
        <v>0.55299999999999994</v>
      </c>
      <c r="Q26" s="127">
        <v>1.3049999999999999</v>
      </c>
      <c r="R26" s="128">
        <f t="shared" si="1"/>
        <v>1.8579999999999999</v>
      </c>
      <c r="S26" s="128">
        <f t="shared" si="2"/>
        <v>3.0934737900000004</v>
      </c>
      <c r="T26" s="128">
        <f t="shared" si="3"/>
        <v>5.3437801199999999</v>
      </c>
      <c r="U26" s="128">
        <f t="shared" si="9"/>
        <v>2.5404737900000005</v>
      </c>
      <c r="V26" s="128">
        <f t="shared" si="8"/>
        <v>4.0387801200000002</v>
      </c>
      <c r="W26" s="128">
        <f t="shared" si="4"/>
        <v>0.7327573234956668</v>
      </c>
      <c r="X26" s="128">
        <f t="shared" si="5"/>
        <v>1.207326003872</v>
      </c>
      <c r="Y26" s="128">
        <f t="shared" si="6"/>
        <v>2.2000000000000002</v>
      </c>
      <c r="Z26" s="128">
        <f t="shared" si="7"/>
        <v>3.62</v>
      </c>
    </row>
    <row r="27" spans="1:26" ht="24.95" customHeight="1">
      <c r="A27" s="60" t="s">
        <v>120</v>
      </c>
      <c r="B27" s="38" t="s">
        <v>2091</v>
      </c>
      <c r="C27" s="23">
        <v>21</v>
      </c>
      <c r="D27" s="70" t="s">
        <v>533</v>
      </c>
      <c r="E27" s="22" t="s">
        <v>2482</v>
      </c>
      <c r="F27" s="17">
        <v>5</v>
      </c>
      <c r="G27" s="17">
        <v>30</v>
      </c>
      <c r="H27" s="17">
        <v>21</v>
      </c>
      <c r="I27" s="17">
        <v>0</v>
      </c>
      <c r="J27" s="17">
        <v>0</v>
      </c>
      <c r="K27" s="25">
        <f t="shared" si="0"/>
        <v>56</v>
      </c>
      <c r="L27" s="26">
        <v>33510100001548</v>
      </c>
      <c r="M27" s="27" t="s">
        <v>91</v>
      </c>
      <c r="N27" s="45" t="s">
        <v>131</v>
      </c>
      <c r="O27" s="125">
        <v>1665</v>
      </c>
      <c r="P27" s="127">
        <v>0.56099999999999994</v>
      </c>
      <c r="Q27" s="127">
        <v>0.79200000000000048</v>
      </c>
      <c r="R27" s="128">
        <f t="shared" si="1"/>
        <v>1.3530000000000004</v>
      </c>
      <c r="S27" s="128">
        <f t="shared" si="2"/>
        <v>1.11703185</v>
      </c>
      <c r="T27" s="128">
        <f t="shared" si="3"/>
        <v>1.9296017999999999</v>
      </c>
      <c r="U27" s="128">
        <f t="shared" si="9"/>
        <v>0.55603185000000011</v>
      </c>
      <c r="V27" s="128">
        <f t="shared" si="8"/>
        <v>1.1376017999999994</v>
      </c>
      <c r="W27" s="128">
        <f t="shared" si="4"/>
        <v>0.16037811993500004</v>
      </c>
      <c r="X27" s="128">
        <f t="shared" si="5"/>
        <v>0.34006709807999985</v>
      </c>
      <c r="Y27" s="128">
        <f t="shared" si="6"/>
        <v>0.48</v>
      </c>
      <c r="Z27" s="128">
        <f t="shared" si="7"/>
        <v>1.02</v>
      </c>
    </row>
    <row r="28" spans="1:26" ht="24.95" customHeight="1">
      <c r="A28" s="60" t="s">
        <v>120</v>
      </c>
      <c r="B28" s="38" t="s">
        <v>2091</v>
      </c>
      <c r="C28" s="23">
        <v>22</v>
      </c>
      <c r="D28" s="70" t="s">
        <v>536</v>
      </c>
      <c r="E28" s="22" t="s">
        <v>2095</v>
      </c>
      <c r="F28" s="17">
        <v>3</v>
      </c>
      <c r="G28" s="17">
        <v>59</v>
      </c>
      <c r="H28" s="17">
        <v>9</v>
      </c>
      <c r="I28" s="17">
        <v>0</v>
      </c>
      <c r="J28" s="17">
        <v>0</v>
      </c>
      <c r="K28" s="25">
        <f t="shared" si="0"/>
        <v>71</v>
      </c>
      <c r="L28" s="26">
        <v>33510100001551</v>
      </c>
      <c r="M28" s="27" t="s">
        <v>91</v>
      </c>
      <c r="N28" s="45" t="s">
        <v>131</v>
      </c>
      <c r="O28" s="125">
        <v>1990</v>
      </c>
      <c r="P28" s="127">
        <v>-4.3999999999999928E-2</v>
      </c>
      <c r="Q28" s="127">
        <v>-0.41700000000000026</v>
      </c>
      <c r="R28" s="128">
        <f t="shared" si="1"/>
        <v>-0.46100000000000019</v>
      </c>
      <c r="S28" s="128">
        <f t="shared" si="2"/>
        <v>1.3350711000000002</v>
      </c>
      <c r="T28" s="128">
        <f t="shared" si="3"/>
        <v>2.3062507999999999</v>
      </c>
      <c r="U28" s="128">
        <f t="shared" si="9"/>
        <v>1.3790711</v>
      </c>
      <c r="V28" s="128">
        <f t="shared" si="8"/>
        <v>2.7232508000000002</v>
      </c>
      <c r="W28" s="128">
        <f t="shared" si="4"/>
        <v>0.39777007427666666</v>
      </c>
      <c r="X28" s="128">
        <f t="shared" si="5"/>
        <v>0.81407043914666677</v>
      </c>
      <c r="Y28" s="128">
        <f t="shared" si="6"/>
        <v>1.19</v>
      </c>
      <c r="Z28" s="128">
        <f t="shared" si="7"/>
        <v>2.44</v>
      </c>
    </row>
    <row r="29" spans="1:26" ht="24.95" customHeight="1">
      <c r="A29" s="60" t="s">
        <v>120</v>
      </c>
      <c r="B29" s="38" t="s">
        <v>2091</v>
      </c>
      <c r="C29" s="23">
        <v>23</v>
      </c>
      <c r="D29" s="70" t="s">
        <v>535</v>
      </c>
      <c r="E29" s="22" t="s">
        <v>2035</v>
      </c>
      <c r="F29" s="17">
        <v>0</v>
      </c>
      <c r="G29" s="17">
        <v>47</v>
      </c>
      <c r="H29" s="17">
        <v>21</v>
      </c>
      <c r="I29" s="17">
        <v>0</v>
      </c>
      <c r="J29" s="17">
        <v>0</v>
      </c>
      <c r="K29" s="25">
        <f t="shared" si="0"/>
        <v>68</v>
      </c>
      <c r="L29" s="26">
        <v>33510100001550</v>
      </c>
      <c r="M29" s="27" t="s">
        <v>91</v>
      </c>
      <c r="N29" s="45" t="s">
        <v>131</v>
      </c>
      <c r="O29" s="125">
        <v>1863</v>
      </c>
      <c r="P29" s="127">
        <v>0.32600000000000007</v>
      </c>
      <c r="Q29" s="127">
        <v>0.43899999999999983</v>
      </c>
      <c r="R29" s="128">
        <f t="shared" si="1"/>
        <v>0.7649999999999999</v>
      </c>
      <c r="S29" s="128">
        <f t="shared" si="2"/>
        <v>1.24986807</v>
      </c>
      <c r="T29" s="128">
        <f t="shared" si="3"/>
        <v>2.1590679599999998</v>
      </c>
      <c r="U29" s="128">
        <f t="shared" si="9"/>
        <v>0.92386806999999993</v>
      </c>
      <c r="V29" s="128">
        <f t="shared" si="8"/>
        <v>1.72006796</v>
      </c>
      <c r="W29" s="128">
        <f t="shared" si="4"/>
        <v>0.26647434699033334</v>
      </c>
      <c r="X29" s="128">
        <f t="shared" si="5"/>
        <v>0.51418564884266671</v>
      </c>
      <c r="Y29" s="128">
        <f t="shared" si="6"/>
        <v>0.8</v>
      </c>
      <c r="Z29" s="128">
        <f t="shared" si="7"/>
        <v>1.54</v>
      </c>
    </row>
    <row r="30" spans="1:26" ht="24.95" customHeight="1">
      <c r="A30" s="60" t="s">
        <v>120</v>
      </c>
      <c r="B30" s="38" t="s">
        <v>2013</v>
      </c>
      <c r="C30" s="23">
        <v>24</v>
      </c>
      <c r="D30" s="70" t="s">
        <v>585</v>
      </c>
      <c r="E30" s="22" t="s">
        <v>2016</v>
      </c>
      <c r="F30" s="17">
        <v>0</v>
      </c>
      <c r="G30" s="17">
        <v>134</v>
      </c>
      <c r="H30" s="17">
        <v>1</v>
      </c>
      <c r="I30" s="17">
        <v>0</v>
      </c>
      <c r="J30" s="17">
        <v>0</v>
      </c>
      <c r="K30" s="25">
        <f t="shared" si="0"/>
        <v>135</v>
      </c>
      <c r="L30" s="26">
        <v>33510100001656</v>
      </c>
      <c r="M30" s="27" t="s">
        <v>91</v>
      </c>
      <c r="N30" s="45" t="s">
        <v>131</v>
      </c>
      <c r="O30" s="125">
        <v>3355</v>
      </c>
      <c r="P30" s="127">
        <v>1.1639999999999997</v>
      </c>
      <c r="Q30" s="127">
        <v>1.84</v>
      </c>
      <c r="R30" s="128">
        <f t="shared" si="1"/>
        <v>3.0039999999999996</v>
      </c>
      <c r="S30" s="128">
        <f t="shared" si="2"/>
        <v>2.2508359500000004</v>
      </c>
      <c r="T30" s="128">
        <f t="shared" si="3"/>
        <v>3.8881765999999995</v>
      </c>
      <c r="U30" s="128">
        <f t="shared" si="9"/>
        <v>1.0868359500000007</v>
      </c>
      <c r="V30" s="128">
        <f t="shared" si="8"/>
        <v>2.0481765999999997</v>
      </c>
      <c r="W30" s="128">
        <f t="shared" si="4"/>
        <v>0.31347971584500017</v>
      </c>
      <c r="X30" s="128">
        <f t="shared" si="5"/>
        <v>0.6122682582933332</v>
      </c>
      <c r="Y30" s="128">
        <f t="shared" si="6"/>
        <v>0.94</v>
      </c>
      <c r="Z30" s="128">
        <f t="shared" si="7"/>
        <v>1.84</v>
      </c>
    </row>
    <row r="31" spans="1:26" ht="24.95" customHeight="1">
      <c r="A31" s="60" t="s">
        <v>120</v>
      </c>
      <c r="B31" s="38" t="s">
        <v>2091</v>
      </c>
      <c r="C31" s="23">
        <v>25</v>
      </c>
      <c r="D31" s="70" t="s">
        <v>531</v>
      </c>
      <c r="E31" s="22" t="s">
        <v>2092</v>
      </c>
      <c r="F31" s="17">
        <v>0</v>
      </c>
      <c r="G31" s="17">
        <v>19</v>
      </c>
      <c r="H31" s="17">
        <v>23</v>
      </c>
      <c r="I31" s="17">
        <v>0</v>
      </c>
      <c r="J31" s="17">
        <v>0</v>
      </c>
      <c r="K31" s="25">
        <f t="shared" si="0"/>
        <v>42</v>
      </c>
      <c r="L31" s="26">
        <v>33510100001546</v>
      </c>
      <c r="M31" s="27" t="s">
        <v>91</v>
      </c>
      <c r="N31" s="45" t="s">
        <v>131</v>
      </c>
      <c r="O31" s="125">
        <v>1843</v>
      </c>
      <c r="P31" s="127">
        <v>0.46599999999999975</v>
      </c>
      <c r="Q31" s="127">
        <v>0.63800000000000012</v>
      </c>
      <c r="R31" s="128">
        <f t="shared" si="1"/>
        <v>1.1039999999999999</v>
      </c>
      <c r="S31" s="128">
        <f t="shared" si="2"/>
        <v>1.2364502700000002</v>
      </c>
      <c r="T31" s="128">
        <f t="shared" si="3"/>
        <v>2.1358895599999999</v>
      </c>
      <c r="U31" s="128">
        <f t="shared" si="9"/>
        <v>0.77045027000000044</v>
      </c>
      <c r="V31" s="128">
        <f t="shared" si="8"/>
        <v>1.4978895599999997</v>
      </c>
      <c r="W31" s="128">
        <f t="shared" si="4"/>
        <v>0.22222353954366678</v>
      </c>
      <c r="X31" s="128">
        <f t="shared" si="5"/>
        <v>0.44776911913599993</v>
      </c>
      <c r="Y31" s="128">
        <f t="shared" si="6"/>
        <v>0.67</v>
      </c>
      <c r="Z31" s="128">
        <f t="shared" si="7"/>
        <v>1.34</v>
      </c>
    </row>
    <row r="32" spans="1:26" ht="24.95" customHeight="1">
      <c r="A32" s="60" t="s">
        <v>120</v>
      </c>
      <c r="B32" s="38" t="s">
        <v>2638</v>
      </c>
      <c r="C32" s="23">
        <v>26</v>
      </c>
      <c r="D32" s="70" t="s">
        <v>552</v>
      </c>
      <c r="E32" s="22" t="s">
        <v>2018</v>
      </c>
      <c r="F32" s="17">
        <v>0</v>
      </c>
      <c r="G32" s="17">
        <v>90</v>
      </c>
      <c r="H32" s="17">
        <v>16</v>
      </c>
      <c r="I32" s="17">
        <v>0</v>
      </c>
      <c r="J32" s="17">
        <v>0</v>
      </c>
      <c r="K32" s="25">
        <f t="shared" si="0"/>
        <v>106</v>
      </c>
      <c r="L32" s="26">
        <v>33510100001589</v>
      </c>
      <c r="M32" s="27" t="s">
        <v>91</v>
      </c>
      <c r="N32" s="45" t="s">
        <v>131</v>
      </c>
      <c r="O32" s="125">
        <v>2894</v>
      </c>
      <c r="P32" s="127">
        <v>1.3719999999999999</v>
      </c>
      <c r="Q32" s="127">
        <v>1.4619999999999997</v>
      </c>
      <c r="R32" s="128">
        <f t="shared" si="1"/>
        <v>2.8339999999999996</v>
      </c>
      <c r="S32" s="128">
        <f t="shared" si="2"/>
        <v>1.9415556600000001</v>
      </c>
      <c r="T32" s="128">
        <f t="shared" si="3"/>
        <v>3.3539144799999998</v>
      </c>
      <c r="U32" s="128">
        <f t="shared" si="9"/>
        <v>0.56955566000000024</v>
      </c>
      <c r="V32" s="128">
        <f t="shared" si="8"/>
        <v>1.8919144800000001</v>
      </c>
      <c r="W32" s="128">
        <f t="shared" si="4"/>
        <v>0.16427883753266673</v>
      </c>
      <c r="X32" s="128">
        <f t="shared" si="5"/>
        <v>0.5655563018880001</v>
      </c>
      <c r="Y32" s="128">
        <f t="shared" si="6"/>
        <v>0.49</v>
      </c>
      <c r="Z32" s="128">
        <f t="shared" si="7"/>
        <v>1.7</v>
      </c>
    </row>
    <row r="33" spans="1:26" ht="24.95" customHeight="1">
      <c r="A33" s="60" t="s">
        <v>120</v>
      </c>
      <c r="B33" s="38" t="s">
        <v>2013</v>
      </c>
      <c r="C33" s="23">
        <v>27</v>
      </c>
      <c r="D33" s="70" t="s">
        <v>570</v>
      </c>
      <c r="E33" s="22" t="s">
        <v>2017</v>
      </c>
      <c r="F33" s="17">
        <v>0</v>
      </c>
      <c r="G33" s="17">
        <v>44</v>
      </c>
      <c r="H33" s="17">
        <v>0</v>
      </c>
      <c r="I33" s="17">
        <v>0</v>
      </c>
      <c r="J33" s="17">
        <v>0</v>
      </c>
      <c r="K33" s="25">
        <f t="shared" si="0"/>
        <v>44</v>
      </c>
      <c r="L33" s="26">
        <v>33510100001619</v>
      </c>
      <c r="M33" s="27" t="s">
        <v>91</v>
      </c>
      <c r="N33" s="45" t="s">
        <v>131</v>
      </c>
      <c r="O33" s="125">
        <v>994</v>
      </c>
      <c r="P33" s="127">
        <v>0.15600000000000003</v>
      </c>
      <c r="Q33" s="127">
        <v>0.19199999999999973</v>
      </c>
      <c r="R33" s="128">
        <f t="shared" si="1"/>
        <v>0.34799999999999975</v>
      </c>
      <c r="S33" s="128">
        <f t="shared" si="2"/>
        <v>0.66686466</v>
      </c>
      <c r="T33" s="128">
        <f t="shared" si="3"/>
        <v>1.15196648</v>
      </c>
      <c r="U33" s="128">
        <f t="shared" si="9"/>
        <v>0.51086465999999997</v>
      </c>
      <c r="V33" s="128">
        <f t="shared" si="8"/>
        <v>0.95996648000000029</v>
      </c>
      <c r="W33" s="128">
        <f t="shared" si="4"/>
        <v>0.14735039676599998</v>
      </c>
      <c r="X33" s="128">
        <f t="shared" si="5"/>
        <v>0.28696597975466676</v>
      </c>
      <c r="Y33" s="128">
        <f t="shared" si="6"/>
        <v>0.44</v>
      </c>
      <c r="Z33" s="128">
        <f t="shared" si="7"/>
        <v>0.86</v>
      </c>
    </row>
    <row r="34" spans="1:26" ht="24.95" customHeight="1">
      <c r="A34" s="60" t="s">
        <v>123</v>
      </c>
      <c r="B34" s="38" t="s">
        <v>2923</v>
      </c>
      <c r="C34" s="23">
        <v>28</v>
      </c>
      <c r="D34" s="70" t="s">
        <v>592</v>
      </c>
      <c r="E34" s="22" t="s">
        <v>2626</v>
      </c>
      <c r="F34" s="17">
        <v>0</v>
      </c>
      <c r="G34" s="17">
        <v>37</v>
      </c>
      <c r="H34" s="17">
        <v>0</v>
      </c>
      <c r="I34" s="17">
        <v>0</v>
      </c>
      <c r="J34" s="17">
        <v>0</v>
      </c>
      <c r="K34" s="25">
        <f t="shared" si="0"/>
        <v>37</v>
      </c>
      <c r="L34" s="26">
        <v>33510100001692</v>
      </c>
      <c r="M34" s="27" t="s">
        <v>91</v>
      </c>
      <c r="N34" s="45" t="s">
        <v>131</v>
      </c>
      <c r="O34" s="125">
        <v>1436</v>
      </c>
      <c r="P34" s="127">
        <v>0.23599999999999999</v>
      </c>
      <c r="Q34" s="127">
        <v>0.75299999999999978</v>
      </c>
      <c r="R34" s="128">
        <f t="shared" si="1"/>
        <v>0.98899999999999977</v>
      </c>
      <c r="S34" s="128">
        <f t="shared" si="2"/>
        <v>0.96339804000000007</v>
      </c>
      <c r="T34" s="128">
        <f t="shared" si="3"/>
        <v>1.66420912</v>
      </c>
      <c r="U34" s="128">
        <f t="shared" si="9"/>
        <v>0.72739804000000008</v>
      </c>
      <c r="V34" s="128">
        <f t="shared" si="8"/>
        <v>0.91120912000000021</v>
      </c>
      <c r="W34" s="128">
        <f t="shared" si="4"/>
        <v>0.20980584133733335</v>
      </c>
      <c r="X34" s="128">
        <f t="shared" si="5"/>
        <v>0.27239077960533342</v>
      </c>
      <c r="Y34" s="128">
        <f t="shared" si="6"/>
        <v>0.63</v>
      </c>
      <c r="Z34" s="128">
        <f t="shared" si="7"/>
        <v>0.82</v>
      </c>
    </row>
    <row r="35" spans="1:26" ht="24.95" customHeight="1">
      <c r="A35" s="60" t="s">
        <v>120</v>
      </c>
      <c r="B35" s="38" t="s">
        <v>2091</v>
      </c>
      <c r="C35" s="23">
        <v>29</v>
      </c>
      <c r="D35" s="70" t="s">
        <v>532</v>
      </c>
      <c r="E35" s="22" t="s">
        <v>2093</v>
      </c>
      <c r="F35" s="17">
        <v>2</v>
      </c>
      <c r="G35" s="17">
        <v>22</v>
      </c>
      <c r="H35" s="17">
        <v>42</v>
      </c>
      <c r="I35" s="17">
        <v>0</v>
      </c>
      <c r="J35" s="17">
        <v>0</v>
      </c>
      <c r="K35" s="25">
        <f t="shared" si="0"/>
        <v>66</v>
      </c>
      <c r="L35" s="26">
        <v>33510100001547</v>
      </c>
      <c r="M35" s="27" t="s">
        <v>91</v>
      </c>
      <c r="N35" s="45" t="s">
        <v>131</v>
      </c>
      <c r="O35" s="125">
        <v>1853</v>
      </c>
      <c r="P35" s="127">
        <v>0.46300000000000008</v>
      </c>
      <c r="Q35" s="127">
        <v>0.7370000000000001</v>
      </c>
      <c r="R35" s="128">
        <f t="shared" si="1"/>
        <v>1.2000000000000002</v>
      </c>
      <c r="S35" s="128">
        <f t="shared" si="2"/>
        <v>1.2431591700000002</v>
      </c>
      <c r="T35" s="128">
        <f t="shared" si="3"/>
        <v>2.1474787599999998</v>
      </c>
      <c r="U35" s="128">
        <f t="shared" si="9"/>
        <v>0.78015917000000012</v>
      </c>
      <c r="V35" s="128">
        <f t="shared" si="8"/>
        <v>1.4104787599999997</v>
      </c>
      <c r="W35" s="128">
        <f t="shared" si="4"/>
        <v>0.22502390993366669</v>
      </c>
      <c r="X35" s="128">
        <f t="shared" si="5"/>
        <v>0.42163911732266662</v>
      </c>
      <c r="Y35" s="128">
        <f t="shared" si="6"/>
        <v>0.68</v>
      </c>
      <c r="Z35" s="128">
        <f t="shared" si="7"/>
        <v>1.26</v>
      </c>
    </row>
    <row r="36" spans="1:26" ht="24.95" customHeight="1">
      <c r="A36" s="60" t="s">
        <v>120</v>
      </c>
      <c r="B36" s="38" t="s">
        <v>2013</v>
      </c>
      <c r="C36" s="23">
        <v>30</v>
      </c>
      <c r="D36" s="70" t="s">
        <v>569</v>
      </c>
      <c r="E36" s="22" t="s">
        <v>2014</v>
      </c>
      <c r="F36" s="17">
        <v>2</v>
      </c>
      <c r="G36" s="17">
        <v>74</v>
      </c>
      <c r="H36" s="17">
        <v>29</v>
      </c>
      <c r="I36" s="17">
        <v>0</v>
      </c>
      <c r="J36" s="17">
        <v>0</v>
      </c>
      <c r="K36" s="25">
        <f t="shared" si="0"/>
        <v>105</v>
      </c>
      <c r="L36" s="26">
        <v>33510100001617</v>
      </c>
      <c r="M36" s="27" t="s">
        <v>91</v>
      </c>
      <c r="N36" s="45" t="s">
        <v>131</v>
      </c>
      <c r="O36" s="125">
        <v>3373</v>
      </c>
      <c r="P36" s="127">
        <v>0.81100000000000017</v>
      </c>
      <c r="Q36" s="127">
        <v>1.2740000000000009</v>
      </c>
      <c r="R36" s="128">
        <f t="shared" si="1"/>
        <v>2.0850000000000009</v>
      </c>
      <c r="S36" s="128">
        <f t="shared" si="2"/>
        <v>2.2629119700000002</v>
      </c>
      <c r="T36" s="128">
        <f t="shared" si="3"/>
        <v>3.9090371599999996</v>
      </c>
      <c r="U36" s="128">
        <f t="shared" si="9"/>
        <v>1.4519119700000001</v>
      </c>
      <c r="V36" s="128">
        <f t="shared" si="8"/>
        <v>2.6350371599999987</v>
      </c>
      <c r="W36" s="128">
        <f t="shared" si="4"/>
        <v>0.41877980921366664</v>
      </c>
      <c r="X36" s="128">
        <f t="shared" si="5"/>
        <v>0.78770044169599962</v>
      </c>
      <c r="Y36" s="128">
        <f t="shared" si="6"/>
        <v>1.26</v>
      </c>
      <c r="Z36" s="128">
        <f t="shared" si="7"/>
        <v>2.36</v>
      </c>
    </row>
    <row r="37" spans="1:26" ht="24.95" customHeight="1">
      <c r="A37" s="60" t="s">
        <v>120</v>
      </c>
      <c r="B37" s="38" t="s">
        <v>2091</v>
      </c>
      <c r="C37" s="23">
        <v>31</v>
      </c>
      <c r="D37" s="70" t="s">
        <v>587</v>
      </c>
      <c r="E37" s="22" t="s">
        <v>2036</v>
      </c>
      <c r="F37" s="17">
        <v>2</v>
      </c>
      <c r="G37" s="17">
        <v>55</v>
      </c>
      <c r="H37" s="17">
        <v>44</v>
      </c>
      <c r="I37" s="17">
        <v>0</v>
      </c>
      <c r="J37" s="17">
        <v>0</v>
      </c>
      <c r="K37" s="25">
        <f t="shared" si="0"/>
        <v>101</v>
      </c>
      <c r="L37" s="26">
        <v>33510100001660</v>
      </c>
      <c r="M37" s="27" t="s">
        <v>91</v>
      </c>
      <c r="N37" s="45" t="s">
        <v>131</v>
      </c>
      <c r="O37" s="125">
        <v>3276</v>
      </c>
      <c r="P37" s="127">
        <v>1.7189999999999999</v>
      </c>
      <c r="Q37" s="127">
        <v>1.6059999999999999</v>
      </c>
      <c r="R37" s="128">
        <f t="shared" si="1"/>
        <v>3.3249999999999997</v>
      </c>
      <c r="S37" s="128">
        <f t="shared" si="2"/>
        <v>2.1978356400000001</v>
      </c>
      <c r="T37" s="128">
        <f t="shared" si="3"/>
        <v>3.7966219199999998</v>
      </c>
      <c r="U37" s="128">
        <f t="shared" si="9"/>
        <v>0.47883564000000023</v>
      </c>
      <c r="V37" s="128">
        <f t="shared" si="8"/>
        <v>2.1906219199999999</v>
      </c>
      <c r="W37" s="128">
        <f t="shared" si="4"/>
        <v>0.13811215976400004</v>
      </c>
      <c r="X37" s="128">
        <f t="shared" si="5"/>
        <v>0.65484991261866665</v>
      </c>
      <c r="Y37" s="128">
        <f t="shared" si="6"/>
        <v>0.41</v>
      </c>
      <c r="Z37" s="128">
        <f t="shared" si="7"/>
        <v>1.96</v>
      </c>
    </row>
    <row r="38" spans="1:26" ht="24.95" customHeight="1">
      <c r="A38" s="60" t="s">
        <v>123</v>
      </c>
      <c r="B38" s="38" t="s">
        <v>2020</v>
      </c>
      <c r="C38" s="23">
        <v>32</v>
      </c>
      <c r="D38" s="70" t="s">
        <v>581</v>
      </c>
      <c r="E38" s="22" t="s">
        <v>2021</v>
      </c>
      <c r="F38" s="17">
        <v>2</v>
      </c>
      <c r="G38" s="17">
        <v>72</v>
      </c>
      <c r="H38" s="17">
        <v>52</v>
      </c>
      <c r="I38" s="17">
        <v>0</v>
      </c>
      <c r="J38" s="17">
        <v>77</v>
      </c>
      <c r="K38" s="25">
        <f t="shared" si="0"/>
        <v>203</v>
      </c>
      <c r="L38" s="26">
        <v>33510100001646</v>
      </c>
      <c r="M38" s="27" t="s">
        <v>91</v>
      </c>
      <c r="N38" s="45" t="s">
        <v>131</v>
      </c>
      <c r="O38" s="125">
        <v>5351</v>
      </c>
      <c r="P38" s="127">
        <v>1.22</v>
      </c>
      <c r="Q38" s="127">
        <v>5.386000000000001</v>
      </c>
      <c r="R38" s="128">
        <f t="shared" si="1"/>
        <v>6.6060000000000008</v>
      </c>
      <c r="S38" s="128">
        <f t="shared" si="2"/>
        <v>3.5899323900000004</v>
      </c>
      <c r="T38" s="128">
        <f t="shared" si="3"/>
        <v>6.2013809199999992</v>
      </c>
      <c r="U38" s="128">
        <f t="shared" si="9"/>
        <v>2.3699323900000007</v>
      </c>
      <c r="V38" s="128">
        <f t="shared" si="8"/>
        <v>0.81538091999999818</v>
      </c>
      <c r="W38" s="128">
        <f t="shared" si="4"/>
        <v>0.68356749902233349</v>
      </c>
      <c r="X38" s="128">
        <f t="shared" si="5"/>
        <v>0.24374453635199947</v>
      </c>
      <c r="Y38" s="128">
        <f t="shared" si="6"/>
        <v>2.0499999999999998</v>
      </c>
      <c r="Z38" s="128">
        <f t="shared" si="7"/>
        <v>0.73</v>
      </c>
    </row>
    <row r="39" spans="1:26" ht="24.95" customHeight="1">
      <c r="A39" s="60" t="s">
        <v>123</v>
      </c>
      <c r="B39" s="38" t="s">
        <v>2923</v>
      </c>
      <c r="C39" s="23">
        <v>33</v>
      </c>
      <c r="D39" s="70" t="s">
        <v>590</v>
      </c>
      <c r="E39" s="22" t="s">
        <v>2884</v>
      </c>
      <c r="F39" s="17">
        <v>0</v>
      </c>
      <c r="G39" s="17">
        <v>31</v>
      </c>
      <c r="H39" s="17">
        <v>11</v>
      </c>
      <c r="I39" s="17">
        <v>0</v>
      </c>
      <c r="J39" s="17">
        <v>0</v>
      </c>
      <c r="K39" s="25">
        <f t="shared" si="0"/>
        <v>42</v>
      </c>
      <c r="L39" s="26">
        <v>33510100001689</v>
      </c>
      <c r="M39" s="27" t="s">
        <v>91</v>
      </c>
      <c r="N39" s="45" t="s">
        <v>131</v>
      </c>
      <c r="O39" s="125">
        <v>1436</v>
      </c>
      <c r="P39" s="127">
        <v>0.35499999999999998</v>
      </c>
      <c r="Q39" s="127">
        <v>0.49899999999999989</v>
      </c>
      <c r="R39" s="128">
        <f t="shared" si="1"/>
        <v>0.85399999999999987</v>
      </c>
      <c r="S39" s="128">
        <f t="shared" si="2"/>
        <v>0.96339804000000007</v>
      </c>
      <c r="T39" s="128">
        <f t="shared" si="3"/>
        <v>1.66420912</v>
      </c>
      <c r="U39" s="128">
        <f t="shared" si="9"/>
        <v>0.60839804000000008</v>
      </c>
      <c r="V39" s="128">
        <f t="shared" si="8"/>
        <v>1.1652091200000001</v>
      </c>
      <c r="W39" s="128">
        <f t="shared" si="4"/>
        <v>0.17548227467066668</v>
      </c>
      <c r="X39" s="128">
        <f t="shared" si="5"/>
        <v>0.34831984627200002</v>
      </c>
      <c r="Y39" s="128">
        <f t="shared" si="6"/>
        <v>0.53</v>
      </c>
      <c r="Z39" s="128">
        <f t="shared" si="7"/>
        <v>1.04</v>
      </c>
    </row>
    <row r="40" spans="1:26" ht="24.95" customHeight="1">
      <c r="A40" s="60" t="s">
        <v>123</v>
      </c>
      <c r="B40" s="38" t="s">
        <v>2923</v>
      </c>
      <c r="C40" s="23">
        <v>34</v>
      </c>
      <c r="D40" s="70" t="s">
        <v>591</v>
      </c>
      <c r="E40" s="22" t="s">
        <v>2883</v>
      </c>
      <c r="F40" s="17">
        <v>21</v>
      </c>
      <c r="G40" s="17">
        <v>35</v>
      </c>
      <c r="H40" s="17">
        <v>6</v>
      </c>
      <c r="I40" s="17">
        <v>0</v>
      </c>
      <c r="J40" s="17">
        <v>0</v>
      </c>
      <c r="K40" s="25">
        <f t="shared" si="0"/>
        <v>62</v>
      </c>
      <c r="L40" s="26">
        <v>33510100001691</v>
      </c>
      <c r="M40" s="27" t="s">
        <v>91</v>
      </c>
      <c r="N40" s="45" t="s">
        <v>131</v>
      </c>
      <c r="O40" s="125">
        <v>2166</v>
      </c>
      <c r="P40" s="127">
        <v>0.83400000000000007</v>
      </c>
      <c r="Q40" s="127">
        <v>0.79200000000000026</v>
      </c>
      <c r="R40" s="128">
        <f t="shared" si="1"/>
        <v>1.6260000000000003</v>
      </c>
      <c r="S40" s="128">
        <f t="shared" si="2"/>
        <v>1.4531477400000001</v>
      </c>
      <c r="T40" s="128">
        <f t="shared" si="3"/>
        <v>2.51022072</v>
      </c>
      <c r="U40" s="128">
        <f t="shared" si="9"/>
        <v>0.61914774000000006</v>
      </c>
      <c r="V40" s="128">
        <f t="shared" si="8"/>
        <v>1.7182207199999997</v>
      </c>
      <c r="W40" s="128">
        <f t="shared" si="4"/>
        <v>0.178582846474</v>
      </c>
      <c r="X40" s="128">
        <f t="shared" si="5"/>
        <v>0.51363344723199988</v>
      </c>
      <c r="Y40" s="128">
        <f t="shared" si="6"/>
        <v>0.54</v>
      </c>
      <c r="Z40" s="128">
        <f t="shared" si="7"/>
        <v>1.54</v>
      </c>
    </row>
    <row r="41" spans="1:26" ht="24.95" customHeight="1">
      <c r="A41" s="60" t="s">
        <v>123</v>
      </c>
      <c r="B41" s="38" t="s">
        <v>2923</v>
      </c>
      <c r="C41" s="23">
        <v>35</v>
      </c>
      <c r="D41" s="70" t="s">
        <v>593</v>
      </c>
      <c r="E41" s="22" t="s">
        <v>2922</v>
      </c>
      <c r="F41" s="17">
        <v>24</v>
      </c>
      <c r="G41" s="17">
        <v>48</v>
      </c>
      <c r="H41" s="17">
        <v>19</v>
      </c>
      <c r="I41" s="17">
        <v>0</v>
      </c>
      <c r="J41" s="17">
        <v>0</v>
      </c>
      <c r="K41" s="25">
        <f t="shared" si="0"/>
        <v>91</v>
      </c>
      <c r="L41" s="26">
        <v>33510100001693</v>
      </c>
      <c r="M41" s="27" t="s">
        <v>91</v>
      </c>
      <c r="N41" s="45" t="s">
        <v>131</v>
      </c>
      <c r="O41" s="125">
        <v>2554</v>
      </c>
      <c r="P41" s="127">
        <v>0.80699999999999961</v>
      </c>
      <c r="Q41" s="127">
        <v>1.2350000000000001</v>
      </c>
      <c r="R41" s="128">
        <f t="shared" si="1"/>
        <v>2.0419999999999998</v>
      </c>
      <c r="S41" s="128">
        <f t="shared" si="2"/>
        <v>1.7134530600000002</v>
      </c>
      <c r="T41" s="128">
        <f t="shared" si="3"/>
        <v>2.9598816799999996</v>
      </c>
      <c r="U41" s="128">
        <f t="shared" si="9"/>
        <v>0.90645306000000059</v>
      </c>
      <c r="V41" s="128">
        <f t="shared" si="8"/>
        <v>1.7248816799999995</v>
      </c>
      <c r="W41" s="128">
        <f t="shared" si="4"/>
        <v>0.26145127760600018</v>
      </c>
      <c r="X41" s="128">
        <f t="shared" si="5"/>
        <v>0.51562463020799987</v>
      </c>
      <c r="Y41" s="128">
        <f t="shared" si="6"/>
        <v>0.78</v>
      </c>
      <c r="Z41" s="128">
        <f t="shared" si="7"/>
        <v>1.55</v>
      </c>
    </row>
    <row r="42" spans="1:26" ht="24.95" customHeight="1">
      <c r="A42" s="60" t="s">
        <v>120</v>
      </c>
      <c r="B42" s="38" t="s">
        <v>2013</v>
      </c>
      <c r="C42" s="23">
        <v>36</v>
      </c>
      <c r="D42" s="70" t="s">
        <v>296</v>
      </c>
      <c r="E42" s="22" t="s">
        <v>2312</v>
      </c>
      <c r="F42" s="17">
        <v>3</v>
      </c>
      <c r="G42" s="17">
        <v>50</v>
      </c>
      <c r="H42" s="17">
        <v>27</v>
      </c>
      <c r="I42" s="17">
        <v>0</v>
      </c>
      <c r="J42" s="17">
        <v>0</v>
      </c>
      <c r="K42" s="25">
        <f t="shared" si="0"/>
        <v>80</v>
      </c>
      <c r="L42" s="26">
        <v>33510100001555</v>
      </c>
      <c r="M42" s="27" t="s">
        <v>91</v>
      </c>
      <c r="N42" s="45" t="s">
        <v>131</v>
      </c>
      <c r="O42" s="125">
        <v>2318</v>
      </c>
      <c r="P42" s="127">
        <v>0.68</v>
      </c>
      <c r="Q42" s="127">
        <v>0.8660000000000001</v>
      </c>
      <c r="R42" s="128">
        <f t="shared" si="1"/>
        <v>1.5460000000000003</v>
      </c>
      <c r="S42" s="128">
        <f t="shared" si="2"/>
        <v>1.5551230200000001</v>
      </c>
      <c r="T42" s="128">
        <f t="shared" si="3"/>
        <v>2.6863765599999998</v>
      </c>
      <c r="U42" s="128">
        <f t="shared" si="9"/>
        <v>0.87512302000000008</v>
      </c>
      <c r="V42" s="128">
        <f t="shared" si="8"/>
        <v>1.8203765599999997</v>
      </c>
      <c r="W42" s="128">
        <f t="shared" si="4"/>
        <v>0.25241464973533334</v>
      </c>
      <c r="X42" s="128">
        <f t="shared" si="5"/>
        <v>0.54417123300266657</v>
      </c>
      <c r="Y42" s="128">
        <f t="shared" si="6"/>
        <v>0.76</v>
      </c>
      <c r="Z42" s="128">
        <f t="shared" si="7"/>
        <v>1.63</v>
      </c>
    </row>
    <row r="43" spans="1:26" ht="24.95" customHeight="1">
      <c r="A43" s="60" t="s">
        <v>123</v>
      </c>
      <c r="B43" s="38" t="s">
        <v>2923</v>
      </c>
      <c r="C43" s="23">
        <v>37</v>
      </c>
      <c r="D43" s="70" t="s">
        <v>594</v>
      </c>
      <c r="E43" s="22" t="s">
        <v>2627</v>
      </c>
      <c r="F43" s="17">
        <v>6</v>
      </c>
      <c r="G43" s="17">
        <v>28</v>
      </c>
      <c r="H43" s="17">
        <v>8</v>
      </c>
      <c r="I43" s="17">
        <v>0</v>
      </c>
      <c r="J43" s="17">
        <v>0</v>
      </c>
      <c r="K43" s="25">
        <f t="shared" si="0"/>
        <v>42</v>
      </c>
      <c r="L43" s="26">
        <v>33510100001695</v>
      </c>
      <c r="M43" s="27" t="s">
        <v>91</v>
      </c>
      <c r="N43" s="45" t="s">
        <v>131</v>
      </c>
      <c r="O43" s="125">
        <v>1722</v>
      </c>
      <c r="P43" s="127">
        <v>0.89599999999999991</v>
      </c>
      <c r="Q43" s="127">
        <v>1.1480000000000006</v>
      </c>
      <c r="R43" s="128">
        <f t="shared" si="1"/>
        <v>2.0440000000000005</v>
      </c>
      <c r="S43" s="128">
        <f t="shared" si="2"/>
        <v>1.1552725800000001</v>
      </c>
      <c r="T43" s="128">
        <f t="shared" si="3"/>
        <v>1.9956602399999999</v>
      </c>
      <c r="U43" s="128">
        <f t="shared" si="9"/>
        <v>0.2592725800000002</v>
      </c>
      <c r="V43" s="128">
        <f t="shared" si="8"/>
        <v>0.84766023999999929</v>
      </c>
      <c r="W43" s="128">
        <f t="shared" si="4"/>
        <v>7.4782854491333386E-2</v>
      </c>
      <c r="X43" s="128">
        <f t="shared" si="5"/>
        <v>0.25339390107733317</v>
      </c>
      <c r="Y43" s="128">
        <f t="shared" si="6"/>
        <v>0.22</v>
      </c>
      <c r="Z43" s="128">
        <f t="shared" si="7"/>
        <v>0.76</v>
      </c>
    </row>
    <row r="44" spans="1:26" ht="24.95" customHeight="1">
      <c r="A44" s="60" t="s">
        <v>120</v>
      </c>
      <c r="B44" s="38" t="s">
        <v>2638</v>
      </c>
      <c r="C44" s="23">
        <v>38</v>
      </c>
      <c r="D44" s="70" t="s">
        <v>597</v>
      </c>
      <c r="E44" s="58" t="s">
        <v>38</v>
      </c>
      <c r="F44" s="17">
        <v>0</v>
      </c>
      <c r="G44" s="17">
        <v>0</v>
      </c>
      <c r="H44" s="17">
        <v>110</v>
      </c>
      <c r="I44" s="17">
        <v>0</v>
      </c>
      <c r="J44" s="17">
        <v>0</v>
      </c>
      <c r="K44" s="25">
        <f t="shared" si="0"/>
        <v>110</v>
      </c>
      <c r="L44" s="26">
        <v>33510100003714</v>
      </c>
      <c r="M44" s="27" t="s">
        <v>91</v>
      </c>
      <c r="N44" s="45" t="s">
        <v>131</v>
      </c>
      <c r="O44" s="125">
        <v>3511</v>
      </c>
      <c r="P44" s="127">
        <v>0.49299999999999988</v>
      </c>
      <c r="Q44" s="127">
        <v>1.1309999999999993</v>
      </c>
      <c r="R44" s="128">
        <f t="shared" si="1"/>
        <v>1.6239999999999992</v>
      </c>
      <c r="S44" s="128">
        <f t="shared" si="2"/>
        <v>2.3554947900000003</v>
      </c>
      <c r="T44" s="128">
        <f t="shared" si="3"/>
        <v>4.0689681200000001</v>
      </c>
      <c r="U44" s="128">
        <f t="shared" si="9"/>
        <v>1.8624947900000004</v>
      </c>
      <c r="V44" s="128">
        <f t="shared" si="8"/>
        <v>2.9379681200000007</v>
      </c>
      <c r="W44" s="128">
        <f t="shared" si="4"/>
        <v>0.5372055805956667</v>
      </c>
      <c r="X44" s="128">
        <f t="shared" si="5"/>
        <v>0.87825660333866684</v>
      </c>
      <c r="Y44" s="128">
        <f t="shared" si="6"/>
        <v>1.61</v>
      </c>
      <c r="Z44" s="128">
        <f t="shared" si="7"/>
        <v>2.63</v>
      </c>
    </row>
    <row r="45" spans="1:26" ht="24.95" customHeight="1">
      <c r="A45" s="60" t="s">
        <v>120</v>
      </c>
      <c r="B45" s="38" t="s">
        <v>2638</v>
      </c>
      <c r="C45" s="23">
        <v>39</v>
      </c>
      <c r="D45" s="70" t="s">
        <v>553</v>
      </c>
      <c r="E45" s="58" t="s">
        <v>2286</v>
      </c>
      <c r="F45" s="17">
        <v>0</v>
      </c>
      <c r="G45" s="17">
        <v>25</v>
      </c>
      <c r="H45" s="17">
        <v>56</v>
      </c>
      <c r="I45" s="17">
        <v>0</v>
      </c>
      <c r="J45" s="17">
        <v>0</v>
      </c>
      <c r="K45" s="25">
        <f t="shared" si="0"/>
        <v>81</v>
      </c>
      <c r="L45" s="26">
        <v>33510100001590</v>
      </c>
      <c r="M45" s="27" t="s">
        <v>91</v>
      </c>
      <c r="N45" s="45" t="s">
        <v>131</v>
      </c>
      <c r="O45" s="125">
        <v>2727</v>
      </c>
      <c r="P45" s="127">
        <v>0.75600000000000023</v>
      </c>
      <c r="Q45" s="127">
        <v>0.94399999999999995</v>
      </c>
      <c r="R45" s="128">
        <f t="shared" si="1"/>
        <v>1.7000000000000002</v>
      </c>
      <c r="S45" s="128">
        <f t="shared" si="2"/>
        <v>1.8295170300000001</v>
      </c>
      <c r="T45" s="128">
        <f t="shared" si="3"/>
        <v>3.1603748399999998</v>
      </c>
      <c r="U45" s="128">
        <f t="shared" si="9"/>
        <v>1.0735170299999999</v>
      </c>
      <c r="V45" s="128">
        <f t="shared" si="8"/>
        <v>2.2163748399999998</v>
      </c>
      <c r="W45" s="128">
        <f t="shared" si="4"/>
        <v>0.30963809535299996</v>
      </c>
      <c r="X45" s="128">
        <f t="shared" si="5"/>
        <v>0.66254831883733334</v>
      </c>
      <c r="Y45" s="128">
        <f t="shared" si="6"/>
        <v>0.93</v>
      </c>
      <c r="Z45" s="128">
        <f t="shared" si="7"/>
        <v>1.99</v>
      </c>
    </row>
    <row r="46" spans="1:26" ht="24.95" customHeight="1">
      <c r="A46" s="60" t="s">
        <v>120</v>
      </c>
      <c r="B46" s="38" t="s">
        <v>2022</v>
      </c>
      <c r="C46" s="23">
        <v>40</v>
      </c>
      <c r="D46" s="70" t="s">
        <v>524</v>
      </c>
      <c r="E46" s="22" t="s">
        <v>2023</v>
      </c>
      <c r="F46" s="17">
        <v>0</v>
      </c>
      <c r="G46" s="17">
        <v>31</v>
      </c>
      <c r="H46" s="17">
        <v>100</v>
      </c>
      <c r="I46" s="17">
        <v>0</v>
      </c>
      <c r="J46" s="17">
        <v>0</v>
      </c>
      <c r="K46" s="25">
        <f t="shared" si="0"/>
        <v>131</v>
      </c>
      <c r="L46" s="26">
        <v>33510100001535</v>
      </c>
      <c r="M46" s="27" t="s">
        <v>91</v>
      </c>
      <c r="N46" s="45" t="s">
        <v>131</v>
      </c>
      <c r="O46" s="125">
        <v>3341</v>
      </c>
      <c r="P46" s="127">
        <v>0.63600000000000034</v>
      </c>
      <c r="Q46" s="127">
        <v>0.91000000000000059</v>
      </c>
      <c r="R46" s="128">
        <f t="shared" si="1"/>
        <v>1.5460000000000009</v>
      </c>
      <c r="S46" s="128">
        <f t="shared" si="2"/>
        <v>2.24144349</v>
      </c>
      <c r="T46" s="128">
        <f t="shared" si="3"/>
        <v>3.8719517199999998</v>
      </c>
      <c r="U46" s="128">
        <f t="shared" si="9"/>
        <v>1.6054434899999996</v>
      </c>
      <c r="V46" s="128">
        <f t="shared" si="8"/>
        <v>2.9619517199999992</v>
      </c>
      <c r="W46" s="128">
        <f t="shared" si="4"/>
        <v>0.46306341729899986</v>
      </c>
      <c r="X46" s="128">
        <f t="shared" si="5"/>
        <v>0.8854261008319998</v>
      </c>
      <c r="Y46" s="128">
        <f t="shared" si="6"/>
        <v>1.39</v>
      </c>
      <c r="Z46" s="128">
        <f t="shared" si="7"/>
        <v>2.66</v>
      </c>
    </row>
    <row r="47" spans="1:26" ht="24.95" customHeight="1">
      <c r="A47" s="60" t="s">
        <v>120</v>
      </c>
      <c r="B47" s="38" t="s">
        <v>2091</v>
      </c>
      <c r="C47" s="23">
        <v>41</v>
      </c>
      <c r="D47" s="70" t="s">
        <v>534</v>
      </c>
      <c r="E47" s="22" t="s">
        <v>2094</v>
      </c>
      <c r="F47" s="17">
        <v>3</v>
      </c>
      <c r="G47" s="17">
        <v>57</v>
      </c>
      <c r="H47" s="17">
        <v>35</v>
      </c>
      <c r="I47" s="17">
        <v>0</v>
      </c>
      <c r="J47" s="17">
        <v>0</v>
      </c>
      <c r="K47" s="25">
        <f t="shared" si="0"/>
        <v>95</v>
      </c>
      <c r="L47" s="26">
        <v>33510100001549</v>
      </c>
      <c r="M47" s="27" t="s">
        <v>91</v>
      </c>
      <c r="N47" s="45" t="s">
        <v>131</v>
      </c>
      <c r="O47" s="125">
        <v>1974</v>
      </c>
      <c r="P47" s="127">
        <v>0.69099999999999984</v>
      </c>
      <c r="Q47" s="127">
        <v>3.7020000000000004</v>
      </c>
      <c r="R47" s="128">
        <f t="shared" si="1"/>
        <v>4.3930000000000007</v>
      </c>
      <c r="S47" s="128">
        <f t="shared" si="2"/>
        <v>1.3243368600000001</v>
      </c>
      <c r="T47" s="128">
        <f t="shared" si="3"/>
        <v>2.2877080799999998</v>
      </c>
      <c r="U47" s="128">
        <f t="shared" si="9"/>
        <v>0.63333686000000022</v>
      </c>
      <c r="V47" s="151">
        <v>0</v>
      </c>
      <c r="W47" s="128">
        <f t="shared" si="4"/>
        <v>0.18267546165266671</v>
      </c>
      <c r="X47" s="128">
        <f t="shared" si="5"/>
        <v>0</v>
      </c>
      <c r="Y47" s="128">
        <f t="shared" si="6"/>
        <v>0.55000000000000004</v>
      </c>
      <c r="Z47" s="128">
        <f t="shared" si="7"/>
        <v>0</v>
      </c>
    </row>
    <row r="48" spans="1:26" ht="24.95" customHeight="1">
      <c r="A48" s="60" t="s">
        <v>120</v>
      </c>
      <c r="B48" s="38" t="s">
        <v>2013</v>
      </c>
      <c r="C48" s="23">
        <v>42</v>
      </c>
      <c r="D48" s="70" t="s">
        <v>571</v>
      </c>
      <c r="E48" s="22" t="s">
        <v>2015</v>
      </c>
      <c r="F48" s="17">
        <v>2</v>
      </c>
      <c r="G48" s="17">
        <v>35</v>
      </c>
      <c r="H48" s="17">
        <v>35</v>
      </c>
      <c r="I48" s="17">
        <v>0</v>
      </c>
      <c r="J48" s="17">
        <v>0</v>
      </c>
      <c r="K48" s="25">
        <f t="shared" si="0"/>
        <v>72</v>
      </c>
      <c r="L48" s="26">
        <v>33510100001620</v>
      </c>
      <c r="M48" s="27" t="s">
        <v>91</v>
      </c>
      <c r="N48" s="45" t="s">
        <v>131</v>
      </c>
      <c r="O48" s="125">
        <v>2099</v>
      </c>
      <c r="P48" s="127">
        <v>0.28900000000000003</v>
      </c>
      <c r="Q48" s="127">
        <v>0.46</v>
      </c>
      <c r="R48" s="128">
        <f t="shared" si="1"/>
        <v>0.74900000000000011</v>
      </c>
      <c r="S48" s="128">
        <f t="shared" si="2"/>
        <v>1.4081981100000001</v>
      </c>
      <c r="T48" s="128">
        <f t="shared" si="3"/>
        <v>2.4325730799999996</v>
      </c>
      <c r="U48" s="128">
        <f t="shared" si="9"/>
        <v>1.1191981100000001</v>
      </c>
      <c r="V48" s="128">
        <f>T48-Q48</f>
        <v>1.9725730799999996</v>
      </c>
      <c r="W48" s="128">
        <f t="shared" si="4"/>
        <v>0.32281404152766668</v>
      </c>
      <c r="X48" s="128">
        <f t="shared" si="5"/>
        <v>0.58966784604799993</v>
      </c>
      <c r="Y48" s="128">
        <f t="shared" si="6"/>
        <v>0.97</v>
      </c>
      <c r="Z48" s="128">
        <f t="shared" si="7"/>
        <v>1.77</v>
      </c>
    </row>
    <row r="49" spans="1:26" ht="24.95" customHeight="1">
      <c r="A49" s="60" t="s">
        <v>120</v>
      </c>
      <c r="B49" s="38" t="s">
        <v>2022</v>
      </c>
      <c r="C49" s="23">
        <v>43</v>
      </c>
      <c r="D49" s="70" t="s">
        <v>525</v>
      </c>
      <c r="E49" s="22" t="s">
        <v>2024</v>
      </c>
      <c r="F49" s="17">
        <v>0</v>
      </c>
      <c r="G49" s="17">
        <v>71</v>
      </c>
      <c r="H49" s="17">
        <v>91</v>
      </c>
      <c r="I49" s="17">
        <v>0</v>
      </c>
      <c r="J49" s="17">
        <v>0</v>
      </c>
      <c r="K49" s="25">
        <f t="shared" si="0"/>
        <v>162</v>
      </c>
      <c r="L49" s="26">
        <v>33510100001536</v>
      </c>
      <c r="M49" s="27" t="s">
        <v>91</v>
      </c>
      <c r="N49" s="45" t="s">
        <v>131</v>
      </c>
      <c r="O49" s="125">
        <v>3709</v>
      </c>
      <c r="P49" s="127">
        <v>1.4359999999999993</v>
      </c>
      <c r="Q49" s="127">
        <v>2.5269999999999992</v>
      </c>
      <c r="R49" s="128">
        <f t="shared" si="1"/>
        <v>3.9629999999999983</v>
      </c>
      <c r="S49" s="128">
        <f t="shared" si="2"/>
        <v>2.48833101</v>
      </c>
      <c r="T49" s="128">
        <f t="shared" si="3"/>
        <v>4.2984342799999995</v>
      </c>
      <c r="U49" s="128">
        <f t="shared" si="9"/>
        <v>1.0523310100000007</v>
      </c>
      <c r="V49" s="128">
        <f>T49-Q49</f>
        <v>1.7714342800000002</v>
      </c>
      <c r="W49" s="128">
        <f t="shared" si="4"/>
        <v>0.30352734098433354</v>
      </c>
      <c r="X49" s="128">
        <f t="shared" si="5"/>
        <v>0.5295407541013335</v>
      </c>
      <c r="Y49" s="128">
        <f t="shared" si="6"/>
        <v>0.91</v>
      </c>
      <c r="Z49" s="128">
        <f t="shared" si="7"/>
        <v>1.59</v>
      </c>
    </row>
    <row r="50" spans="1:26" ht="24.95" customHeight="1">
      <c r="A50" s="60" t="s">
        <v>120</v>
      </c>
      <c r="B50" s="38" t="s">
        <v>2022</v>
      </c>
      <c r="C50" s="23">
        <v>44</v>
      </c>
      <c r="D50" s="70" t="s">
        <v>522</v>
      </c>
      <c r="E50" s="22" t="s">
        <v>2313</v>
      </c>
      <c r="F50" s="17">
        <v>0</v>
      </c>
      <c r="G50" s="17">
        <v>138</v>
      </c>
      <c r="H50" s="17">
        <v>20</v>
      </c>
      <c r="I50" s="17">
        <v>0</v>
      </c>
      <c r="J50" s="17">
        <v>0</v>
      </c>
      <c r="K50" s="25">
        <f t="shared" si="0"/>
        <v>158</v>
      </c>
      <c r="L50" s="26">
        <v>33510100001533</v>
      </c>
      <c r="M50" s="27" t="s">
        <v>91</v>
      </c>
      <c r="N50" s="45" t="s">
        <v>131</v>
      </c>
      <c r="O50" s="125">
        <v>4411</v>
      </c>
      <c r="P50" s="127">
        <v>0.87</v>
      </c>
      <c r="Q50" s="127">
        <v>1.8370000000000002</v>
      </c>
      <c r="R50" s="128">
        <f t="shared" si="1"/>
        <v>2.7070000000000003</v>
      </c>
      <c r="S50" s="128">
        <f t="shared" si="2"/>
        <v>2.9592957900000001</v>
      </c>
      <c r="T50" s="128">
        <f t="shared" si="3"/>
        <v>5.1119961199999997</v>
      </c>
      <c r="U50" s="128">
        <f t="shared" si="9"/>
        <v>2.08929579</v>
      </c>
      <c r="V50" s="128">
        <f>T50-Q50</f>
        <v>3.2749961199999995</v>
      </c>
      <c r="W50" s="128">
        <f t="shared" si="4"/>
        <v>0.60262254902900003</v>
      </c>
      <c r="X50" s="128">
        <f t="shared" si="5"/>
        <v>0.97900550680533327</v>
      </c>
      <c r="Y50" s="128">
        <f t="shared" si="6"/>
        <v>1.81</v>
      </c>
      <c r="Z50" s="128">
        <f t="shared" si="7"/>
        <v>2.94</v>
      </c>
    </row>
    <row r="51" spans="1:26" ht="24.95" customHeight="1">
      <c r="A51" s="60" t="s">
        <v>120</v>
      </c>
      <c r="B51" s="38" t="s">
        <v>2013</v>
      </c>
      <c r="C51" s="23">
        <v>45</v>
      </c>
      <c r="D51" s="70" t="s">
        <v>572</v>
      </c>
      <c r="E51" s="22" t="s">
        <v>2992</v>
      </c>
      <c r="F51" s="17">
        <v>16</v>
      </c>
      <c r="G51" s="17">
        <v>10</v>
      </c>
      <c r="H51" s="17">
        <v>11</v>
      </c>
      <c r="I51" s="17">
        <v>0</v>
      </c>
      <c r="J51" s="17">
        <v>44</v>
      </c>
      <c r="K51" s="25">
        <f t="shared" si="0"/>
        <v>81</v>
      </c>
      <c r="L51" s="26">
        <v>33510100001622</v>
      </c>
      <c r="M51" s="27" t="s">
        <v>91</v>
      </c>
      <c r="N51" s="45" t="s">
        <v>131</v>
      </c>
      <c r="O51" s="125">
        <v>2857</v>
      </c>
      <c r="P51" s="127">
        <v>0.38100000000000001</v>
      </c>
      <c r="Q51" s="127">
        <v>0.6819999999999995</v>
      </c>
      <c r="R51" s="128">
        <f t="shared" si="1"/>
        <v>1.0629999999999995</v>
      </c>
      <c r="S51" s="128">
        <f t="shared" si="2"/>
        <v>1.9167327300000001</v>
      </c>
      <c r="T51" s="128">
        <f t="shared" si="3"/>
        <v>3.3110344399999998</v>
      </c>
      <c r="U51" s="128">
        <f t="shared" si="9"/>
        <v>1.5357327300000001</v>
      </c>
      <c r="V51" s="128">
        <f>T51-Q51</f>
        <v>2.6290344400000003</v>
      </c>
      <c r="W51" s="128">
        <f t="shared" si="4"/>
        <v>0.44295651042299999</v>
      </c>
      <c r="X51" s="128">
        <f t="shared" si="5"/>
        <v>0.78590602859733349</v>
      </c>
      <c r="Y51" s="128">
        <f t="shared" si="6"/>
        <v>1.33</v>
      </c>
      <c r="Z51" s="128">
        <f t="shared" si="7"/>
        <v>2.36</v>
      </c>
    </row>
    <row r="52" spans="1:26" ht="24.95" customHeight="1">
      <c r="A52" s="60" t="s">
        <v>120</v>
      </c>
      <c r="B52" s="38" t="s">
        <v>2638</v>
      </c>
      <c r="C52" s="23">
        <v>46</v>
      </c>
      <c r="D52" s="70" t="s">
        <v>578</v>
      </c>
      <c r="E52" s="22" t="s">
        <v>2019</v>
      </c>
      <c r="F52" s="17">
        <v>0</v>
      </c>
      <c r="G52" s="17">
        <v>50</v>
      </c>
      <c r="H52" s="17">
        <v>143</v>
      </c>
      <c r="I52" s="17">
        <v>0</v>
      </c>
      <c r="J52" s="17">
        <v>0</v>
      </c>
      <c r="K52" s="25">
        <f t="shared" si="0"/>
        <v>193</v>
      </c>
      <c r="L52" s="26">
        <v>33510100001631</v>
      </c>
      <c r="M52" s="27" t="s">
        <v>91</v>
      </c>
      <c r="N52" s="45" t="s">
        <v>131</v>
      </c>
      <c r="O52" s="125">
        <v>4657</v>
      </c>
      <c r="P52" s="127">
        <v>3.5</v>
      </c>
      <c r="Q52" s="127">
        <v>6.3139999999999992</v>
      </c>
      <c r="R52" s="128">
        <f t="shared" si="1"/>
        <v>9.8140000000000001</v>
      </c>
      <c r="S52" s="128">
        <f t="shared" si="2"/>
        <v>3.1243347300000002</v>
      </c>
      <c r="T52" s="128">
        <f t="shared" si="3"/>
        <v>5.3970904399999995</v>
      </c>
      <c r="U52" s="151">
        <v>0</v>
      </c>
      <c r="V52" s="151">
        <v>0</v>
      </c>
      <c r="W52" s="128">
        <f t="shared" si="4"/>
        <v>0</v>
      </c>
      <c r="X52" s="128">
        <f t="shared" si="5"/>
        <v>0</v>
      </c>
      <c r="Y52" s="128">
        <f t="shared" si="6"/>
        <v>0</v>
      </c>
      <c r="Z52" s="128">
        <f t="shared" si="7"/>
        <v>0</v>
      </c>
    </row>
    <row r="53" spans="1:26" ht="24.95" customHeight="1">
      <c r="A53" s="60" t="s">
        <v>1895</v>
      </c>
      <c r="B53" s="38" t="s">
        <v>1906</v>
      </c>
      <c r="C53" s="23">
        <v>47</v>
      </c>
      <c r="D53" s="70" t="s">
        <v>419</v>
      </c>
      <c r="E53" s="22" t="s">
        <v>1907</v>
      </c>
      <c r="F53" s="17">
        <v>32</v>
      </c>
      <c r="G53" s="17">
        <v>36</v>
      </c>
      <c r="H53" s="17">
        <v>137</v>
      </c>
      <c r="I53" s="17">
        <v>0</v>
      </c>
      <c r="J53" s="17">
        <v>0</v>
      </c>
      <c r="K53" s="25">
        <f t="shared" si="0"/>
        <v>205</v>
      </c>
      <c r="L53" s="26">
        <v>50044524294</v>
      </c>
      <c r="M53" s="27" t="s">
        <v>98</v>
      </c>
      <c r="N53" s="45" t="s">
        <v>136</v>
      </c>
      <c r="O53" s="125">
        <v>3300</v>
      </c>
      <c r="P53" s="127">
        <v>2.11</v>
      </c>
      <c r="Q53" s="127">
        <v>7.2729999999999979</v>
      </c>
      <c r="R53" s="128">
        <f t="shared" si="1"/>
        <v>9.3829999999999973</v>
      </c>
      <c r="S53" s="128">
        <f t="shared" si="2"/>
        <v>2.213937</v>
      </c>
      <c r="T53" s="128">
        <f t="shared" si="3"/>
        <v>3.8244359999999995</v>
      </c>
      <c r="U53" s="128">
        <f>S53-P53</f>
        <v>0.10393700000000017</v>
      </c>
      <c r="V53" s="151">
        <v>0</v>
      </c>
      <c r="W53" s="128">
        <f t="shared" si="4"/>
        <v>2.9978895366666713E-2</v>
      </c>
      <c r="X53" s="128">
        <f t="shared" si="5"/>
        <v>0</v>
      </c>
      <c r="Y53" s="128">
        <f t="shared" si="6"/>
        <v>0.09</v>
      </c>
      <c r="Z53" s="128">
        <f t="shared" si="7"/>
        <v>0</v>
      </c>
    </row>
    <row r="54" spans="1:26" ht="24.95" customHeight="1">
      <c r="A54" s="60" t="s">
        <v>1895</v>
      </c>
      <c r="B54" s="38" t="s">
        <v>1883</v>
      </c>
      <c r="C54" s="23">
        <v>48</v>
      </c>
      <c r="D54" s="70" t="s">
        <v>422</v>
      </c>
      <c r="E54" s="22" t="s">
        <v>2112</v>
      </c>
      <c r="F54" s="17">
        <v>0</v>
      </c>
      <c r="G54" s="17">
        <v>0</v>
      </c>
      <c r="H54" s="17">
        <v>27</v>
      </c>
      <c r="I54" s="17">
        <v>0</v>
      </c>
      <c r="J54" s="17">
        <v>0</v>
      </c>
      <c r="K54" s="25">
        <f t="shared" si="0"/>
        <v>27</v>
      </c>
      <c r="L54" s="26">
        <v>50044530784</v>
      </c>
      <c r="M54" s="27" t="s">
        <v>98</v>
      </c>
      <c r="N54" s="45" t="s">
        <v>136</v>
      </c>
      <c r="O54" s="125">
        <v>984</v>
      </c>
      <c r="P54" s="127">
        <v>0.86299999999999999</v>
      </c>
      <c r="Q54" s="127">
        <v>-2.9999999999998916E-3</v>
      </c>
      <c r="R54" s="128">
        <f t="shared" si="1"/>
        <v>0.8600000000000001</v>
      </c>
      <c r="S54" s="128">
        <f t="shared" si="2"/>
        <v>0.66015576000000009</v>
      </c>
      <c r="T54" s="128">
        <f t="shared" si="3"/>
        <v>1.1403772799999998</v>
      </c>
      <c r="U54" s="151">
        <v>0</v>
      </c>
      <c r="V54" s="128">
        <f t="shared" ref="V54:V85" si="10">T54-Q54</f>
        <v>1.1433772799999997</v>
      </c>
      <c r="W54" s="128">
        <f t="shared" si="4"/>
        <v>0</v>
      </c>
      <c r="X54" s="128">
        <f t="shared" si="5"/>
        <v>0.34179358156799994</v>
      </c>
      <c r="Y54" s="128">
        <f t="shared" si="6"/>
        <v>0</v>
      </c>
      <c r="Z54" s="128">
        <f t="shared" si="7"/>
        <v>1.03</v>
      </c>
    </row>
    <row r="55" spans="1:26" ht="24.95" customHeight="1">
      <c r="A55" s="60" t="s">
        <v>1895</v>
      </c>
      <c r="B55" s="38" t="s">
        <v>1892</v>
      </c>
      <c r="C55" s="23">
        <v>49</v>
      </c>
      <c r="D55" s="70" t="s">
        <v>470</v>
      </c>
      <c r="E55" s="22" t="s">
        <v>1903</v>
      </c>
      <c r="F55" s="17">
        <v>0</v>
      </c>
      <c r="G55" s="17">
        <v>16</v>
      </c>
      <c r="H55" s="17">
        <v>88</v>
      </c>
      <c r="I55" s="17">
        <v>0</v>
      </c>
      <c r="J55" s="17">
        <v>0</v>
      </c>
      <c r="K55" s="25">
        <f t="shared" si="0"/>
        <v>104</v>
      </c>
      <c r="L55" s="26">
        <v>50045328437</v>
      </c>
      <c r="M55" s="27" t="s">
        <v>98</v>
      </c>
      <c r="N55" s="45" t="s">
        <v>136</v>
      </c>
      <c r="O55" s="125">
        <v>3684</v>
      </c>
      <c r="P55" s="127">
        <v>0.5129999999999999</v>
      </c>
      <c r="Q55" s="127">
        <v>1.5680000000000005</v>
      </c>
      <c r="R55" s="128">
        <f t="shared" si="1"/>
        <v>2.0810000000000004</v>
      </c>
      <c r="S55" s="128">
        <f t="shared" si="2"/>
        <v>2.4715587600000002</v>
      </c>
      <c r="T55" s="128">
        <f t="shared" si="3"/>
        <v>4.2694612799999998</v>
      </c>
      <c r="U55" s="128">
        <f>S55-P55</f>
        <v>1.9585587600000003</v>
      </c>
      <c r="V55" s="128">
        <f t="shared" si="10"/>
        <v>2.7014612799999993</v>
      </c>
      <c r="W55" s="128">
        <f t="shared" si="4"/>
        <v>0.56491363167600006</v>
      </c>
      <c r="X55" s="128">
        <f t="shared" si="5"/>
        <v>0.80755682530133321</v>
      </c>
      <c r="Y55" s="128">
        <f t="shared" si="6"/>
        <v>1.69</v>
      </c>
      <c r="Z55" s="128">
        <f t="shared" si="7"/>
        <v>2.42</v>
      </c>
    </row>
    <row r="56" spans="1:26" ht="24.95" customHeight="1">
      <c r="A56" s="60" t="s">
        <v>1895</v>
      </c>
      <c r="B56" s="38" t="s">
        <v>1895</v>
      </c>
      <c r="C56" s="23">
        <v>50</v>
      </c>
      <c r="D56" s="70" t="s">
        <v>420</v>
      </c>
      <c r="E56" s="22" t="s">
        <v>1915</v>
      </c>
      <c r="F56" s="17">
        <v>7</v>
      </c>
      <c r="G56" s="17">
        <v>0</v>
      </c>
      <c r="H56" s="17">
        <v>39</v>
      </c>
      <c r="I56" s="17">
        <v>0</v>
      </c>
      <c r="J56" s="17">
        <v>0</v>
      </c>
      <c r="K56" s="25">
        <f t="shared" si="0"/>
        <v>46</v>
      </c>
      <c r="L56" s="26">
        <v>50044529735</v>
      </c>
      <c r="M56" s="27" t="s">
        <v>98</v>
      </c>
      <c r="N56" s="45" t="s">
        <v>136</v>
      </c>
      <c r="O56" s="125">
        <v>1366</v>
      </c>
      <c r="P56" s="127">
        <v>0.42800000000000005</v>
      </c>
      <c r="Q56" s="127">
        <v>0.70599999999999974</v>
      </c>
      <c r="R56" s="128">
        <f t="shared" si="1"/>
        <v>1.1339999999999999</v>
      </c>
      <c r="S56" s="128">
        <f t="shared" si="2"/>
        <v>0.91643574000000005</v>
      </c>
      <c r="T56" s="128">
        <f t="shared" si="3"/>
        <v>1.5830847199999998</v>
      </c>
      <c r="U56" s="128">
        <f>S56-P56</f>
        <v>0.48843574000000001</v>
      </c>
      <c r="V56" s="128">
        <f t="shared" si="10"/>
        <v>0.87708472000000004</v>
      </c>
      <c r="W56" s="128">
        <f t="shared" si="4"/>
        <v>0.14088114860733333</v>
      </c>
      <c r="X56" s="128">
        <f t="shared" si="5"/>
        <v>0.26218985896533337</v>
      </c>
      <c r="Y56" s="128">
        <f t="shared" si="6"/>
        <v>0.42</v>
      </c>
      <c r="Z56" s="128">
        <f t="shared" si="7"/>
        <v>0.79</v>
      </c>
    </row>
    <row r="57" spans="1:26" ht="24.95" customHeight="1">
      <c r="A57" s="60" t="s">
        <v>1895</v>
      </c>
      <c r="B57" s="38" t="s">
        <v>1892</v>
      </c>
      <c r="C57" s="23">
        <v>51</v>
      </c>
      <c r="D57" s="70" t="s">
        <v>426</v>
      </c>
      <c r="E57" s="22" t="s">
        <v>1894</v>
      </c>
      <c r="F57" s="17">
        <v>19</v>
      </c>
      <c r="G57" s="17">
        <v>25</v>
      </c>
      <c r="H57" s="17">
        <v>42</v>
      </c>
      <c r="I57" s="17">
        <v>0</v>
      </c>
      <c r="J57" s="17">
        <v>0</v>
      </c>
      <c r="K57" s="25">
        <f t="shared" si="0"/>
        <v>86</v>
      </c>
      <c r="L57" s="26">
        <v>50044539969</v>
      </c>
      <c r="M57" s="27" t="s">
        <v>98</v>
      </c>
      <c r="N57" s="45" t="s">
        <v>136</v>
      </c>
      <c r="O57" s="125">
        <v>2183</v>
      </c>
      <c r="P57" s="127">
        <v>0.55599999999999961</v>
      </c>
      <c r="Q57" s="127">
        <v>1.5440000000000003</v>
      </c>
      <c r="R57" s="128">
        <f t="shared" si="1"/>
        <v>2.0999999999999996</v>
      </c>
      <c r="S57" s="128">
        <f t="shared" si="2"/>
        <v>1.4645528700000001</v>
      </c>
      <c r="T57" s="128">
        <f t="shared" si="3"/>
        <v>2.52992236</v>
      </c>
      <c r="U57" s="128">
        <f>S57-P57</f>
        <v>0.90855287000000051</v>
      </c>
      <c r="V57" s="128">
        <f t="shared" si="10"/>
        <v>0.98592235999999978</v>
      </c>
      <c r="W57" s="128">
        <f t="shared" si="4"/>
        <v>0.26205693280366682</v>
      </c>
      <c r="X57" s="128">
        <f t="shared" si="5"/>
        <v>0.29472505748266659</v>
      </c>
      <c r="Y57" s="128">
        <f t="shared" si="6"/>
        <v>0.79</v>
      </c>
      <c r="Z57" s="128">
        <f t="shared" si="7"/>
        <v>0.88</v>
      </c>
    </row>
    <row r="58" spans="1:26" ht="24.95" customHeight="1">
      <c r="A58" s="60" t="s">
        <v>1895</v>
      </c>
      <c r="B58" s="38" t="s">
        <v>1890</v>
      </c>
      <c r="C58" s="23">
        <v>52</v>
      </c>
      <c r="D58" s="70" t="s">
        <v>421</v>
      </c>
      <c r="E58" s="22" t="s">
        <v>2307</v>
      </c>
      <c r="F58" s="17">
        <v>3</v>
      </c>
      <c r="G58" s="17">
        <v>26</v>
      </c>
      <c r="H58" s="17">
        <v>18</v>
      </c>
      <c r="I58" s="17">
        <v>0</v>
      </c>
      <c r="J58" s="17">
        <v>0</v>
      </c>
      <c r="K58" s="25">
        <f t="shared" si="0"/>
        <v>47</v>
      </c>
      <c r="L58" s="26">
        <v>50044530229</v>
      </c>
      <c r="M58" s="27" t="s">
        <v>98</v>
      </c>
      <c r="N58" s="45" t="s">
        <v>136</v>
      </c>
      <c r="O58" s="125">
        <v>1804</v>
      </c>
      <c r="P58" s="127">
        <v>4.3979999999999997</v>
      </c>
      <c r="Q58" s="127">
        <v>0.45399999999999996</v>
      </c>
      <c r="R58" s="128">
        <f t="shared" si="1"/>
        <v>4.8519999999999994</v>
      </c>
      <c r="S58" s="128">
        <f t="shared" si="2"/>
        <v>1.21028556</v>
      </c>
      <c r="T58" s="128">
        <f t="shared" si="3"/>
        <v>2.0906916799999999</v>
      </c>
      <c r="U58" s="151">
        <v>0</v>
      </c>
      <c r="V58" s="128">
        <f t="shared" si="10"/>
        <v>1.63669168</v>
      </c>
      <c r="W58" s="128">
        <f t="shared" si="4"/>
        <v>0</v>
      </c>
      <c r="X58" s="128">
        <f t="shared" si="5"/>
        <v>0.48926169954133336</v>
      </c>
      <c r="Y58" s="128">
        <f t="shared" si="6"/>
        <v>0</v>
      </c>
      <c r="Z58" s="128">
        <f t="shared" si="7"/>
        <v>1.47</v>
      </c>
    </row>
    <row r="59" spans="1:26" ht="24.95" customHeight="1">
      <c r="A59" s="60" t="s">
        <v>1895</v>
      </c>
      <c r="B59" s="38" t="s">
        <v>1883</v>
      </c>
      <c r="C59" s="23">
        <v>53</v>
      </c>
      <c r="D59" s="70" t="s">
        <v>425</v>
      </c>
      <c r="E59" s="22" t="s">
        <v>1884</v>
      </c>
      <c r="F59" s="17">
        <v>1</v>
      </c>
      <c r="G59" s="17">
        <v>0</v>
      </c>
      <c r="H59" s="17">
        <v>101</v>
      </c>
      <c r="I59" s="17">
        <v>0</v>
      </c>
      <c r="J59" s="17">
        <v>0</v>
      </c>
      <c r="K59" s="25">
        <f t="shared" si="0"/>
        <v>102</v>
      </c>
      <c r="L59" s="26">
        <v>50044539040</v>
      </c>
      <c r="M59" s="27" t="s">
        <v>98</v>
      </c>
      <c r="N59" s="45" t="s">
        <v>136</v>
      </c>
      <c r="O59" s="125">
        <v>2237</v>
      </c>
      <c r="P59" s="127">
        <v>1.1739999999999999</v>
      </c>
      <c r="Q59" s="127">
        <v>0.71800000000000064</v>
      </c>
      <c r="R59" s="128">
        <f t="shared" si="1"/>
        <v>1.8920000000000006</v>
      </c>
      <c r="S59" s="128">
        <f t="shared" si="2"/>
        <v>1.5007809300000001</v>
      </c>
      <c r="T59" s="128">
        <f t="shared" si="3"/>
        <v>2.5925040399999997</v>
      </c>
      <c r="U59" s="128">
        <f t="shared" ref="U59:U64" si="11">S59-P59</f>
        <v>0.32678093000000019</v>
      </c>
      <c r="V59" s="128">
        <f t="shared" si="10"/>
        <v>1.874504039999999</v>
      </c>
      <c r="W59" s="128">
        <f t="shared" si="4"/>
        <v>9.4254512909666716E-2</v>
      </c>
      <c r="X59" s="128">
        <f t="shared" si="5"/>
        <v>0.56035174102399976</v>
      </c>
      <c r="Y59" s="128">
        <f t="shared" si="6"/>
        <v>0.28000000000000003</v>
      </c>
      <c r="Z59" s="128">
        <f t="shared" si="7"/>
        <v>1.68</v>
      </c>
    </row>
    <row r="60" spans="1:26" ht="24.95" customHeight="1">
      <c r="A60" s="60" t="s">
        <v>1895</v>
      </c>
      <c r="B60" s="38" t="s">
        <v>1888</v>
      </c>
      <c r="C60" s="23">
        <v>54</v>
      </c>
      <c r="D60" s="70" t="s">
        <v>475</v>
      </c>
      <c r="E60" s="22" t="s">
        <v>1889</v>
      </c>
      <c r="F60" s="17">
        <v>0</v>
      </c>
      <c r="G60" s="17">
        <v>25</v>
      </c>
      <c r="H60" s="17">
        <v>38</v>
      </c>
      <c r="I60" s="17">
        <v>0</v>
      </c>
      <c r="J60" s="17">
        <v>0</v>
      </c>
      <c r="K60" s="25">
        <f t="shared" si="0"/>
        <v>63</v>
      </c>
      <c r="L60" s="26">
        <v>50045329452</v>
      </c>
      <c r="M60" s="27" t="s">
        <v>98</v>
      </c>
      <c r="N60" s="45" t="s">
        <v>136</v>
      </c>
      <c r="O60" s="125">
        <v>2190</v>
      </c>
      <c r="P60" s="127">
        <v>9.6999999999999975E-2</v>
      </c>
      <c r="Q60" s="127">
        <v>0.73599999999999977</v>
      </c>
      <c r="R60" s="128">
        <f t="shared" si="1"/>
        <v>0.83299999999999974</v>
      </c>
      <c r="S60" s="128">
        <f t="shared" si="2"/>
        <v>1.4692491000000001</v>
      </c>
      <c r="T60" s="128">
        <f t="shared" si="3"/>
        <v>2.5380347999999997</v>
      </c>
      <c r="U60" s="128">
        <f t="shared" si="11"/>
        <v>1.3722491000000001</v>
      </c>
      <c r="V60" s="128">
        <f t="shared" si="10"/>
        <v>1.8020347999999999</v>
      </c>
      <c r="W60" s="128">
        <f t="shared" si="4"/>
        <v>0.39580238207666668</v>
      </c>
      <c r="X60" s="128">
        <f t="shared" si="5"/>
        <v>0.53868826954666671</v>
      </c>
      <c r="Y60" s="128">
        <f t="shared" si="6"/>
        <v>1.19</v>
      </c>
      <c r="Z60" s="128">
        <f t="shared" si="7"/>
        <v>1.62</v>
      </c>
    </row>
    <row r="61" spans="1:26" ht="24.95" customHeight="1">
      <c r="A61" s="60" t="s">
        <v>1895</v>
      </c>
      <c r="B61" s="38" t="s">
        <v>1892</v>
      </c>
      <c r="C61" s="23">
        <v>55</v>
      </c>
      <c r="D61" s="70" t="s">
        <v>484</v>
      </c>
      <c r="E61" s="22" t="s">
        <v>1893</v>
      </c>
      <c r="F61" s="17">
        <v>1</v>
      </c>
      <c r="G61" s="17">
        <v>83</v>
      </c>
      <c r="H61" s="17">
        <v>84</v>
      </c>
      <c r="I61" s="17">
        <v>0</v>
      </c>
      <c r="J61" s="17">
        <v>0</v>
      </c>
      <c r="K61" s="25">
        <f t="shared" si="0"/>
        <v>168</v>
      </c>
      <c r="L61" s="26">
        <v>50045330637</v>
      </c>
      <c r="M61" s="27" t="s">
        <v>98</v>
      </c>
      <c r="N61" s="45" t="s">
        <v>136</v>
      </c>
      <c r="O61" s="125">
        <v>4209</v>
      </c>
      <c r="P61" s="127">
        <v>1.097</v>
      </c>
      <c r="Q61" s="127">
        <v>1.7269999999999994</v>
      </c>
      <c r="R61" s="128">
        <f t="shared" si="1"/>
        <v>2.8239999999999994</v>
      </c>
      <c r="S61" s="128">
        <f t="shared" si="2"/>
        <v>2.82377601</v>
      </c>
      <c r="T61" s="128">
        <f t="shared" si="3"/>
        <v>4.8778942799999996</v>
      </c>
      <c r="U61" s="128">
        <f t="shared" si="11"/>
        <v>1.72677601</v>
      </c>
      <c r="V61" s="128">
        <f t="shared" si="10"/>
        <v>3.1508942800000002</v>
      </c>
      <c r="W61" s="128">
        <f t="shared" si="4"/>
        <v>0.49805976048433337</v>
      </c>
      <c r="X61" s="128">
        <f t="shared" si="5"/>
        <v>0.94190733010133354</v>
      </c>
      <c r="Y61" s="128">
        <f t="shared" si="6"/>
        <v>1.49</v>
      </c>
      <c r="Z61" s="128">
        <f t="shared" si="7"/>
        <v>2.83</v>
      </c>
    </row>
    <row r="62" spans="1:26" ht="24.95" customHeight="1">
      <c r="A62" s="60" t="s">
        <v>1895</v>
      </c>
      <c r="B62" s="38" t="s">
        <v>1895</v>
      </c>
      <c r="C62" s="23">
        <v>56</v>
      </c>
      <c r="D62" s="70" t="s">
        <v>502</v>
      </c>
      <c r="E62" s="22" t="s">
        <v>40</v>
      </c>
      <c r="F62" s="17">
        <v>0</v>
      </c>
      <c r="G62" s="17">
        <v>32</v>
      </c>
      <c r="H62" s="17">
        <v>63</v>
      </c>
      <c r="I62" s="17">
        <v>0</v>
      </c>
      <c r="J62" s="17">
        <v>0</v>
      </c>
      <c r="K62" s="25">
        <f t="shared" si="0"/>
        <v>95</v>
      </c>
      <c r="L62" s="26">
        <v>50124009159</v>
      </c>
      <c r="M62" s="27" t="s">
        <v>98</v>
      </c>
      <c r="N62" s="45" t="s">
        <v>136</v>
      </c>
      <c r="O62" s="125">
        <v>3824</v>
      </c>
      <c r="P62" s="127">
        <v>0.42100000000000004</v>
      </c>
      <c r="Q62" s="127">
        <v>1.069</v>
      </c>
      <c r="R62" s="128">
        <f t="shared" si="1"/>
        <v>1.49</v>
      </c>
      <c r="S62" s="128">
        <f t="shared" si="2"/>
        <v>2.56548336</v>
      </c>
      <c r="T62" s="128">
        <f t="shared" si="3"/>
        <v>4.4317100799999993</v>
      </c>
      <c r="U62" s="128">
        <f t="shared" si="11"/>
        <v>2.1444833599999997</v>
      </c>
      <c r="V62" s="128">
        <f t="shared" si="10"/>
        <v>3.3627100799999994</v>
      </c>
      <c r="W62" s="128">
        <f t="shared" si="4"/>
        <v>0.61854048380266657</v>
      </c>
      <c r="X62" s="128">
        <f t="shared" si="5"/>
        <v>1.0052261332479999</v>
      </c>
      <c r="Y62" s="128">
        <f t="shared" si="6"/>
        <v>1.86</v>
      </c>
      <c r="Z62" s="128">
        <f t="shared" si="7"/>
        <v>3.02</v>
      </c>
    </row>
    <row r="63" spans="1:26" ht="24.95" customHeight="1">
      <c r="A63" s="60" t="s">
        <v>1895</v>
      </c>
      <c r="B63" s="38" t="s">
        <v>1895</v>
      </c>
      <c r="C63" s="23">
        <v>57</v>
      </c>
      <c r="D63" s="70" t="s">
        <v>503</v>
      </c>
      <c r="E63" s="22" t="s">
        <v>45</v>
      </c>
      <c r="F63" s="17">
        <v>0</v>
      </c>
      <c r="G63" s="17">
        <v>0</v>
      </c>
      <c r="H63" s="17">
        <v>85</v>
      </c>
      <c r="I63" s="17">
        <v>0</v>
      </c>
      <c r="J63" s="17">
        <v>0</v>
      </c>
      <c r="K63" s="25">
        <f t="shared" si="0"/>
        <v>85</v>
      </c>
      <c r="L63" s="26">
        <v>50124012968</v>
      </c>
      <c r="M63" s="27" t="s">
        <v>98</v>
      </c>
      <c r="N63" s="45" t="s">
        <v>136</v>
      </c>
      <c r="O63" s="125">
        <v>3340</v>
      </c>
      <c r="P63" s="127">
        <v>0.40699999999999981</v>
      </c>
      <c r="Q63" s="127">
        <v>0.85199999999999987</v>
      </c>
      <c r="R63" s="128">
        <f t="shared" si="1"/>
        <v>1.2589999999999997</v>
      </c>
      <c r="S63" s="128">
        <f t="shared" si="2"/>
        <v>2.2407726000000001</v>
      </c>
      <c r="T63" s="128">
        <f t="shared" si="3"/>
        <v>3.8707927999999998</v>
      </c>
      <c r="U63" s="128">
        <f t="shared" si="11"/>
        <v>1.8337726000000003</v>
      </c>
      <c r="V63" s="128">
        <f t="shared" si="10"/>
        <v>3.0187927999999999</v>
      </c>
      <c r="W63" s="128">
        <f t="shared" si="4"/>
        <v>0.52892114359333342</v>
      </c>
      <c r="X63" s="128">
        <f t="shared" si="5"/>
        <v>0.90241779434666658</v>
      </c>
      <c r="Y63" s="128">
        <f t="shared" si="6"/>
        <v>1.59</v>
      </c>
      <c r="Z63" s="128">
        <f t="shared" si="7"/>
        <v>2.71</v>
      </c>
    </row>
    <row r="64" spans="1:26" ht="24.95" customHeight="1">
      <c r="A64" s="60" t="s">
        <v>1895</v>
      </c>
      <c r="B64" s="38" t="s">
        <v>1892</v>
      </c>
      <c r="C64" s="23">
        <v>58</v>
      </c>
      <c r="D64" s="70" t="s">
        <v>505</v>
      </c>
      <c r="E64" s="22" t="s">
        <v>49</v>
      </c>
      <c r="F64" s="17">
        <v>2</v>
      </c>
      <c r="G64" s="17">
        <v>8</v>
      </c>
      <c r="H64" s="17">
        <v>70</v>
      </c>
      <c r="I64" s="17">
        <v>0</v>
      </c>
      <c r="J64" s="17">
        <v>0</v>
      </c>
      <c r="K64" s="25">
        <f t="shared" si="0"/>
        <v>80</v>
      </c>
      <c r="L64" s="26">
        <v>50126206394</v>
      </c>
      <c r="M64" s="27" t="s">
        <v>98</v>
      </c>
      <c r="N64" s="45" t="s">
        <v>136</v>
      </c>
      <c r="O64" s="125">
        <v>2910</v>
      </c>
      <c r="P64" s="127">
        <v>0.61100000000000021</v>
      </c>
      <c r="Q64" s="127">
        <v>0.96199999999999974</v>
      </c>
      <c r="R64" s="128">
        <f t="shared" si="1"/>
        <v>1.573</v>
      </c>
      <c r="S64" s="128">
        <f t="shared" si="2"/>
        <v>1.9522899000000002</v>
      </c>
      <c r="T64" s="128">
        <f t="shared" si="3"/>
        <v>3.3724571999999999</v>
      </c>
      <c r="U64" s="128">
        <f t="shared" si="11"/>
        <v>1.3412899</v>
      </c>
      <c r="V64" s="128">
        <f t="shared" si="10"/>
        <v>2.4104572000000002</v>
      </c>
      <c r="W64" s="128">
        <f t="shared" si="4"/>
        <v>0.3868727168233333</v>
      </c>
      <c r="X64" s="128">
        <f t="shared" si="5"/>
        <v>0.7205660056533334</v>
      </c>
      <c r="Y64" s="128">
        <f t="shared" si="6"/>
        <v>1.1599999999999999</v>
      </c>
      <c r="Z64" s="128">
        <f t="shared" si="7"/>
        <v>2.16</v>
      </c>
    </row>
    <row r="65" spans="1:26" ht="24.95" customHeight="1">
      <c r="A65" s="60" t="s">
        <v>1895</v>
      </c>
      <c r="B65" s="38" t="s">
        <v>1895</v>
      </c>
      <c r="C65" s="23">
        <v>59</v>
      </c>
      <c r="D65" s="71" t="s">
        <v>423</v>
      </c>
      <c r="E65" s="22" t="s">
        <v>1896</v>
      </c>
      <c r="F65" s="17">
        <v>44</v>
      </c>
      <c r="G65" s="17">
        <v>70</v>
      </c>
      <c r="H65" s="17">
        <v>175</v>
      </c>
      <c r="I65" s="17">
        <v>0</v>
      </c>
      <c r="J65" s="17">
        <v>0</v>
      </c>
      <c r="K65" s="25">
        <f t="shared" si="0"/>
        <v>289</v>
      </c>
      <c r="L65" s="26">
        <v>50044532125</v>
      </c>
      <c r="M65" s="27" t="s">
        <v>98</v>
      </c>
      <c r="N65" s="45" t="s">
        <v>136</v>
      </c>
      <c r="O65" s="125">
        <v>4028</v>
      </c>
      <c r="P65" s="127">
        <v>3.5059999999999993</v>
      </c>
      <c r="Q65" s="127">
        <v>4.0254726700000001</v>
      </c>
      <c r="R65" s="128">
        <f t="shared" si="1"/>
        <v>7.5314726699999994</v>
      </c>
      <c r="S65" s="128">
        <f t="shared" si="2"/>
        <v>2.7023449200000003</v>
      </c>
      <c r="T65" s="128">
        <f t="shared" si="3"/>
        <v>4.6681297599999994</v>
      </c>
      <c r="U65" s="151">
        <v>0</v>
      </c>
      <c r="V65" s="128">
        <f t="shared" si="10"/>
        <v>0.64265708999999926</v>
      </c>
      <c r="W65" s="128">
        <f t="shared" si="4"/>
        <v>0</v>
      </c>
      <c r="X65" s="128">
        <f t="shared" si="5"/>
        <v>0.19211162610399979</v>
      </c>
      <c r="Y65" s="128">
        <f t="shared" si="6"/>
        <v>0</v>
      </c>
      <c r="Z65" s="128">
        <f t="shared" si="7"/>
        <v>0.57999999999999996</v>
      </c>
    </row>
    <row r="66" spans="1:26" ht="24.95" customHeight="1">
      <c r="A66" s="60" t="s">
        <v>1895</v>
      </c>
      <c r="B66" s="38" t="s">
        <v>1890</v>
      </c>
      <c r="C66" s="23">
        <v>60</v>
      </c>
      <c r="D66" s="70" t="s">
        <v>410</v>
      </c>
      <c r="E66" s="22" t="s">
        <v>1891</v>
      </c>
      <c r="F66" s="17">
        <v>18</v>
      </c>
      <c r="G66" s="17">
        <v>19</v>
      </c>
      <c r="H66" s="17">
        <v>51</v>
      </c>
      <c r="I66" s="17">
        <v>0</v>
      </c>
      <c r="J66" s="17">
        <v>0</v>
      </c>
      <c r="K66" s="25">
        <f t="shared" si="0"/>
        <v>88</v>
      </c>
      <c r="L66" s="26">
        <v>50044284965</v>
      </c>
      <c r="M66" s="27" t="s">
        <v>98</v>
      </c>
      <c r="N66" s="45" t="s">
        <v>136</v>
      </c>
      <c r="O66" s="125">
        <v>3351</v>
      </c>
      <c r="P66" s="127">
        <v>0.61199999999999988</v>
      </c>
      <c r="Q66" s="127">
        <v>1.1479999999999997</v>
      </c>
      <c r="R66" s="128">
        <f t="shared" si="1"/>
        <v>1.7599999999999996</v>
      </c>
      <c r="S66" s="128">
        <f t="shared" si="2"/>
        <v>2.24815239</v>
      </c>
      <c r="T66" s="128">
        <f t="shared" si="3"/>
        <v>3.8835409199999997</v>
      </c>
      <c r="U66" s="128">
        <f t="shared" ref="U66:U72" si="12">S66-P66</f>
        <v>1.6361523900000001</v>
      </c>
      <c r="V66" s="128">
        <f t="shared" si="10"/>
        <v>2.73554092</v>
      </c>
      <c r="W66" s="128">
        <f t="shared" si="4"/>
        <v>0.47192088768900003</v>
      </c>
      <c r="X66" s="128">
        <f t="shared" si="5"/>
        <v>0.81774436568533337</v>
      </c>
      <c r="Y66" s="128">
        <f t="shared" si="6"/>
        <v>1.42</v>
      </c>
      <c r="Z66" s="128">
        <f t="shared" si="7"/>
        <v>2.4500000000000002</v>
      </c>
    </row>
    <row r="67" spans="1:26" ht="24.95" customHeight="1">
      <c r="A67" s="60" t="s">
        <v>1895</v>
      </c>
      <c r="B67" s="38" t="s">
        <v>1888</v>
      </c>
      <c r="C67" s="23">
        <v>61</v>
      </c>
      <c r="D67" s="70" t="s">
        <v>424</v>
      </c>
      <c r="E67" s="22" t="s">
        <v>2535</v>
      </c>
      <c r="F67" s="17">
        <v>4</v>
      </c>
      <c r="G67" s="17">
        <v>48</v>
      </c>
      <c r="H67" s="17">
        <v>80</v>
      </c>
      <c r="I67" s="17">
        <v>0</v>
      </c>
      <c r="J67" s="17">
        <v>0</v>
      </c>
      <c r="K67" s="25">
        <f t="shared" si="0"/>
        <v>132</v>
      </c>
      <c r="L67" s="26">
        <v>50044537757</v>
      </c>
      <c r="M67" s="27" t="s">
        <v>98</v>
      </c>
      <c r="N67" s="45" t="s">
        <v>136</v>
      </c>
      <c r="O67" s="125">
        <v>3301</v>
      </c>
      <c r="P67" s="127">
        <v>1.169</v>
      </c>
      <c r="Q67" s="127">
        <v>1.6810000000000009</v>
      </c>
      <c r="R67" s="128">
        <f t="shared" si="1"/>
        <v>2.850000000000001</v>
      </c>
      <c r="S67" s="128">
        <f t="shared" si="2"/>
        <v>2.2146078900000004</v>
      </c>
      <c r="T67" s="128">
        <f t="shared" si="3"/>
        <v>3.8255949199999999</v>
      </c>
      <c r="U67" s="128">
        <f t="shared" si="12"/>
        <v>1.0456078900000003</v>
      </c>
      <c r="V67" s="128">
        <f t="shared" si="10"/>
        <v>2.144594919999999</v>
      </c>
      <c r="W67" s="128">
        <f t="shared" si="4"/>
        <v>0.30158816907233338</v>
      </c>
      <c r="X67" s="128">
        <f t="shared" si="5"/>
        <v>0.64109090808533309</v>
      </c>
      <c r="Y67" s="128">
        <f t="shared" si="6"/>
        <v>0.9</v>
      </c>
      <c r="Z67" s="128">
        <f t="shared" si="7"/>
        <v>1.92</v>
      </c>
    </row>
    <row r="68" spans="1:26" ht="24.95" customHeight="1">
      <c r="A68" s="60" t="s">
        <v>1895</v>
      </c>
      <c r="B68" s="38" t="s">
        <v>1895</v>
      </c>
      <c r="C68" s="23">
        <v>62</v>
      </c>
      <c r="D68" s="70" t="s">
        <v>376</v>
      </c>
      <c r="E68" s="22" t="s">
        <v>44</v>
      </c>
      <c r="F68" s="17">
        <v>2</v>
      </c>
      <c r="G68" s="17">
        <v>3</v>
      </c>
      <c r="H68" s="17">
        <v>131</v>
      </c>
      <c r="I68" s="17">
        <v>0</v>
      </c>
      <c r="J68" s="17">
        <v>3</v>
      </c>
      <c r="K68" s="25">
        <f t="shared" si="0"/>
        <v>139</v>
      </c>
      <c r="L68" s="26">
        <v>50126856569</v>
      </c>
      <c r="M68" s="27" t="s">
        <v>98</v>
      </c>
      <c r="N68" s="45" t="s">
        <v>136</v>
      </c>
      <c r="O68" s="125">
        <v>4366</v>
      </c>
      <c r="P68" s="127">
        <v>0.67600000000000016</v>
      </c>
      <c r="Q68" s="127">
        <v>1.3379999999999992</v>
      </c>
      <c r="R68" s="128">
        <f t="shared" si="1"/>
        <v>2.0139999999999993</v>
      </c>
      <c r="S68" s="128">
        <f t="shared" si="2"/>
        <v>2.9291057400000002</v>
      </c>
      <c r="T68" s="128">
        <f t="shared" si="3"/>
        <v>5.0598447200000001</v>
      </c>
      <c r="U68" s="128">
        <f t="shared" si="12"/>
        <v>2.2531057400000001</v>
      </c>
      <c r="V68" s="128">
        <f t="shared" si="10"/>
        <v>3.7218447200000009</v>
      </c>
      <c r="W68" s="128">
        <f t="shared" si="4"/>
        <v>0.64987079894066657</v>
      </c>
      <c r="X68" s="128">
        <f t="shared" si="5"/>
        <v>1.112583448298667</v>
      </c>
      <c r="Y68" s="128">
        <f t="shared" si="6"/>
        <v>1.95</v>
      </c>
      <c r="Z68" s="128">
        <f t="shared" si="7"/>
        <v>3.34</v>
      </c>
    </row>
    <row r="69" spans="1:26" ht="24.95" customHeight="1">
      <c r="A69" s="60" t="s">
        <v>1895</v>
      </c>
      <c r="B69" s="38" t="s">
        <v>1895</v>
      </c>
      <c r="C69" s="23">
        <v>63</v>
      </c>
      <c r="D69" s="70" t="s">
        <v>488</v>
      </c>
      <c r="E69" s="22" t="s">
        <v>1897</v>
      </c>
      <c r="F69" s="17">
        <v>20</v>
      </c>
      <c r="G69" s="17">
        <v>5</v>
      </c>
      <c r="H69" s="17">
        <v>49</v>
      </c>
      <c r="I69" s="17">
        <v>0</v>
      </c>
      <c r="J69" s="17">
        <v>0</v>
      </c>
      <c r="K69" s="25">
        <f t="shared" si="0"/>
        <v>74</v>
      </c>
      <c r="L69" s="26">
        <v>50045331063</v>
      </c>
      <c r="M69" s="27" t="s">
        <v>98</v>
      </c>
      <c r="N69" s="45" t="s">
        <v>136</v>
      </c>
      <c r="O69" s="125">
        <v>2105</v>
      </c>
      <c r="P69" s="127">
        <v>1.3620000000000001</v>
      </c>
      <c r="Q69" s="127">
        <v>1.7020000000000004</v>
      </c>
      <c r="R69" s="128">
        <f t="shared" si="1"/>
        <v>3.0640000000000005</v>
      </c>
      <c r="S69" s="128">
        <f t="shared" si="2"/>
        <v>1.4122234500000002</v>
      </c>
      <c r="T69" s="128">
        <f t="shared" si="3"/>
        <v>2.4395265999999998</v>
      </c>
      <c r="U69" s="128">
        <f t="shared" si="12"/>
        <v>5.0223450000000058E-2</v>
      </c>
      <c r="V69" s="128">
        <f t="shared" si="10"/>
        <v>0.73752659999999937</v>
      </c>
      <c r="W69" s="128">
        <f t="shared" si="4"/>
        <v>1.4486117095000016E-2</v>
      </c>
      <c r="X69" s="128">
        <f t="shared" si="5"/>
        <v>0.22047128495999982</v>
      </c>
      <c r="Y69" s="128">
        <f t="shared" si="6"/>
        <v>0.04</v>
      </c>
      <c r="Z69" s="128">
        <f t="shared" si="7"/>
        <v>0.66</v>
      </c>
    </row>
    <row r="70" spans="1:26" ht="24.95" customHeight="1">
      <c r="A70" s="60" t="s">
        <v>1895</v>
      </c>
      <c r="B70" s="38" t="s">
        <v>1895</v>
      </c>
      <c r="C70" s="23">
        <v>64</v>
      </c>
      <c r="D70" s="70" t="s">
        <v>471</v>
      </c>
      <c r="E70" s="22" t="s">
        <v>1898</v>
      </c>
      <c r="F70" s="17">
        <v>40</v>
      </c>
      <c r="G70" s="17">
        <v>21</v>
      </c>
      <c r="H70" s="17">
        <v>109</v>
      </c>
      <c r="I70" s="17">
        <v>0</v>
      </c>
      <c r="J70" s="17">
        <v>0</v>
      </c>
      <c r="K70" s="25">
        <f t="shared" si="0"/>
        <v>170</v>
      </c>
      <c r="L70" s="26">
        <v>50045328798</v>
      </c>
      <c r="M70" s="27" t="s">
        <v>98</v>
      </c>
      <c r="N70" s="45" t="s">
        <v>136</v>
      </c>
      <c r="O70" s="125">
        <v>4472</v>
      </c>
      <c r="P70" s="127">
        <v>1.1990000000000001</v>
      </c>
      <c r="Q70" s="127">
        <v>2.0590000000000002</v>
      </c>
      <c r="R70" s="128">
        <f t="shared" si="1"/>
        <v>3.258</v>
      </c>
      <c r="S70" s="128">
        <f t="shared" si="2"/>
        <v>3.0002200800000001</v>
      </c>
      <c r="T70" s="128">
        <f t="shared" si="3"/>
        <v>5.1826902399999994</v>
      </c>
      <c r="U70" s="128">
        <f t="shared" si="12"/>
        <v>1.80122008</v>
      </c>
      <c r="V70" s="128">
        <f t="shared" si="10"/>
        <v>3.1236902399999993</v>
      </c>
      <c r="W70" s="128">
        <f t="shared" si="4"/>
        <v>0.51953191174133329</v>
      </c>
      <c r="X70" s="128">
        <f t="shared" si="5"/>
        <v>0.93377513574399995</v>
      </c>
      <c r="Y70" s="128">
        <f t="shared" si="6"/>
        <v>1.56</v>
      </c>
      <c r="Z70" s="128">
        <f t="shared" si="7"/>
        <v>2.8</v>
      </c>
    </row>
    <row r="71" spans="1:26" ht="24.95" customHeight="1">
      <c r="A71" s="60" t="s">
        <v>124</v>
      </c>
      <c r="B71" s="38" t="s">
        <v>2055</v>
      </c>
      <c r="C71" s="23">
        <v>65</v>
      </c>
      <c r="D71" s="70" t="s">
        <v>489</v>
      </c>
      <c r="E71" s="22" t="s">
        <v>2056</v>
      </c>
      <c r="F71" s="17">
        <v>21</v>
      </c>
      <c r="G71" s="17">
        <v>10</v>
      </c>
      <c r="H71" s="17">
        <v>82</v>
      </c>
      <c r="I71" s="17">
        <v>0</v>
      </c>
      <c r="J71" s="17">
        <v>0</v>
      </c>
      <c r="K71" s="25">
        <f t="shared" ref="K71:K134" si="13">J71+I71+H71+G71+F71</f>
        <v>113</v>
      </c>
      <c r="L71" s="26">
        <v>50045331303</v>
      </c>
      <c r="M71" s="27" t="s">
        <v>98</v>
      </c>
      <c r="N71" s="45" t="s">
        <v>136</v>
      </c>
      <c r="O71" s="125">
        <v>3648</v>
      </c>
      <c r="P71" s="127">
        <v>0.84099999999999997</v>
      </c>
      <c r="Q71" s="127">
        <v>0.8589999999999991</v>
      </c>
      <c r="R71" s="128">
        <f t="shared" ref="R71:R134" si="14">P71+Q71</f>
        <v>1.6999999999999991</v>
      </c>
      <c r="S71" s="128">
        <f t="shared" ref="S71:S134" si="15">O71*0.00067089</f>
        <v>2.44740672</v>
      </c>
      <c r="T71" s="128">
        <f t="shared" ref="T71:T134" si="16">O71*0.00115892</f>
        <v>4.2277401599999997</v>
      </c>
      <c r="U71" s="128">
        <f t="shared" si="12"/>
        <v>1.6064067200000001</v>
      </c>
      <c r="V71" s="128">
        <f t="shared" si="10"/>
        <v>3.3687401600000006</v>
      </c>
      <c r="W71" s="128">
        <f t="shared" ref="W71:W134" si="17">U71/3*86.53%</f>
        <v>0.46334124493866669</v>
      </c>
      <c r="X71" s="128">
        <f t="shared" ref="X71:X134" si="18">V71/3*89.68%</f>
        <v>1.0070287251626671</v>
      </c>
      <c r="Y71" s="128">
        <f t="shared" ref="Y71:Y134" si="19">ROUND(W71*3,2)</f>
        <v>1.39</v>
      </c>
      <c r="Z71" s="128">
        <f t="shared" ref="Z71:Z134" si="20">ROUND(X71*3,2)</f>
        <v>3.02</v>
      </c>
    </row>
    <row r="72" spans="1:26" ht="24.95" customHeight="1">
      <c r="A72" s="60" t="s">
        <v>124</v>
      </c>
      <c r="B72" s="38" t="s">
        <v>2055</v>
      </c>
      <c r="C72" s="23">
        <v>66</v>
      </c>
      <c r="D72" s="70" t="s">
        <v>486</v>
      </c>
      <c r="E72" s="22" t="s">
        <v>2057</v>
      </c>
      <c r="F72" s="17">
        <v>0</v>
      </c>
      <c r="G72" s="17">
        <v>30</v>
      </c>
      <c r="H72" s="17">
        <v>52</v>
      </c>
      <c r="I72" s="17">
        <v>0</v>
      </c>
      <c r="J72" s="17">
        <v>0</v>
      </c>
      <c r="K72" s="25">
        <f t="shared" si="13"/>
        <v>82</v>
      </c>
      <c r="L72" s="26">
        <v>50045330875</v>
      </c>
      <c r="M72" s="27" t="s">
        <v>98</v>
      </c>
      <c r="N72" s="45" t="s">
        <v>136</v>
      </c>
      <c r="O72" s="125">
        <v>2337</v>
      </c>
      <c r="P72" s="127">
        <v>-0.29699999999999999</v>
      </c>
      <c r="Q72" s="127">
        <v>-1.0270000000000001</v>
      </c>
      <c r="R72" s="128">
        <f t="shared" si="14"/>
        <v>-1.3240000000000001</v>
      </c>
      <c r="S72" s="128">
        <f t="shared" si="15"/>
        <v>1.5678699300000001</v>
      </c>
      <c r="T72" s="128">
        <f t="shared" si="16"/>
        <v>2.7083960399999998</v>
      </c>
      <c r="U72" s="128">
        <f t="shared" si="12"/>
        <v>1.86486993</v>
      </c>
      <c r="V72" s="128">
        <f t="shared" si="10"/>
        <v>3.7353960399999999</v>
      </c>
      <c r="W72" s="128">
        <f t="shared" si="17"/>
        <v>0.53789065014299997</v>
      </c>
      <c r="X72" s="128">
        <f t="shared" si="18"/>
        <v>1.1166343895573332</v>
      </c>
      <c r="Y72" s="128">
        <f t="shared" si="19"/>
        <v>1.61</v>
      </c>
      <c r="Z72" s="128">
        <f t="shared" si="20"/>
        <v>3.35</v>
      </c>
    </row>
    <row r="73" spans="1:26" ht="24.95" customHeight="1">
      <c r="A73" s="60" t="s">
        <v>124</v>
      </c>
      <c r="B73" s="38" t="s">
        <v>2029</v>
      </c>
      <c r="C73" s="23">
        <v>67</v>
      </c>
      <c r="D73" s="70" t="s">
        <v>445</v>
      </c>
      <c r="E73" s="22" t="s">
        <v>2031</v>
      </c>
      <c r="F73" s="17">
        <v>10</v>
      </c>
      <c r="G73" s="17">
        <v>2</v>
      </c>
      <c r="H73" s="17">
        <v>64</v>
      </c>
      <c r="I73" s="17">
        <v>0</v>
      </c>
      <c r="J73" s="17">
        <v>0</v>
      </c>
      <c r="K73" s="25">
        <f t="shared" si="13"/>
        <v>76</v>
      </c>
      <c r="L73" s="26">
        <v>50044574198</v>
      </c>
      <c r="M73" s="27" t="s">
        <v>98</v>
      </c>
      <c r="N73" s="45" t="s">
        <v>136</v>
      </c>
      <c r="O73" s="125">
        <v>2518</v>
      </c>
      <c r="P73" s="127">
        <v>6.5309999999999997</v>
      </c>
      <c r="Q73" s="127">
        <v>0.78958999999999979</v>
      </c>
      <c r="R73" s="128">
        <f t="shared" si="14"/>
        <v>7.3205899999999993</v>
      </c>
      <c r="S73" s="128">
        <f t="shared" si="15"/>
        <v>1.68930102</v>
      </c>
      <c r="T73" s="128">
        <f t="shared" si="16"/>
        <v>2.9181605599999996</v>
      </c>
      <c r="U73" s="151">
        <v>0</v>
      </c>
      <c r="V73" s="128">
        <f t="shared" si="10"/>
        <v>2.12857056</v>
      </c>
      <c r="W73" s="128">
        <f t="shared" si="17"/>
        <v>0</v>
      </c>
      <c r="X73" s="128">
        <f t="shared" si="18"/>
        <v>0.63630069273599998</v>
      </c>
      <c r="Y73" s="128">
        <f t="shared" si="19"/>
        <v>0</v>
      </c>
      <c r="Z73" s="128">
        <f t="shared" si="20"/>
        <v>1.91</v>
      </c>
    </row>
    <row r="74" spans="1:26" ht="24.95" customHeight="1">
      <c r="A74" s="60" t="s">
        <v>124</v>
      </c>
      <c r="B74" s="38" t="s">
        <v>2029</v>
      </c>
      <c r="C74" s="23">
        <v>68</v>
      </c>
      <c r="D74" s="70" t="s">
        <v>510</v>
      </c>
      <c r="E74" s="22" t="s">
        <v>42</v>
      </c>
      <c r="F74" s="17">
        <v>0</v>
      </c>
      <c r="G74" s="17">
        <v>0</v>
      </c>
      <c r="H74" s="17">
        <v>61</v>
      </c>
      <c r="I74" s="17">
        <v>0</v>
      </c>
      <c r="J74" s="17">
        <v>0</v>
      </c>
      <c r="K74" s="25">
        <f t="shared" si="13"/>
        <v>61</v>
      </c>
      <c r="L74" s="26">
        <v>50167383615</v>
      </c>
      <c r="M74" s="27" t="s">
        <v>98</v>
      </c>
      <c r="N74" s="45" t="s">
        <v>136</v>
      </c>
      <c r="O74" s="125">
        <v>2584</v>
      </c>
      <c r="P74" s="127">
        <v>0.3470000000000002</v>
      </c>
      <c r="Q74" s="127">
        <v>0.59100000000000019</v>
      </c>
      <c r="R74" s="128">
        <f t="shared" si="14"/>
        <v>0.93800000000000039</v>
      </c>
      <c r="S74" s="128">
        <f t="shared" si="15"/>
        <v>1.73357976</v>
      </c>
      <c r="T74" s="128">
        <f t="shared" si="16"/>
        <v>2.99464928</v>
      </c>
      <c r="U74" s="128">
        <f t="shared" ref="U74:U81" si="21">S74-P74</f>
        <v>1.3865797599999998</v>
      </c>
      <c r="V74" s="128">
        <f t="shared" si="10"/>
        <v>2.4036492799999998</v>
      </c>
      <c r="W74" s="128">
        <f t="shared" si="17"/>
        <v>0.39993582210933326</v>
      </c>
      <c r="X74" s="128">
        <f t="shared" si="18"/>
        <v>0.71853089143466664</v>
      </c>
      <c r="Y74" s="128">
        <f t="shared" si="19"/>
        <v>1.2</v>
      </c>
      <c r="Z74" s="128">
        <f t="shared" si="20"/>
        <v>2.16</v>
      </c>
    </row>
    <row r="75" spans="1:26" ht="24.95" customHeight="1">
      <c r="A75" s="60" t="s">
        <v>124</v>
      </c>
      <c r="B75" s="38" t="s">
        <v>2043</v>
      </c>
      <c r="C75" s="23">
        <v>69</v>
      </c>
      <c r="D75" s="70" t="s">
        <v>509</v>
      </c>
      <c r="E75" s="22" t="s">
        <v>39</v>
      </c>
      <c r="F75" s="17">
        <v>17</v>
      </c>
      <c r="G75" s="17">
        <v>23</v>
      </c>
      <c r="H75" s="17">
        <v>12</v>
      </c>
      <c r="I75" s="17">
        <v>0</v>
      </c>
      <c r="J75" s="17">
        <v>0</v>
      </c>
      <c r="K75" s="25">
        <f t="shared" si="13"/>
        <v>52</v>
      </c>
      <c r="L75" s="26">
        <v>50166448167</v>
      </c>
      <c r="M75" s="27" t="s">
        <v>98</v>
      </c>
      <c r="N75" s="45" t="s">
        <v>136</v>
      </c>
      <c r="O75" s="125">
        <v>1411</v>
      </c>
      <c r="P75" s="127">
        <v>0.31</v>
      </c>
      <c r="Q75" s="127">
        <v>0.30199999999999982</v>
      </c>
      <c r="R75" s="128">
        <f t="shared" si="14"/>
        <v>0.61199999999999988</v>
      </c>
      <c r="S75" s="128">
        <f t="shared" si="15"/>
        <v>0.94662579000000002</v>
      </c>
      <c r="T75" s="128">
        <f t="shared" si="16"/>
        <v>1.6352361199999998</v>
      </c>
      <c r="U75" s="128">
        <f t="shared" si="21"/>
        <v>0.63662579000000008</v>
      </c>
      <c r="V75" s="128">
        <f t="shared" si="10"/>
        <v>1.33323612</v>
      </c>
      <c r="W75" s="128">
        <f t="shared" si="17"/>
        <v>0.18362409869566668</v>
      </c>
      <c r="X75" s="128">
        <f t="shared" si="18"/>
        <v>0.39854871747200005</v>
      </c>
      <c r="Y75" s="128">
        <f t="shared" si="19"/>
        <v>0.55000000000000004</v>
      </c>
      <c r="Z75" s="128">
        <f t="shared" si="20"/>
        <v>1.2</v>
      </c>
    </row>
    <row r="76" spans="1:26" ht="24.95" customHeight="1">
      <c r="A76" s="60" t="s">
        <v>124</v>
      </c>
      <c r="B76" s="38" t="s">
        <v>2046</v>
      </c>
      <c r="C76" s="23">
        <v>70</v>
      </c>
      <c r="D76" s="70" t="s">
        <v>440</v>
      </c>
      <c r="E76" s="22" t="s">
        <v>2052</v>
      </c>
      <c r="F76" s="17">
        <v>0</v>
      </c>
      <c r="G76" s="17">
        <v>4</v>
      </c>
      <c r="H76" s="17">
        <v>43</v>
      </c>
      <c r="I76" s="17">
        <v>0</v>
      </c>
      <c r="J76" s="17">
        <v>0</v>
      </c>
      <c r="K76" s="25">
        <f t="shared" si="13"/>
        <v>47</v>
      </c>
      <c r="L76" s="26">
        <v>50044572736</v>
      </c>
      <c r="M76" s="27" t="s">
        <v>98</v>
      </c>
      <c r="N76" s="45" t="s">
        <v>136</v>
      </c>
      <c r="O76" s="125">
        <v>1684</v>
      </c>
      <c r="P76" s="127">
        <v>-0.30600000000000016</v>
      </c>
      <c r="Q76" s="127">
        <v>-0.10699999999999998</v>
      </c>
      <c r="R76" s="128">
        <f t="shared" si="14"/>
        <v>-0.41300000000000014</v>
      </c>
      <c r="S76" s="128">
        <f t="shared" si="15"/>
        <v>1.12977876</v>
      </c>
      <c r="T76" s="128">
        <f t="shared" si="16"/>
        <v>1.9516212799999999</v>
      </c>
      <c r="U76" s="128">
        <f t="shared" si="21"/>
        <v>1.4357787600000003</v>
      </c>
      <c r="V76" s="128">
        <f t="shared" si="10"/>
        <v>2.0586212799999997</v>
      </c>
      <c r="W76" s="128">
        <f t="shared" si="17"/>
        <v>0.41412645367600004</v>
      </c>
      <c r="X76" s="128">
        <f t="shared" si="18"/>
        <v>0.6153905213013332</v>
      </c>
      <c r="Y76" s="128">
        <f t="shared" si="19"/>
        <v>1.24</v>
      </c>
      <c r="Z76" s="128">
        <f t="shared" si="20"/>
        <v>1.85</v>
      </c>
    </row>
    <row r="77" spans="1:26" ht="24.95" customHeight="1">
      <c r="A77" s="60" t="s">
        <v>124</v>
      </c>
      <c r="B77" s="38" t="s">
        <v>2029</v>
      </c>
      <c r="C77" s="23">
        <v>71</v>
      </c>
      <c r="D77" s="70" t="s">
        <v>442</v>
      </c>
      <c r="E77" s="22" t="s">
        <v>2030</v>
      </c>
      <c r="F77" s="17">
        <v>6</v>
      </c>
      <c r="G77" s="17">
        <v>10</v>
      </c>
      <c r="H77" s="17">
        <v>92</v>
      </c>
      <c r="I77" s="17">
        <v>0</v>
      </c>
      <c r="J77" s="17">
        <v>0</v>
      </c>
      <c r="K77" s="25">
        <f t="shared" si="13"/>
        <v>108</v>
      </c>
      <c r="L77" s="26">
        <v>50044573229</v>
      </c>
      <c r="M77" s="27" t="s">
        <v>98</v>
      </c>
      <c r="N77" s="45" t="s">
        <v>136</v>
      </c>
      <c r="O77" s="125">
        <v>2533</v>
      </c>
      <c r="P77" s="127">
        <v>0.90400000000000025</v>
      </c>
      <c r="Q77" s="127">
        <v>1.326000000000001</v>
      </c>
      <c r="R77" s="128">
        <f t="shared" si="14"/>
        <v>2.2300000000000013</v>
      </c>
      <c r="S77" s="128">
        <f t="shared" si="15"/>
        <v>1.6993643700000001</v>
      </c>
      <c r="T77" s="128">
        <f t="shared" si="16"/>
        <v>2.9355443599999997</v>
      </c>
      <c r="U77" s="128">
        <f t="shared" si="21"/>
        <v>0.79536436999999982</v>
      </c>
      <c r="V77" s="128">
        <f t="shared" si="10"/>
        <v>1.6095443599999988</v>
      </c>
      <c r="W77" s="128">
        <f t="shared" si="17"/>
        <v>0.2294095964536666</v>
      </c>
      <c r="X77" s="128">
        <f t="shared" si="18"/>
        <v>0.48114646068266637</v>
      </c>
      <c r="Y77" s="128">
        <f t="shared" si="19"/>
        <v>0.69</v>
      </c>
      <c r="Z77" s="128">
        <f t="shared" si="20"/>
        <v>1.44</v>
      </c>
    </row>
    <row r="78" spans="1:26" ht="24.95" customHeight="1">
      <c r="A78" s="60" t="s">
        <v>124</v>
      </c>
      <c r="B78" s="38" t="s">
        <v>2046</v>
      </c>
      <c r="C78" s="23">
        <v>72</v>
      </c>
      <c r="D78" s="70" t="s">
        <v>457</v>
      </c>
      <c r="E78" s="22" t="s">
        <v>2051</v>
      </c>
      <c r="F78" s="17">
        <v>46</v>
      </c>
      <c r="G78" s="17">
        <v>0</v>
      </c>
      <c r="H78" s="17">
        <v>7</v>
      </c>
      <c r="I78" s="17">
        <v>0</v>
      </c>
      <c r="J78" s="17">
        <v>0</v>
      </c>
      <c r="K78" s="25">
        <f t="shared" si="13"/>
        <v>53</v>
      </c>
      <c r="L78" s="26">
        <v>50044576366</v>
      </c>
      <c r="M78" s="27" t="s">
        <v>98</v>
      </c>
      <c r="N78" s="45" t="s">
        <v>136</v>
      </c>
      <c r="O78" s="125">
        <v>1855</v>
      </c>
      <c r="P78" s="127">
        <v>0.21899999999999997</v>
      </c>
      <c r="Q78" s="127">
        <v>0.47599999999999998</v>
      </c>
      <c r="R78" s="128">
        <f t="shared" si="14"/>
        <v>0.69499999999999995</v>
      </c>
      <c r="S78" s="128">
        <f t="shared" si="15"/>
        <v>1.2445009500000002</v>
      </c>
      <c r="T78" s="128">
        <f t="shared" si="16"/>
        <v>2.1497965999999997</v>
      </c>
      <c r="U78" s="128">
        <f t="shared" si="21"/>
        <v>1.0255009500000001</v>
      </c>
      <c r="V78" s="128">
        <f t="shared" si="10"/>
        <v>1.6737965999999997</v>
      </c>
      <c r="W78" s="128">
        <f t="shared" si="17"/>
        <v>0.29578865734500004</v>
      </c>
      <c r="X78" s="128">
        <f t="shared" si="18"/>
        <v>0.50035359695999992</v>
      </c>
      <c r="Y78" s="128">
        <f t="shared" si="19"/>
        <v>0.89</v>
      </c>
      <c r="Z78" s="128">
        <f t="shared" si="20"/>
        <v>1.5</v>
      </c>
    </row>
    <row r="79" spans="1:26" ht="24.95" customHeight="1">
      <c r="A79" s="60" t="s">
        <v>124</v>
      </c>
      <c r="B79" s="38" t="s">
        <v>2046</v>
      </c>
      <c r="C79" s="23">
        <v>73</v>
      </c>
      <c r="D79" s="70" t="s">
        <v>448</v>
      </c>
      <c r="E79" s="22" t="s">
        <v>2049</v>
      </c>
      <c r="F79" s="17">
        <v>28</v>
      </c>
      <c r="G79" s="17">
        <v>5</v>
      </c>
      <c r="H79" s="17">
        <v>5</v>
      </c>
      <c r="I79" s="17">
        <v>0</v>
      </c>
      <c r="J79" s="17">
        <v>0</v>
      </c>
      <c r="K79" s="25">
        <f t="shared" si="13"/>
        <v>38</v>
      </c>
      <c r="L79" s="26">
        <v>50044574686</v>
      </c>
      <c r="M79" s="27" t="s">
        <v>98</v>
      </c>
      <c r="N79" s="45" t="s">
        <v>136</v>
      </c>
      <c r="O79" s="125">
        <v>1228</v>
      </c>
      <c r="P79" s="127">
        <v>0.38366000000000006</v>
      </c>
      <c r="Q79" s="127">
        <v>0.41799000000000031</v>
      </c>
      <c r="R79" s="128">
        <f t="shared" si="14"/>
        <v>0.80165000000000042</v>
      </c>
      <c r="S79" s="128">
        <f t="shared" si="15"/>
        <v>0.8238529200000001</v>
      </c>
      <c r="T79" s="128">
        <f t="shared" si="16"/>
        <v>1.4231537599999999</v>
      </c>
      <c r="U79" s="128">
        <f t="shared" si="21"/>
        <v>0.44019292000000004</v>
      </c>
      <c r="V79" s="128">
        <f t="shared" si="10"/>
        <v>1.0051637599999996</v>
      </c>
      <c r="W79" s="128">
        <f t="shared" si="17"/>
        <v>0.12696631122533333</v>
      </c>
      <c r="X79" s="128">
        <f t="shared" si="18"/>
        <v>0.30047695332266655</v>
      </c>
      <c r="Y79" s="128">
        <f t="shared" si="19"/>
        <v>0.38</v>
      </c>
      <c r="Z79" s="128">
        <f t="shared" si="20"/>
        <v>0.9</v>
      </c>
    </row>
    <row r="80" spans="1:26" ht="24.95" customHeight="1">
      <c r="A80" s="60" t="s">
        <v>124</v>
      </c>
      <c r="B80" s="38" t="s">
        <v>2043</v>
      </c>
      <c r="C80" s="23">
        <v>74</v>
      </c>
      <c r="D80" s="70" t="s">
        <v>467</v>
      </c>
      <c r="E80" s="22" t="s">
        <v>2045</v>
      </c>
      <c r="F80" s="17">
        <v>2</v>
      </c>
      <c r="G80" s="17">
        <v>39</v>
      </c>
      <c r="H80" s="17">
        <v>28</v>
      </c>
      <c r="I80" s="17">
        <v>0</v>
      </c>
      <c r="J80" s="17">
        <v>0</v>
      </c>
      <c r="K80" s="25">
        <f t="shared" si="13"/>
        <v>69</v>
      </c>
      <c r="L80" s="26">
        <v>50045328108</v>
      </c>
      <c r="M80" s="27" t="s">
        <v>98</v>
      </c>
      <c r="N80" s="45" t="s">
        <v>136</v>
      </c>
      <c r="O80" s="125">
        <v>2092</v>
      </c>
      <c r="P80" s="127">
        <v>0.3969999999999998</v>
      </c>
      <c r="Q80" s="127">
        <v>0.37600000000000011</v>
      </c>
      <c r="R80" s="128">
        <f t="shared" si="14"/>
        <v>0.77299999999999991</v>
      </c>
      <c r="S80" s="128">
        <f t="shared" si="15"/>
        <v>1.4035018800000001</v>
      </c>
      <c r="T80" s="128">
        <f t="shared" si="16"/>
        <v>2.4244606399999999</v>
      </c>
      <c r="U80" s="128">
        <f t="shared" si="21"/>
        <v>1.0065018800000003</v>
      </c>
      <c r="V80" s="128">
        <f t="shared" si="10"/>
        <v>2.0484606400000001</v>
      </c>
      <c r="W80" s="128">
        <f t="shared" si="17"/>
        <v>0.29030869225466671</v>
      </c>
      <c r="X80" s="128">
        <f t="shared" si="18"/>
        <v>0.61235316731733336</v>
      </c>
      <c r="Y80" s="128">
        <f t="shared" si="19"/>
        <v>0.87</v>
      </c>
      <c r="Z80" s="128">
        <f t="shared" si="20"/>
        <v>1.84</v>
      </c>
    </row>
    <row r="81" spans="1:26" ht="24.95" customHeight="1">
      <c r="A81" s="60" t="s">
        <v>124</v>
      </c>
      <c r="B81" s="38" t="s">
        <v>2058</v>
      </c>
      <c r="C81" s="23">
        <v>75</v>
      </c>
      <c r="D81" s="70" t="s">
        <v>589</v>
      </c>
      <c r="E81" s="22" t="s">
        <v>2060</v>
      </c>
      <c r="F81" s="17">
        <v>3</v>
      </c>
      <c r="G81" s="17">
        <v>112</v>
      </c>
      <c r="H81" s="17">
        <v>68</v>
      </c>
      <c r="I81" s="17">
        <v>0</v>
      </c>
      <c r="J81" s="17">
        <v>0</v>
      </c>
      <c r="K81" s="25">
        <f t="shared" si="13"/>
        <v>183</v>
      </c>
      <c r="L81" s="26">
        <v>33510100001684</v>
      </c>
      <c r="M81" s="27" t="s">
        <v>91</v>
      </c>
      <c r="N81" s="45" t="s">
        <v>131</v>
      </c>
      <c r="O81" s="125">
        <v>4692</v>
      </c>
      <c r="P81" s="127">
        <v>2.2327000000000012</v>
      </c>
      <c r="Q81" s="127">
        <v>2.3141897299999972</v>
      </c>
      <c r="R81" s="128">
        <f t="shared" si="14"/>
        <v>4.5468897299999984</v>
      </c>
      <c r="S81" s="128">
        <f t="shared" si="15"/>
        <v>3.1478158800000005</v>
      </c>
      <c r="T81" s="128">
        <f t="shared" si="16"/>
        <v>5.4376526399999996</v>
      </c>
      <c r="U81" s="128">
        <f t="shared" si="21"/>
        <v>0.91511587999999922</v>
      </c>
      <c r="V81" s="128">
        <f t="shared" si="10"/>
        <v>3.1234629100000024</v>
      </c>
      <c r="W81" s="128">
        <f t="shared" si="17"/>
        <v>0.26394992365466646</v>
      </c>
      <c r="X81" s="128">
        <f t="shared" si="18"/>
        <v>0.93370717922933411</v>
      </c>
      <c r="Y81" s="128">
        <f t="shared" si="19"/>
        <v>0.79</v>
      </c>
      <c r="Z81" s="128">
        <f t="shared" si="20"/>
        <v>2.8</v>
      </c>
    </row>
    <row r="82" spans="1:26" ht="24.95" customHeight="1">
      <c r="A82" s="38" t="s">
        <v>124</v>
      </c>
      <c r="B82" s="38" t="s">
        <v>2025</v>
      </c>
      <c r="C82" s="23">
        <v>76</v>
      </c>
      <c r="D82" s="70" t="s">
        <v>416</v>
      </c>
      <c r="E82" s="22" t="s">
        <v>2026</v>
      </c>
      <c r="F82" s="17">
        <v>5</v>
      </c>
      <c r="G82" s="17">
        <v>3</v>
      </c>
      <c r="H82" s="17">
        <v>84</v>
      </c>
      <c r="I82" s="17">
        <v>0</v>
      </c>
      <c r="J82" s="17">
        <v>0</v>
      </c>
      <c r="K82" s="25">
        <f t="shared" si="13"/>
        <v>92</v>
      </c>
      <c r="L82" s="26">
        <v>50044518746</v>
      </c>
      <c r="M82" s="27" t="s">
        <v>98</v>
      </c>
      <c r="N82" s="45" t="s">
        <v>136</v>
      </c>
      <c r="O82" s="125">
        <v>1874</v>
      </c>
      <c r="P82" s="127">
        <v>1.4480000000000002</v>
      </c>
      <c r="Q82" s="127">
        <v>0.86299999999999955</v>
      </c>
      <c r="R82" s="128">
        <f t="shared" si="14"/>
        <v>2.3109999999999999</v>
      </c>
      <c r="S82" s="128">
        <f t="shared" si="15"/>
        <v>1.2572478600000001</v>
      </c>
      <c r="T82" s="128">
        <f t="shared" si="16"/>
        <v>2.1718160799999997</v>
      </c>
      <c r="U82" s="151">
        <v>0</v>
      </c>
      <c r="V82" s="128">
        <f t="shared" si="10"/>
        <v>1.3088160800000002</v>
      </c>
      <c r="W82" s="128">
        <f t="shared" si="17"/>
        <v>0</v>
      </c>
      <c r="X82" s="128">
        <f t="shared" si="18"/>
        <v>0.3912487535146667</v>
      </c>
      <c r="Y82" s="128">
        <f t="shared" si="19"/>
        <v>0</v>
      </c>
      <c r="Z82" s="128">
        <f t="shared" si="20"/>
        <v>1.17</v>
      </c>
    </row>
    <row r="83" spans="1:26" ht="24.95" customHeight="1">
      <c r="A83" s="60" t="s">
        <v>124</v>
      </c>
      <c r="B83" s="38" t="s">
        <v>2053</v>
      </c>
      <c r="C83" s="23">
        <v>77</v>
      </c>
      <c r="D83" s="70" t="s">
        <v>444</v>
      </c>
      <c r="E83" s="22" t="s">
        <v>2054</v>
      </c>
      <c r="F83" s="17">
        <v>1</v>
      </c>
      <c r="G83" s="17">
        <v>13</v>
      </c>
      <c r="H83" s="17">
        <v>126</v>
      </c>
      <c r="I83" s="17">
        <v>0</v>
      </c>
      <c r="J83" s="17">
        <v>9</v>
      </c>
      <c r="K83" s="25">
        <f t="shared" si="13"/>
        <v>149</v>
      </c>
      <c r="L83" s="26">
        <v>50044574041</v>
      </c>
      <c r="M83" s="27" t="s">
        <v>98</v>
      </c>
      <c r="N83" s="45" t="s">
        <v>136</v>
      </c>
      <c r="O83" s="125">
        <v>2882</v>
      </c>
      <c r="P83" s="127">
        <v>0.80700000000000016</v>
      </c>
      <c r="Q83" s="127">
        <v>1.2409999999999992</v>
      </c>
      <c r="R83" s="128">
        <f t="shared" si="14"/>
        <v>2.0479999999999992</v>
      </c>
      <c r="S83" s="128">
        <f t="shared" si="15"/>
        <v>1.9335049800000002</v>
      </c>
      <c r="T83" s="128">
        <f t="shared" si="16"/>
        <v>3.3400074399999999</v>
      </c>
      <c r="U83" s="128">
        <f t="shared" ref="U83:U100" si="22">S83-P83</f>
        <v>1.12650498</v>
      </c>
      <c r="V83" s="128">
        <f t="shared" si="10"/>
        <v>2.0990074400000007</v>
      </c>
      <c r="W83" s="128">
        <f t="shared" si="17"/>
        <v>0.32492158639800001</v>
      </c>
      <c r="X83" s="128">
        <f t="shared" si="18"/>
        <v>0.62746329073066687</v>
      </c>
      <c r="Y83" s="128">
        <f t="shared" si="19"/>
        <v>0.97</v>
      </c>
      <c r="Z83" s="128">
        <f t="shared" si="20"/>
        <v>1.88</v>
      </c>
    </row>
    <row r="84" spans="1:26" ht="24.95" customHeight="1">
      <c r="A84" s="38" t="s">
        <v>124</v>
      </c>
      <c r="B84" s="38" t="s">
        <v>2025</v>
      </c>
      <c r="C84" s="23">
        <v>78</v>
      </c>
      <c r="D84" s="70" t="s">
        <v>485</v>
      </c>
      <c r="E84" s="22" t="s">
        <v>2027</v>
      </c>
      <c r="F84" s="17">
        <v>21</v>
      </c>
      <c r="G84" s="17">
        <v>39</v>
      </c>
      <c r="H84" s="17">
        <v>42</v>
      </c>
      <c r="I84" s="17">
        <v>0</v>
      </c>
      <c r="J84" s="17">
        <v>0</v>
      </c>
      <c r="K84" s="25">
        <f t="shared" si="13"/>
        <v>102</v>
      </c>
      <c r="L84" s="26">
        <v>50045330693</v>
      </c>
      <c r="M84" s="27" t="s">
        <v>98</v>
      </c>
      <c r="N84" s="45" t="s">
        <v>136</v>
      </c>
      <c r="O84" s="125">
        <v>2698</v>
      </c>
      <c r="P84" s="127">
        <v>0.81</v>
      </c>
      <c r="Q84" s="127">
        <v>1.1840000000000002</v>
      </c>
      <c r="R84" s="128">
        <f t="shared" si="14"/>
        <v>1.9940000000000002</v>
      </c>
      <c r="S84" s="128">
        <f t="shared" si="15"/>
        <v>1.8100612200000001</v>
      </c>
      <c r="T84" s="128">
        <f t="shared" si="16"/>
        <v>3.1267661599999999</v>
      </c>
      <c r="U84" s="128">
        <f t="shared" si="22"/>
        <v>1.0000612200000001</v>
      </c>
      <c r="V84" s="128">
        <f t="shared" si="10"/>
        <v>1.9427661599999997</v>
      </c>
      <c r="W84" s="128">
        <f t="shared" si="17"/>
        <v>0.28845099122200002</v>
      </c>
      <c r="X84" s="128">
        <f t="shared" si="18"/>
        <v>0.58075756409599988</v>
      </c>
      <c r="Y84" s="128">
        <f t="shared" si="19"/>
        <v>0.87</v>
      </c>
      <c r="Z84" s="128">
        <f t="shared" si="20"/>
        <v>1.74</v>
      </c>
    </row>
    <row r="85" spans="1:26" ht="24.95" customHeight="1">
      <c r="A85" s="60" t="s">
        <v>124</v>
      </c>
      <c r="B85" s="38" t="s">
        <v>2046</v>
      </c>
      <c r="C85" s="23">
        <v>79</v>
      </c>
      <c r="D85" s="70" t="s">
        <v>443</v>
      </c>
      <c r="E85" s="22" t="s">
        <v>2047</v>
      </c>
      <c r="F85" s="17">
        <v>59</v>
      </c>
      <c r="G85" s="17">
        <v>38</v>
      </c>
      <c r="H85" s="17">
        <v>34</v>
      </c>
      <c r="I85" s="17">
        <v>0</v>
      </c>
      <c r="J85" s="17">
        <v>0</v>
      </c>
      <c r="K85" s="25">
        <f t="shared" si="13"/>
        <v>131</v>
      </c>
      <c r="L85" s="26">
        <v>50044573310</v>
      </c>
      <c r="M85" s="27" t="s">
        <v>98</v>
      </c>
      <c r="N85" s="45" t="s">
        <v>136</v>
      </c>
      <c r="O85" s="125">
        <v>4042</v>
      </c>
      <c r="P85" s="127">
        <v>0.99600000000000044</v>
      </c>
      <c r="Q85" s="127">
        <v>1.2629999999999999</v>
      </c>
      <c r="R85" s="128">
        <f t="shared" si="14"/>
        <v>2.2590000000000003</v>
      </c>
      <c r="S85" s="128">
        <f t="shared" si="15"/>
        <v>2.7117373800000002</v>
      </c>
      <c r="T85" s="128">
        <f t="shared" si="16"/>
        <v>4.6843546399999996</v>
      </c>
      <c r="U85" s="128">
        <f t="shared" si="22"/>
        <v>1.7157373799999998</v>
      </c>
      <c r="V85" s="128">
        <f t="shared" si="10"/>
        <v>3.4213546399999997</v>
      </c>
      <c r="W85" s="128">
        <f t="shared" si="17"/>
        <v>0.49487585163799996</v>
      </c>
      <c r="X85" s="128">
        <f t="shared" si="18"/>
        <v>1.0227569470506666</v>
      </c>
      <c r="Y85" s="128">
        <f t="shared" si="19"/>
        <v>1.48</v>
      </c>
      <c r="Z85" s="128">
        <f t="shared" si="20"/>
        <v>3.07</v>
      </c>
    </row>
    <row r="86" spans="1:26" ht="24.95" customHeight="1">
      <c r="A86" s="60" t="s">
        <v>124</v>
      </c>
      <c r="B86" s="38" t="s">
        <v>2046</v>
      </c>
      <c r="C86" s="23">
        <v>80</v>
      </c>
      <c r="D86" s="70" t="s">
        <v>447</v>
      </c>
      <c r="E86" s="22" t="s">
        <v>2048</v>
      </c>
      <c r="F86" s="17">
        <v>0</v>
      </c>
      <c r="G86" s="17">
        <v>0</v>
      </c>
      <c r="H86" s="17">
        <v>106</v>
      </c>
      <c r="I86" s="17">
        <v>0</v>
      </c>
      <c r="J86" s="17">
        <v>0</v>
      </c>
      <c r="K86" s="25">
        <f t="shared" si="13"/>
        <v>106</v>
      </c>
      <c r="L86" s="26">
        <v>50044574541</v>
      </c>
      <c r="M86" s="27" t="s">
        <v>98</v>
      </c>
      <c r="N86" s="45" t="s">
        <v>136</v>
      </c>
      <c r="O86" s="125">
        <v>3618</v>
      </c>
      <c r="P86" s="127">
        <v>0.61699999999999999</v>
      </c>
      <c r="Q86" s="127">
        <v>0.87899999999999956</v>
      </c>
      <c r="R86" s="128">
        <f t="shared" si="14"/>
        <v>1.4959999999999996</v>
      </c>
      <c r="S86" s="128">
        <f t="shared" si="15"/>
        <v>2.42728002</v>
      </c>
      <c r="T86" s="128">
        <f t="shared" si="16"/>
        <v>4.1929725599999994</v>
      </c>
      <c r="U86" s="128">
        <f t="shared" si="22"/>
        <v>1.81028002</v>
      </c>
      <c r="V86" s="128">
        <f t="shared" ref="V86:V117" si="23">T86-Q86</f>
        <v>3.3139725599999998</v>
      </c>
      <c r="W86" s="128">
        <f t="shared" si="17"/>
        <v>0.52214510043533335</v>
      </c>
      <c r="X86" s="128">
        <f t="shared" si="18"/>
        <v>0.99065686393600005</v>
      </c>
      <c r="Y86" s="128">
        <f t="shared" si="19"/>
        <v>1.57</v>
      </c>
      <c r="Z86" s="128">
        <f t="shared" si="20"/>
        <v>2.97</v>
      </c>
    </row>
    <row r="87" spans="1:26" ht="24.95" customHeight="1">
      <c r="A87" s="60" t="s">
        <v>124</v>
      </c>
      <c r="B87" s="38" t="s">
        <v>2046</v>
      </c>
      <c r="C87" s="23">
        <v>81</v>
      </c>
      <c r="D87" s="70" t="s">
        <v>456</v>
      </c>
      <c r="E87" s="22" t="s">
        <v>2050</v>
      </c>
      <c r="F87" s="17">
        <v>33</v>
      </c>
      <c r="G87" s="17">
        <v>26</v>
      </c>
      <c r="H87" s="17">
        <v>57</v>
      </c>
      <c r="I87" s="17">
        <v>0</v>
      </c>
      <c r="J87" s="17">
        <v>0</v>
      </c>
      <c r="K87" s="25">
        <f t="shared" si="13"/>
        <v>116</v>
      </c>
      <c r="L87" s="26">
        <v>50044576093</v>
      </c>
      <c r="M87" s="27" t="s">
        <v>98</v>
      </c>
      <c r="N87" s="45" t="s">
        <v>136</v>
      </c>
      <c r="O87" s="125">
        <v>4507</v>
      </c>
      <c r="P87" s="127">
        <v>0.55099999999999971</v>
      </c>
      <c r="Q87" s="127">
        <v>0.88700000000000001</v>
      </c>
      <c r="R87" s="128">
        <f t="shared" si="14"/>
        <v>1.4379999999999997</v>
      </c>
      <c r="S87" s="128">
        <f t="shared" si="15"/>
        <v>3.0237012300000004</v>
      </c>
      <c r="T87" s="128">
        <f t="shared" si="16"/>
        <v>5.2232524399999996</v>
      </c>
      <c r="U87" s="128">
        <f t="shared" si="22"/>
        <v>2.4727012300000006</v>
      </c>
      <c r="V87" s="128">
        <f t="shared" si="23"/>
        <v>4.3362524399999991</v>
      </c>
      <c r="W87" s="128">
        <f t="shared" si="17"/>
        <v>0.71320945810633352</v>
      </c>
      <c r="X87" s="128">
        <f t="shared" si="18"/>
        <v>1.2962503960639997</v>
      </c>
      <c r="Y87" s="128">
        <f t="shared" si="19"/>
        <v>2.14</v>
      </c>
      <c r="Z87" s="128">
        <f t="shared" si="20"/>
        <v>3.89</v>
      </c>
    </row>
    <row r="88" spans="1:26" ht="24.95" customHeight="1">
      <c r="A88" s="60" t="s">
        <v>124</v>
      </c>
      <c r="B88" s="38" t="s">
        <v>2043</v>
      </c>
      <c r="C88" s="23">
        <v>82</v>
      </c>
      <c r="D88" s="70" t="s">
        <v>473</v>
      </c>
      <c r="E88" s="22" t="s">
        <v>2044</v>
      </c>
      <c r="F88" s="17">
        <v>14</v>
      </c>
      <c r="G88" s="17">
        <v>11</v>
      </c>
      <c r="H88" s="17">
        <v>20</v>
      </c>
      <c r="I88" s="17">
        <v>0</v>
      </c>
      <c r="J88" s="17">
        <v>0</v>
      </c>
      <c r="K88" s="25">
        <f t="shared" si="13"/>
        <v>45</v>
      </c>
      <c r="L88" s="26">
        <v>50045329338</v>
      </c>
      <c r="M88" s="27" t="s">
        <v>98</v>
      </c>
      <c r="N88" s="45" t="s">
        <v>136</v>
      </c>
      <c r="O88" s="125">
        <v>2373</v>
      </c>
      <c r="P88" s="127">
        <v>0.18900000000000028</v>
      </c>
      <c r="Q88" s="127">
        <v>0.6579999999999997</v>
      </c>
      <c r="R88" s="128">
        <f t="shared" si="14"/>
        <v>0.84699999999999998</v>
      </c>
      <c r="S88" s="128">
        <f t="shared" si="15"/>
        <v>1.59202197</v>
      </c>
      <c r="T88" s="128">
        <f t="shared" si="16"/>
        <v>2.7501171599999998</v>
      </c>
      <c r="U88" s="128">
        <f t="shared" si="22"/>
        <v>1.4030219699999997</v>
      </c>
      <c r="V88" s="128">
        <f t="shared" si="23"/>
        <v>2.0921171599999999</v>
      </c>
      <c r="W88" s="128">
        <f t="shared" si="17"/>
        <v>0.40467830354699991</v>
      </c>
      <c r="X88" s="128">
        <f t="shared" si="18"/>
        <v>0.62540355636266676</v>
      </c>
      <c r="Y88" s="128">
        <f t="shared" si="19"/>
        <v>1.21</v>
      </c>
      <c r="Z88" s="128">
        <f t="shared" si="20"/>
        <v>1.88</v>
      </c>
    </row>
    <row r="89" spans="1:26" ht="24.95" customHeight="1">
      <c r="A89" s="60" t="s">
        <v>124</v>
      </c>
      <c r="B89" s="38" t="s">
        <v>2058</v>
      </c>
      <c r="C89" s="23">
        <v>83</v>
      </c>
      <c r="D89" s="70" t="s">
        <v>603</v>
      </c>
      <c r="E89" s="22" t="s">
        <v>41</v>
      </c>
      <c r="F89" s="17">
        <v>1</v>
      </c>
      <c r="G89" s="17">
        <v>5</v>
      </c>
      <c r="H89" s="17">
        <v>140</v>
      </c>
      <c r="I89" s="17">
        <v>0</v>
      </c>
      <c r="J89" s="17">
        <v>0</v>
      </c>
      <c r="K89" s="25">
        <f t="shared" si="13"/>
        <v>146</v>
      </c>
      <c r="L89" s="26">
        <v>33510100004336</v>
      </c>
      <c r="M89" s="27" t="s">
        <v>91</v>
      </c>
      <c r="N89" s="45" t="s">
        <v>131</v>
      </c>
      <c r="O89" s="125">
        <v>3527</v>
      </c>
      <c r="P89" s="127">
        <v>1.3309999999999995</v>
      </c>
      <c r="Q89" s="127">
        <v>1.6950000000000001</v>
      </c>
      <c r="R89" s="128">
        <f t="shared" si="14"/>
        <v>3.0259999999999998</v>
      </c>
      <c r="S89" s="128">
        <f t="shared" si="15"/>
        <v>2.36622903</v>
      </c>
      <c r="T89" s="128">
        <f t="shared" si="16"/>
        <v>4.0875108399999993</v>
      </c>
      <c r="U89" s="128">
        <f t="shared" si="22"/>
        <v>1.0352290300000004</v>
      </c>
      <c r="V89" s="128">
        <f t="shared" si="23"/>
        <v>2.392510839999999</v>
      </c>
      <c r="W89" s="128">
        <f t="shared" si="17"/>
        <v>0.29859455988633343</v>
      </c>
      <c r="X89" s="128">
        <f t="shared" si="18"/>
        <v>0.71520124043733302</v>
      </c>
      <c r="Y89" s="128">
        <f t="shared" si="19"/>
        <v>0.9</v>
      </c>
      <c r="Z89" s="128">
        <f t="shared" si="20"/>
        <v>2.15</v>
      </c>
    </row>
    <row r="90" spans="1:26" ht="24.95" customHeight="1">
      <c r="A90" s="38" t="s">
        <v>124</v>
      </c>
      <c r="B90" s="38" t="s">
        <v>2025</v>
      </c>
      <c r="C90" s="23">
        <v>84</v>
      </c>
      <c r="D90" s="70" t="s">
        <v>441</v>
      </c>
      <c r="E90" s="22" t="s">
        <v>2028</v>
      </c>
      <c r="F90" s="17">
        <v>42</v>
      </c>
      <c r="G90" s="17">
        <v>14</v>
      </c>
      <c r="H90" s="17">
        <v>49</v>
      </c>
      <c r="I90" s="17">
        <v>0</v>
      </c>
      <c r="J90" s="17">
        <v>0</v>
      </c>
      <c r="K90" s="25">
        <f t="shared" si="13"/>
        <v>105</v>
      </c>
      <c r="L90" s="26">
        <v>50044573149</v>
      </c>
      <c r="M90" s="27" t="s">
        <v>98</v>
      </c>
      <c r="N90" s="45" t="s">
        <v>136</v>
      </c>
      <c r="O90" s="125">
        <v>3017</v>
      </c>
      <c r="P90" s="127">
        <v>0.73999000000000037</v>
      </c>
      <c r="Q90" s="127">
        <v>1.1017799999999995</v>
      </c>
      <c r="R90" s="128">
        <f t="shared" si="14"/>
        <v>1.8417699999999999</v>
      </c>
      <c r="S90" s="128">
        <f t="shared" si="15"/>
        <v>2.0240751299999999</v>
      </c>
      <c r="T90" s="128">
        <f t="shared" si="16"/>
        <v>3.4964616399999997</v>
      </c>
      <c r="U90" s="128">
        <f t="shared" si="22"/>
        <v>1.2840851299999996</v>
      </c>
      <c r="V90" s="128">
        <f t="shared" si="23"/>
        <v>2.3946816399999999</v>
      </c>
      <c r="W90" s="128">
        <f t="shared" si="17"/>
        <v>0.37037295432966655</v>
      </c>
      <c r="X90" s="128">
        <f t="shared" si="18"/>
        <v>0.71585016491733333</v>
      </c>
      <c r="Y90" s="128">
        <f t="shared" si="19"/>
        <v>1.1100000000000001</v>
      </c>
      <c r="Z90" s="128">
        <f t="shared" si="20"/>
        <v>2.15</v>
      </c>
    </row>
    <row r="91" spans="1:26" ht="24.95" customHeight="1">
      <c r="A91" s="60" t="s">
        <v>124</v>
      </c>
      <c r="B91" s="38" t="s">
        <v>2053</v>
      </c>
      <c r="C91" s="23">
        <v>85</v>
      </c>
      <c r="D91" s="70" t="s">
        <v>491</v>
      </c>
      <c r="E91" s="22" t="s">
        <v>2628</v>
      </c>
      <c r="F91" s="17">
        <v>4</v>
      </c>
      <c r="G91" s="17">
        <v>1</v>
      </c>
      <c r="H91" s="17">
        <v>111</v>
      </c>
      <c r="I91" s="17">
        <v>0</v>
      </c>
      <c r="J91" s="17">
        <v>1</v>
      </c>
      <c r="K91" s="25">
        <f t="shared" si="13"/>
        <v>117</v>
      </c>
      <c r="L91" s="26">
        <v>50045508996</v>
      </c>
      <c r="M91" s="27" t="s">
        <v>98</v>
      </c>
      <c r="N91" s="45" t="s">
        <v>136</v>
      </c>
      <c r="O91" s="125">
        <v>4169</v>
      </c>
      <c r="P91" s="127">
        <v>0.99899999999999967</v>
      </c>
      <c r="Q91" s="127">
        <v>1.0809999999999995</v>
      </c>
      <c r="R91" s="128">
        <f t="shared" si="14"/>
        <v>2.0799999999999992</v>
      </c>
      <c r="S91" s="128">
        <f t="shared" si="15"/>
        <v>2.7969404100000004</v>
      </c>
      <c r="T91" s="128">
        <f t="shared" si="16"/>
        <v>4.8315374799999997</v>
      </c>
      <c r="U91" s="128">
        <f t="shared" si="22"/>
        <v>1.7979404100000007</v>
      </c>
      <c r="V91" s="128">
        <f t="shared" si="23"/>
        <v>3.7505374800000002</v>
      </c>
      <c r="W91" s="128">
        <f t="shared" si="17"/>
        <v>0.51858594559100013</v>
      </c>
      <c r="X91" s="128">
        <f t="shared" si="18"/>
        <v>1.1211606706880002</v>
      </c>
      <c r="Y91" s="128">
        <f t="shared" si="19"/>
        <v>1.56</v>
      </c>
      <c r="Z91" s="128">
        <f t="shared" si="20"/>
        <v>3.36</v>
      </c>
    </row>
    <row r="92" spans="1:26" ht="24.95" customHeight="1">
      <c r="A92" s="60" t="s">
        <v>124</v>
      </c>
      <c r="B92" s="38" t="s">
        <v>2029</v>
      </c>
      <c r="C92" s="23">
        <v>86</v>
      </c>
      <c r="D92" s="70" t="s">
        <v>446</v>
      </c>
      <c r="E92" s="22" t="s">
        <v>1916</v>
      </c>
      <c r="F92" s="17">
        <v>0</v>
      </c>
      <c r="G92" s="17">
        <v>23</v>
      </c>
      <c r="H92" s="17">
        <v>109</v>
      </c>
      <c r="I92" s="17">
        <v>0</v>
      </c>
      <c r="J92" s="17">
        <v>0</v>
      </c>
      <c r="K92" s="25">
        <f t="shared" si="13"/>
        <v>132</v>
      </c>
      <c r="L92" s="26">
        <v>50044574358</v>
      </c>
      <c r="M92" s="27" t="s">
        <v>98</v>
      </c>
      <c r="N92" s="45" t="s">
        <v>136</v>
      </c>
      <c r="O92" s="125">
        <v>4274</v>
      </c>
      <c r="P92" s="127">
        <v>0.85600000000000032</v>
      </c>
      <c r="Q92" s="127">
        <v>1.22</v>
      </c>
      <c r="R92" s="128">
        <f t="shared" si="14"/>
        <v>2.0760000000000005</v>
      </c>
      <c r="S92" s="128">
        <f t="shared" si="15"/>
        <v>2.8673838600000003</v>
      </c>
      <c r="T92" s="128">
        <f t="shared" si="16"/>
        <v>4.95322408</v>
      </c>
      <c r="U92" s="128">
        <f t="shared" si="22"/>
        <v>2.01138386</v>
      </c>
      <c r="V92" s="128">
        <f t="shared" si="23"/>
        <v>3.7332240800000003</v>
      </c>
      <c r="W92" s="128">
        <f t="shared" si="17"/>
        <v>0.58015015135266668</v>
      </c>
      <c r="X92" s="128">
        <f t="shared" si="18"/>
        <v>1.115985118314667</v>
      </c>
      <c r="Y92" s="128">
        <f t="shared" si="19"/>
        <v>1.74</v>
      </c>
      <c r="Z92" s="128">
        <f t="shared" si="20"/>
        <v>3.35</v>
      </c>
    </row>
    <row r="93" spans="1:26" ht="24.95" customHeight="1">
      <c r="A93" s="38" t="s">
        <v>2065</v>
      </c>
      <c r="B93" s="38" t="s">
        <v>2065</v>
      </c>
      <c r="C93" s="23">
        <v>87</v>
      </c>
      <c r="D93" s="70" t="s">
        <v>550</v>
      </c>
      <c r="E93" s="22" t="s">
        <v>2993</v>
      </c>
      <c r="F93" s="17">
        <v>10</v>
      </c>
      <c r="G93" s="17">
        <v>21</v>
      </c>
      <c r="H93" s="17">
        <v>0</v>
      </c>
      <c r="I93" s="17">
        <v>0</v>
      </c>
      <c r="J93" s="17">
        <v>0</v>
      </c>
      <c r="K93" s="25">
        <f t="shared" si="13"/>
        <v>31</v>
      </c>
      <c r="L93" s="26">
        <v>33510100001584</v>
      </c>
      <c r="M93" s="27" t="s">
        <v>91</v>
      </c>
      <c r="N93" s="45" t="s">
        <v>131</v>
      </c>
      <c r="O93" s="125">
        <v>994</v>
      </c>
      <c r="P93" s="127">
        <v>0.628</v>
      </c>
      <c r="Q93" s="127">
        <v>0.86699999999999999</v>
      </c>
      <c r="R93" s="128">
        <f t="shared" si="14"/>
        <v>1.4950000000000001</v>
      </c>
      <c r="S93" s="128">
        <f t="shared" si="15"/>
        <v>0.66686466</v>
      </c>
      <c r="T93" s="128">
        <f t="shared" si="16"/>
        <v>1.15196648</v>
      </c>
      <c r="U93" s="128">
        <f t="shared" si="22"/>
        <v>3.8864659999999995E-2</v>
      </c>
      <c r="V93" s="128">
        <f t="shared" si="23"/>
        <v>0.28496648000000002</v>
      </c>
      <c r="W93" s="128">
        <f t="shared" si="17"/>
        <v>1.1209863432666665E-2</v>
      </c>
      <c r="X93" s="128">
        <f t="shared" si="18"/>
        <v>8.5185979754666685E-2</v>
      </c>
      <c r="Y93" s="128">
        <f t="shared" si="19"/>
        <v>0.03</v>
      </c>
      <c r="Z93" s="128">
        <f t="shared" si="20"/>
        <v>0.26</v>
      </c>
    </row>
    <row r="94" spans="1:26" ht="24.95" customHeight="1">
      <c r="A94" s="60" t="s">
        <v>2065</v>
      </c>
      <c r="B94" s="38" t="s">
        <v>2081</v>
      </c>
      <c r="C94" s="23">
        <v>88</v>
      </c>
      <c r="D94" s="70" t="s">
        <v>544</v>
      </c>
      <c r="E94" s="22" t="s">
        <v>2083</v>
      </c>
      <c r="F94" s="17">
        <v>32</v>
      </c>
      <c r="G94" s="17">
        <v>5</v>
      </c>
      <c r="H94" s="17">
        <v>26</v>
      </c>
      <c r="I94" s="17">
        <v>0</v>
      </c>
      <c r="J94" s="17">
        <v>0</v>
      </c>
      <c r="K94" s="25">
        <f t="shared" si="13"/>
        <v>63</v>
      </c>
      <c r="L94" s="26">
        <v>33510100001574</v>
      </c>
      <c r="M94" s="27" t="s">
        <v>91</v>
      </c>
      <c r="N94" s="45" t="s">
        <v>131</v>
      </c>
      <c r="O94" s="125">
        <v>1860</v>
      </c>
      <c r="P94" s="127">
        <v>0.7779999999999998</v>
      </c>
      <c r="Q94" s="127">
        <v>0.89100000000000001</v>
      </c>
      <c r="R94" s="128">
        <f t="shared" si="14"/>
        <v>1.6689999999999998</v>
      </c>
      <c r="S94" s="128">
        <f t="shared" si="15"/>
        <v>1.2478554000000002</v>
      </c>
      <c r="T94" s="128">
        <f t="shared" si="16"/>
        <v>2.1555911999999999</v>
      </c>
      <c r="U94" s="128">
        <f t="shared" si="22"/>
        <v>0.46985540000000037</v>
      </c>
      <c r="V94" s="128">
        <f t="shared" si="23"/>
        <v>1.2645911999999999</v>
      </c>
      <c r="W94" s="128">
        <f t="shared" si="17"/>
        <v>0.13552195920666676</v>
      </c>
      <c r="X94" s="128">
        <f t="shared" si="18"/>
        <v>0.37802846272000001</v>
      </c>
      <c r="Y94" s="128">
        <f t="shared" si="19"/>
        <v>0.41</v>
      </c>
      <c r="Z94" s="128">
        <f t="shared" si="20"/>
        <v>1.1299999999999999</v>
      </c>
    </row>
    <row r="95" spans="1:26" ht="24.95" customHeight="1">
      <c r="A95" s="38" t="s">
        <v>2065</v>
      </c>
      <c r="B95" s="38" t="s">
        <v>2065</v>
      </c>
      <c r="C95" s="23">
        <v>89</v>
      </c>
      <c r="D95" s="70" t="s">
        <v>557</v>
      </c>
      <c r="E95" s="22" t="s">
        <v>2033</v>
      </c>
      <c r="F95" s="17">
        <v>0</v>
      </c>
      <c r="G95" s="17">
        <v>39</v>
      </c>
      <c r="H95" s="17">
        <v>57</v>
      </c>
      <c r="I95" s="17">
        <v>0</v>
      </c>
      <c r="J95" s="17">
        <v>13</v>
      </c>
      <c r="K95" s="25">
        <f t="shared" si="13"/>
        <v>109</v>
      </c>
      <c r="L95" s="26">
        <v>33510100001600</v>
      </c>
      <c r="M95" s="27" t="s">
        <v>91</v>
      </c>
      <c r="N95" s="45" t="s">
        <v>131</v>
      </c>
      <c r="O95" s="125">
        <v>3813</v>
      </c>
      <c r="P95" s="127">
        <v>0.83699999999999997</v>
      </c>
      <c r="Q95" s="127">
        <v>0.71399999999999952</v>
      </c>
      <c r="R95" s="128">
        <f t="shared" si="14"/>
        <v>1.5509999999999995</v>
      </c>
      <c r="S95" s="128">
        <f t="shared" si="15"/>
        <v>2.5581035700000001</v>
      </c>
      <c r="T95" s="128">
        <f t="shared" si="16"/>
        <v>4.4189619599999999</v>
      </c>
      <c r="U95" s="128">
        <f t="shared" si="22"/>
        <v>1.7211035700000001</v>
      </c>
      <c r="V95" s="128">
        <f t="shared" si="23"/>
        <v>3.7049619600000003</v>
      </c>
      <c r="W95" s="128">
        <f t="shared" si="17"/>
        <v>0.49642363970700004</v>
      </c>
      <c r="X95" s="128">
        <f t="shared" si="18"/>
        <v>1.1075366285760002</v>
      </c>
      <c r="Y95" s="128">
        <f t="shared" si="19"/>
        <v>1.49</v>
      </c>
      <c r="Z95" s="128">
        <f t="shared" si="20"/>
        <v>3.32</v>
      </c>
    </row>
    <row r="96" spans="1:26" ht="24.95" customHeight="1">
      <c r="A96" s="38" t="s">
        <v>2065</v>
      </c>
      <c r="B96" s="38" t="s">
        <v>2065</v>
      </c>
      <c r="C96" s="23">
        <v>90</v>
      </c>
      <c r="D96" s="70" t="s">
        <v>600</v>
      </c>
      <c r="E96" s="22" t="s">
        <v>50</v>
      </c>
      <c r="F96" s="17">
        <v>3</v>
      </c>
      <c r="G96" s="17">
        <v>2</v>
      </c>
      <c r="H96" s="17">
        <v>30</v>
      </c>
      <c r="I96" s="17">
        <v>0</v>
      </c>
      <c r="J96" s="17">
        <v>0</v>
      </c>
      <c r="K96" s="25">
        <f t="shared" si="13"/>
        <v>35</v>
      </c>
      <c r="L96" s="26">
        <v>33510100003764</v>
      </c>
      <c r="M96" s="27" t="s">
        <v>91</v>
      </c>
      <c r="N96" s="45" t="s">
        <v>131</v>
      </c>
      <c r="O96" s="125">
        <v>1339</v>
      </c>
      <c r="P96" s="127">
        <v>0.29100000000000015</v>
      </c>
      <c r="Q96" s="127">
        <v>0.45700000000000007</v>
      </c>
      <c r="R96" s="128">
        <f t="shared" si="14"/>
        <v>0.74800000000000022</v>
      </c>
      <c r="S96" s="128">
        <f t="shared" si="15"/>
        <v>0.89832171000000005</v>
      </c>
      <c r="T96" s="128">
        <f t="shared" si="16"/>
        <v>1.55179388</v>
      </c>
      <c r="U96" s="128">
        <f t="shared" si="22"/>
        <v>0.6073217099999999</v>
      </c>
      <c r="V96" s="128">
        <f t="shared" si="23"/>
        <v>1.0947938799999999</v>
      </c>
      <c r="W96" s="128">
        <f t="shared" si="17"/>
        <v>0.17517182522099994</v>
      </c>
      <c r="X96" s="128">
        <f t="shared" si="18"/>
        <v>0.32727038386133334</v>
      </c>
      <c r="Y96" s="128">
        <f t="shared" si="19"/>
        <v>0.53</v>
      </c>
      <c r="Z96" s="128">
        <f t="shared" si="20"/>
        <v>0.98</v>
      </c>
    </row>
    <row r="97" spans="1:26" ht="24.95" customHeight="1">
      <c r="A97" s="38" t="s">
        <v>2065</v>
      </c>
      <c r="B97" s="38" t="s">
        <v>2065</v>
      </c>
      <c r="C97" s="23">
        <v>91</v>
      </c>
      <c r="D97" s="70" t="s">
        <v>599</v>
      </c>
      <c r="E97" s="22" t="s">
        <v>53</v>
      </c>
      <c r="F97" s="17">
        <v>5</v>
      </c>
      <c r="G97" s="17">
        <v>49</v>
      </c>
      <c r="H97" s="17">
        <v>31</v>
      </c>
      <c r="I97" s="17">
        <v>0</v>
      </c>
      <c r="J97" s="17">
        <v>31</v>
      </c>
      <c r="K97" s="25">
        <f t="shared" si="13"/>
        <v>116</v>
      </c>
      <c r="L97" s="26">
        <v>33510100003763</v>
      </c>
      <c r="M97" s="27" t="s">
        <v>91</v>
      </c>
      <c r="N97" s="45" t="s">
        <v>131</v>
      </c>
      <c r="O97" s="125">
        <v>3029</v>
      </c>
      <c r="P97" s="127">
        <v>0.64500000000000002</v>
      </c>
      <c r="Q97" s="127">
        <v>1.0710000000000004</v>
      </c>
      <c r="R97" s="128">
        <f t="shared" si="14"/>
        <v>1.7160000000000004</v>
      </c>
      <c r="S97" s="128">
        <f t="shared" si="15"/>
        <v>2.0321258100000001</v>
      </c>
      <c r="T97" s="128">
        <f t="shared" si="16"/>
        <v>3.5103686799999996</v>
      </c>
      <c r="U97" s="128">
        <f t="shared" si="22"/>
        <v>1.3871258100000001</v>
      </c>
      <c r="V97" s="128">
        <f t="shared" si="23"/>
        <v>2.4393686799999994</v>
      </c>
      <c r="W97" s="128">
        <f t="shared" si="17"/>
        <v>0.40009332113100005</v>
      </c>
      <c r="X97" s="128">
        <f t="shared" si="18"/>
        <v>0.72920861074133314</v>
      </c>
      <c r="Y97" s="128">
        <f t="shared" si="19"/>
        <v>1.2</v>
      </c>
      <c r="Z97" s="128">
        <f t="shared" si="20"/>
        <v>2.19</v>
      </c>
    </row>
    <row r="98" spans="1:26" ht="24.95" customHeight="1">
      <c r="A98" s="38" t="s">
        <v>2065</v>
      </c>
      <c r="B98" s="38" t="s">
        <v>2065</v>
      </c>
      <c r="C98" s="23">
        <v>92</v>
      </c>
      <c r="D98" s="70" t="s">
        <v>547</v>
      </c>
      <c r="E98" s="22" t="s">
        <v>2068</v>
      </c>
      <c r="F98" s="17">
        <v>8</v>
      </c>
      <c r="G98" s="17">
        <v>34</v>
      </c>
      <c r="H98" s="17">
        <v>16</v>
      </c>
      <c r="I98" s="17">
        <v>0</v>
      </c>
      <c r="J98" s="17">
        <v>0</v>
      </c>
      <c r="K98" s="25">
        <f t="shared" si="13"/>
        <v>58</v>
      </c>
      <c r="L98" s="26">
        <v>33510100001579</v>
      </c>
      <c r="M98" s="27" t="s">
        <v>91</v>
      </c>
      <c r="N98" s="45" t="s">
        <v>131</v>
      </c>
      <c r="O98" s="125">
        <v>1508</v>
      </c>
      <c r="P98" s="127">
        <v>0.53200000000000003</v>
      </c>
      <c r="Q98" s="127">
        <v>0.62200000000000011</v>
      </c>
      <c r="R98" s="128">
        <f t="shared" si="14"/>
        <v>1.1540000000000001</v>
      </c>
      <c r="S98" s="128">
        <f t="shared" si="15"/>
        <v>1.01170212</v>
      </c>
      <c r="T98" s="128">
        <f t="shared" si="16"/>
        <v>1.7476513599999999</v>
      </c>
      <c r="U98" s="128">
        <f t="shared" si="22"/>
        <v>0.47970212000000001</v>
      </c>
      <c r="V98" s="128">
        <f t="shared" si="23"/>
        <v>1.1256513599999998</v>
      </c>
      <c r="W98" s="128">
        <f t="shared" si="17"/>
        <v>0.13836208147866666</v>
      </c>
      <c r="X98" s="128">
        <f t="shared" si="18"/>
        <v>0.33649471321599994</v>
      </c>
      <c r="Y98" s="128">
        <f t="shared" si="19"/>
        <v>0.42</v>
      </c>
      <c r="Z98" s="128">
        <f t="shared" si="20"/>
        <v>1.01</v>
      </c>
    </row>
    <row r="99" spans="1:26" ht="24.95" customHeight="1">
      <c r="A99" s="60" t="s">
        <v>2065</v>
      </c>
      <c r="B99" s="38" t="s">
        <v>2072</v>
      </c>
      <c r="C99" s="23">
        <v>93</v>
      </c>
      <c r="D99" s="70" t="s">
        <v>561</v>
      </c>
      <c r="E99" s="22" t="s">
        <v>2299</v>
      </c>
      <c r="F99" s="17">
        <v>0</v>
      </c>
      <c r="G99" s="17">
        <v>35</v>
      </c>
      <c r="H99" s="17">
        <v>0</v>
      </c>
      <c r="I99" s="17">
        <v>0</v>
      </c>
      <c r="J99" s="17">
        <v>0</v>
      </c>
      <c r="K99" s="25">
        <f t="shared" si="13"/>
        <v>35</v>
      </c>
      <c r="L99" s="26">
        <v>33510100001608</v>
      </c>
      <c r="M99" s="27" t="s">
        <v>91</v>
      </c>
      <c r="N99" s="45" t="s">
        <v>131</v>
      </c>
      <c r="O99" s="125">
        <v>1156</v>
      </c>
      <c r="P99" s="127">
        <v>0.28900000000000003</v>
      </c>
      <c r="Q99" s="127">
        <v>0.41300000000000003</v>
      </c>
      <c r="R99" s="128">
        <f t="shared" si="14"/>
        <v>0.70200000000000007</v>
      </c>
      <c r="S99" s="128">
        <f t="shared" si="15"/>
        <v>0.77554884000000002</v>
      </c>
      <c r="T99" s="128">
        <f t="shared" si="16"/>
        <v>1.3397115199999998</v>
      </c>
      <c r="U99" s="128">
        <f t="shared" si="22"/>
        <v>0.48654883999999998</v>
      </c>
      <c r="V99" s="128">
        <f t="shared" si="23"/>
        <v>0.92671151999999979</v>
      </c>
      <c r="W99" s="128">
        <f t="shared" si="17"/>
        <v>0.14033690375066665</v>
      </c>
      <c r="X99" s="128">
        <f t="shared" si="18"/>
        <v>0.27702496371199997</v>
      </c>
      <c r="Y99" s="128">
        <f t="shared" si="19"/>
        <v>0.42</v>
      </c>
      <c r="Z99" s="128">
        <f t="shared" si="20"/>
        <v>0.83</v>
      </c>
    </row>
    <row r="100" spans="1:26" ht="24.95" customHeight="1">
      <c r="A100" s="60" t="s">
        <v>2065</v>
      </c>
      <c r="B100" s="38" t="s">
        <v>2072</v>
      </c>
      <c r="C100" s="23">
        <v>94</v>
      </c>
      <c r="D100" s="70" t="s">
        <v>559</v>
      </c>
      <c r="E100" s="22" t="s">
        <v>2075</v>
      </c>
      <c r="F100" s="17">
        <v>2</v>
      </c>
      <c r="G100" s="17">
        <v>37</v>
      </c>
      <c r="H100" s="17">
        <v>39</v>
      </c>
      <c r="I100" s="17">
        <v>0</v>
      </c>
      <c r="J100" s="17">
        <v>0</v>
      </c>
      <c r="K100" s="25">
        <f t="shared" si="13"/>
        <v>78</v>
      </c>
      <c r="L100" s="26">
        <v>33510100001604</v>
      </c>
      <c r="M100" s="27" t="s">
        <v>91</v>
      </c>
      <c r="N100" s="45" t="s">
        <v>131</v>
      </c>
      <c r="O100" s="125">
        <v>2217</v>
      </c>
      <c r="P100" s="127">
        <v>0.43</v>
      </c>
      <c r="Q100" s="127">
        <v>1.0020000000000002</v>
      </c>
      <c r="R100" s="128">
        <f t="shared" si="14"/>
        <v>1.4320000000000002</v>
      </c>
      <c r="S100" s="128">
        <f t="shared" si="15"/>
        <v>1.4873631300000001</v>
      </c>
      <c r="T100" s="128">
        <f t="shared" si="16"/>
        <v>2.5693256399999997</v>
      </c>
      <c r="U100" s="128">
        <f t="shared" si="22"/>
        <v>1.0573631300000002</v>
      </c>
      <c r="V100" s="128">
        <f t="shared" si="23"/>
        <v>1.5673256399999995</v>
      </c>
      <c r="W100" s="128">
        <f t="shared" si="17"/>
        <v>0.30497877212966673</v>
      </c>
      <c r="X100" s="128">
        <f t="shared" si="18"/>
        <v>0.46852587798399986</v>
      </c>
      <c r="Y100" s="128">
        <f t="shared" si="19"/>
        <v>0.91</v>
      </c>
      <c r="Z100" s="128">
        <f t="shared" si="20"/>
        <v>1.41</v>
      </c>
    </row>
    <row r="101" spans="1:26" ht="24.95" customHeight="1">
      <c r="A101" s="38" t="s">
        <v>2065</v>
      </c>
      <c r="B101" s="38" t="s">
        <v>2065</v>
      </c>
      <c r="C101" s="23">
        <v>95</v>
      </c>
      <c r="D101" s="70" t="s">
        <v>549</v>
      </c>
      <c r="E101" s="22" t="s">
        <v>2066</v>
      </c>
      <c r="F101" s="17">
        <v>4</v>
      </c>
      <c r="G101" s="17">
        <v>32</v>
      </c>
      <c r="H101" s="17">
        <v>35</v>
      </c>
      <c r="I101" s="17">
        <v>0</v>
      </c>
      <c r="J101" s="17">
        <v>2</v>
      </c>
      <c r="K101" s="25">
        <f t="shared" si="13"/>
        <v>73</v>
      </c>
      <c r="L101" s="26">
        <v>33510100001583</v>
      </c>
      <c r="M101" s="27" t="s">
        <v>91</v>
      </c>
      <c r="N101" s="45" t="s">
        <v>131</v>
      </c>
      <c r="O101" s="125">
        <v>2890</v>
      </c>
      <c r="P101" s="127">
        <v>3.6619999999999999</v>
      </c>
      <c r="Q101" s="127">
        <v>0.88800000000000034</v>
      </c>
      <c r="R101" s="128">
        <f t="shared" si="14"/>
        <v>4.5500000000000007</v>
      </c>
      <c r="S101" s="128">
        <f t="shared" si="15"/>
        <v>1.9388721000000002</v>
      </c>
      <c r="T101" s="128">
        <f t="shared" si="16"/>
        <v>3.3492787999999996</v>
      </c>
      <c r="U101" s="151">
        <v>0</v>
      </c>
      <c r="V101" s="128">
        <f t="shared" si="23"/>
        <v>2.4612787999999992</v>
      </c>
      <c r="W101" s="128">
        <f t="shared" si="17"/>
        <v>0</v>
      </c>
      <c r="X101" s="128">
        <f t="shared" si="18"/>
        <v>0.73575827594666643</v>
      </c>
      <c r="Y101" s="128">
        <f t="shared" si="19"/>
        <v>0</v>
      </c>
      <c r="Z101" s="128">
        <f t="shared" si="20"/>
        <v>2.21</v>
      </c>
    </row>
    <row r="102" spans="1:26" ht="24.95" customHeight="1">
      <c r="A102" s="38" t="s">
        <v>2065</v>
      </c>
      <c r="B102" s="38" t="s">
        <v>2065</v>
      </c>
      <c r="C102" s="23">
        <v>96</v>
      </c>
      <c r="D102" s="70" t="s">
        <v>558</v>
      </c>
      <c r="E102" s="22" t="s">
        <v>2071</v>
      </c>
      <c r="F102" s="17">
        <v>0</v>
      </c>
      <c r="G102" s="17">
        <v>61</v>
      </c>
      <c r="H102" s="17">
        <v>13</v>
      </c>
      <c r="I102" s="17">
        <v>0</v>
      </c>
      <c r="J102" s="17">
        <v>0</v>
      </c>
      <c r="K102" s="25">
        <f t="shared" si="13"/>
        <v>74</v>
      </c>
      <c r="L102" s="26">
        <v>33510100001601</v>
      </c>
      <c r="M102" s="27" t="s">
        <v>91</v>
      </c>
      <c r="N102" s="45" t="s">
        <v>131</v>
      </c>
      <c r="O102" s="125">
        <v>2520</v>
      </c>
      <c r="P102" s="127">
        <v>0.7609999999999999</v>
      </c>
      <c r="Q102" s="127">
        <v>0.44400000000000017</v>
      </c>
      <c r="R102" s="128">
        <f t="shared" si="14"/>
        <v>1.2050000000000001</v>
      </c>
      <c r="S102" s="128">
        <f t="shared" si="15"/>
        <v>1.6906428000000002</v>
      </c>
      <c r="T102" s="128">
        <f t="shared" si="16"/>
        <v>2.9204783999999999</v>
      </c>
      <c r="U102" s="128">
        <f t="shared" ref="U102:U124" si="24">S102-P102</f>
        <v>0.92964280000000032</v>
      </c>
      <c r="V102" s="128">
        <f t="shared" si="23"/>
        <v>2.4764783999999995</v>
      </c>
      <c r="W102" s="128">
        <f t="shared" si="17"/>
        <v>0.26813997161333342</v>
      </c>
      <c r="X102" s="128">
        <f t="shared" si="18"/>
        <v>0.74030194303999985</v>
      </c>
      <c r="Y102" s="128">
        <f t="shared" si="19"/>
        <v>0.8</v>
      </c>
      <c r="Z102" s="128">
        <f t="shared" si="20"/>
        <v>2.2200000000000002</v>
      </c>
    </row>
    <row r="103" spans="1:26" ht="24.95" customHeight="1">
      <c r="A103" s="60" t="s">
        <v>2065</v>
      </c>
      <c r="B103" s="38" t="s">
        <v>2081</v>
      </c>
      <c r="C103" s="23">
        <v>97</v>
      </c>
      <c r="D103" s="70" t="s">
        <v>598</v>
      </c>
      <c r="E103" s="22" t="s">
        <v>51</v>
      </c>
      <c r="F103" s="17">
        <v>5</v>
      </c>
      <c r="G103" s="17">
        <v>3</v>
      </c>
      <c r="H103" s="17">
        <v>47</v>
      </c>
      <c r="I103" s="17">
        <v>0</v>
      </c>
      <c r="J103" s="17">
        <v>0</v>
      </c>
      <c r="K103" s="25">
        <f t="shared" si="13"/>
        <v>55</v>
      </c>
      <c r="L103" s="26">
        <v>33510100003732</v>
      </c>
      <c r="M103" s="27" t="s">
        <v>91</v>
      </c>
      <c r="N103" s="45" t="s">
        <v>131</v>
      </c>
      <c r="O103" s="125">
        <v>2076</v>
      </c>
      <c r="P103" s="127">
        <v>0.43900000000000006</v>
      </c>
      <c r="Q103" s="127">
        <v>0.44700000000000006</v>
      </c>
      <c r="R103" s="128">
        <f t="shared" si="14"/>
        <v>0.88600000000000012</v>
      </c>
      <c r="S103" s="128">
        <f t="shared" si="15"/>
        <v>1.3927676400000002</v>
      </c>
      <c r="T103" s="128">
        <f t="shared" si="16"/>
        <v>2.4059179199999998</v>
      </c>
      <c r="U103" s="128">
        <f t="shared" si="24"/>
        <v>0.95376764000000014</v>
      </c>
      <c r="V103" s="128">
        <f t="shared" si="23"/>
        <v>1.9589179199999998</v>
      </c>
      <c r="W103" s="128">
        <f t="shared" si="17"/>
        <v>0.27509837963066669</v>
      </c>
      <c r="X103" s="128">
        <f t="shared" si="18"/>
        <v>0.58558586355199993</v>
      </c>
      <c r="Y103" s="128">
        <f t="shared" si="19"/>
        <v>0.83</v>
      </c>
      <c r="Z103" s="128">
        <f t="shared" si="20"/>
        <v>1.76</v>
      </c>
    </row>
    <row r="104" spans="1:26" ht="24.95" customHeight="1">
      <c r="A104" s="60" t="s">
        <v>2065</v>
      </c>
      <c r="B104" s="38" t="s">
        <v>2084</v>
      </c>
      <c r="C104" s="23">
        <v>98</v>
      </c>
      <c r="D104" s="70" t="s">
        <v>551</v>
      </c>
      <c r="E104" s="22" t="s">
        <v>2629</v>
      </c>
      <c r="F104" s="17">
        <v>0</v>
      </c>
      <c r="G104" s="17">
        <v>36</v>
      </c>
      <c r="H104" s="17">
        <v>17</v>
      </c>
      <c r="I104" s="17">
        <v>0</v>
      </c>
      <c r="J104" s="17">
        <v>0</v>
      </c>
      <c r="K104" s="25">
        <f t="shared" si="13"/>
        <v>53</v>
      </c>
      <c r="L104" s="26">
        <v>33510100001587</v>
      </c>
      <c r="M104" s="27" t="s">
        <v>91</v>
      </c>
      <c r="N104" s="45" t="s">
        <v>131</v>
      </c>
      <c r="O104" s="125">
        <v>1917</v>
      </c>
      <c r="P104" s="127">
        <v>0.49199999999999999</v>
      </c>
      <c r="Q104" s="127">
        <v>0.64899999999999958</v>
      </c>
      <c r="R104" s="128">
        <f t="shared" si="14"/>
        <v>1.1409999999999996</v>
      </c>
      <c r="S104" s="128">
        <f t="shared" si="15"/>
        <v>1.28609613</v>
      </c>
      <c r="T104" s="128">
        <f t="shared" si="16"/>
        <v>2.2216496399999999</v>
      </c>
      <c r="U104" s="128">
        <f t="shared" si="24"/>
        <v>0.79409613000000001</v>
      </c>
      <c r="V104" s="128">
        <f t="shared" si="23"/>
        <v>1.5726496400000003</v>
      </c>
      <c r="W104" s="128">
        <f t="shared" si="17"/>
        <v>0.22904379376299999</v>
      </c>
      <c r="X104" s="128">
        <f t="shared" si="18"/>
        <v>0.47011739905066674</v>
      </c>
      <c r="Y104" s="128">
        <f t="shared" si="19"/>
        <v>0.69</v>
      </c>
      <c r="Z104" s="128">
        <f t="shared" si="20"/>
        <v>1.41</v>
      </c>
    </row>
    <row r="105" spans="1:26" ht="24.95" customHeight="1">
      <c r="A105" s="60" t="s">
        <v>2065</v>
      </c>
      <c r="B105" s="38" t="s">
        <v>2081</v>
      </c>
      <c r="C105" s="23">
        <v>99</v>
      </c>
      <c r="D105" s="70" t="s">
        <v>540</v>
      </c>
      <c r="E105" s="22" t="s">
        <v>2082</v>
      </c>
      <c r="F105" s="17">
        <v>23</v>
      </c>
      <c r="G105" s="17">
        <v>2</v>
      </c>
      <c r="H105" s="17">
        <v>40</v>
      </c>
      <c r="I105" s="17">
        <v>0</v>
      </c>
      <c r="J105" s="17">
        <v>0</v>
      </c>
      <c r="K105" s="25">
        <f t="shared" si="13"/>
        <v>65</v>
      </c>
      <c r="L105" s="26">
        <v>33510100001557</v>
      </c>
      <c r="M105" s="27" t="s">
        <v>91</v>
      </c>
      <c r="N105" s="45" t="s">
        <v>131</v>
      </c>
      <c r="O105" s="125">
        <v>2237</v>
      </c>
      <c r="P105" s="127">
        <v>0.85099999999999976</v>
      </c>
      <c r="Q105" s="127">
        <v>0.64299999999999979</v>
      </c>
      <c r="R105" s="128">
        <f t="shared" si="14"/>
        <v>1.4939999999999996</v>
      </c>
      <c r="S105" s="128">
        <f t="shared" si="15"/>
        <v>1.5007809300000001</v>
      </c>
      <c r="T105" s="128">
        <f t="shared" si="16"/>
        <v>2.5925040399999997</v>
      </c>
      <c r="U105" s="128">
        <f t="shared" si="24"/>
        <v>0.64978093000000037</v>
      </c>
      <c r="V105" s="128">
        <f t="shared" si="23"/>
        <v>1.9495040399999999</v>
      </c>
      <c r="W105" s="128">
        <f t="shared" si="17"/>
        <v>0.18741847957633342</v>
      </c>
      <c r="X105" s="128">
        <f t="shared" si="18"/>
        <v>0.58277174102399998</v>
      </c>
      <c r="Y105" s="128">
        <f t="shared" si="19"/>
        <v>0.56000000000000005</v>
      </c>
      <c r="Z105" s="128">
        <f t="shared" si="20"/>
        <v>1.75</v>
      </c>
    </row>
    <row r="106" spans="1:26" ht="24.95" customHeight="1">
      <c r="A106" s="60" t="s">
        <v>2065</v>
      </c>
      <c r="B106" s="38" t="s">
        <v>2076</v>
      </c>
      <c r="C106" s="23">
        <v>100</v>
      </c>
      <c r="D106" s="70" t="s">
        <v>582</v>
      </c>
      <c r="E106" s="22" t="s">
        <v>2077</v>
      </c>
      <c r="F106" s="17">
        <v>14</v>
      </c>
      <c r="G106" s="17">
        <v>25</v>
      </c>
      <c r="H106" s="17">
        <v>27</v>
      </c>
      <c r="I106" s="17">
        <v>0</v>
      </c>
      <c r="J106" s="17">
        <v>0</v>
      </c>
      <c r="K106" s="25">
        <f t="shared" si="13"/>
        <v>66</v>
      </c>
      <c r="L106" s="26">
        <v>33510100001650</v>
      </c>
      <c r="M106" s="27" t="s">
        <v>91</v>
      </c>
      <c r="N106" s="45" t="s">
        <v>131</v>
      </c>
      <c r="O106" s="125">
        <v>2902</v>
      </c>
      <c r="P106" s="127">
        <v>0.3490000000000002</v>
      </c>
      <c r="Q106" s="127">
        <v>0.59399999999999986</v>
      </c>
      <c r="R106" s="128">
        <f t="shared" si="14"/>
        <v>0.94300000000000006</v>
      </c>
      <c r="S106" s="128">
        <f t="shared" si="15"/>
        <v>1.9469227800000002</v>
      </c>
      <c r="T106" s="128">
        <f t="shared" si="16"/>
        <v>3.3631858399999999</v>
      </c>
      <c r="U106" s="128">
        <f t="shared" si="24"/>
        <v>1.59792278</v>
      </c>
      <c r="V106" s="128">
        <f t="shared" si="23"/>
        <v>2.76918584</v>
      </c>
      <c r="W106" s="128">
        <f t="shared" si="17"/>
        <v>0.46089419384466662</v>
      </c>
      <c r="X106" s="128">
        <f t="shared" si="18"/>
        <v>0.82780195377066668</v>
      </c>
      <c r="Y106" s="128">
        <f t="shared" si="19"/>
        <v>1.38</v>
      </c>
      <c r="Z106" s="128">
        <f t="shared" si="20"/>
        <v>2.48</v>
      </c>
    </row>
    <row r="107" spans="1:26" ht="24.95" customHeight="1">
      <c r="A107" s="38" t="s">
        <v>2065</v>
      </c>
      <c r="B107" s="38" t="s">
        <v>2079</v>
      </c>
      <c r="C107" s="23">
        <v>101</v>
      </c>
      <c r="D107" s="70" t="s">
        <v>580</v>
      </c>
      <c r="E107" s="22" t="s">
        <v>2080</v>
      </c>
      <c r="F107" s="17">
        <v>1</v>
      </c>
      <c r="G107" s="17">
        <v>24</v>
      </c>
      <c r="H107" s="17">
        <v>58</v>
      </c>
      <c r="I107" s="17">
        <v>0</v>
      </c>
      <c r="J107" s="17">
        <v>0</v>
      </c>
      <c r="K107" s="25">
        <f t="shared" si="13"/>
        <v>83</v>
      </c>
      <c r="L107" s="26">
        <v>33510100001636</v>
      </c>
      <c r="M107" s="27" t="s">
        <v>91</v>
      </c>
      <c r="N107" s="45" t="s">
        <v>131</v>
      </c>
      <c r="O107" s="125">
        <v>2330</v>
      </c>
      <c r="P107" s="127">
        <v>0.82299999999999995</v>
      </c>
      <c r="Q107" s="127">
        <v>1.1459999999999999</v>
      </c>
      <c r="R107" s="128">
        <f t="shared" si="14"/>
        <v>1.9689999999999999</v>
      </c>
      <c r="S107" s="128">
        <f t="shared" si="15"/>
        <v>1.5631737000000001</v>
      </c>
      <c r="T107" s="128">
        <f t="shared" si="16"/>
        <v>2.7002835999999997</v>
      </c>
      <c r="U107" s="128">
        <f t="shared" si="24"/>
        <v>0.74017370000000016</v>
      </c>
      <c r="V107" s="128">
        <f t="shared" si="23"/>
        <v>1.5542835999999998</v>
      </c>
      <c r="W107" s="128">
        <f t="shared" si="17"/>
        <v>0.21349076753666671</v>
      </c>
      <c r="X107" s="128">
        <f t="shared" si="18"/>
        <v>0.46462717749333327</v>
      </c>
      <c r="Y107" s="128">
        <f t="shared" si="19"/>
        <v>0.64</v>
      </c>
      <c r="Z107" s="128">
        <f t="shared" si="20"/>
        <v>1.39</v>
      </c>
    </row>
    <row r="108" spans="1:26" ht="24.95" customHeight="1">
      <c r="A108" s="60" t="s">
        <v>2065</v>
      </c>
      <c r="B108" s="38" t="s">
        <v>2076</v>
      </c>
      <c r="C108" s="23">
        <v>102</v>
      </c>
      <c r="D108" s="70" t="s">
        <v>586</v>
      </c>
      <c r="E108" s="22" t="s">
        <v>2078</v>
      </c>
      <c r="F108" s="17">
        <v>0</v>
      </c>
      <c r="G108" s="17">
        <v>57</v>
      </c>
      <c r="H108" s="17">
        <v>38</v>
      </c>
      <c r="I108" s="17">
        <v>0</v>
      </c>
      <c r="J108" s="17">
        <v>2</v>
      </c>
      <c r="K108" s="25">
        <f t="shared" si="13"/>
        <v>97</v>
      </c>
      <c r="L108" s="26">
        <v>33510100001657</v>
      </c>
      <c r="M108" s="27" t="s">
        <v>91</v>
      </c>
      <c r="N108" s="45" t="s">
        <v>131</v>
      </c>
      <c r="O108" s="125">
        <v>2966</v>
      </c>
      <c r="P108" s="127">
        <v>0.47499999999999998</v>
      </c>
      <c r="Q108" s="127">
        <v>1.1660000000000001</v>
      </c>
      <c r="R108" s="128">
        <f t="shared" si="14"/>
        <v>1.641</v>
      </c>
      <c r="S108" s="128">
        <f t="shared" si="15"/>
        <v>1.9898597400000002</v>
      </c>
      <c r="T108" s="128">
        <f t="shared" si="16"/>
        <v>3.4373567199999999</v>
      </c>
      <c r="U108" s="128">
        <f t="shared" si="24"/>
        <v>1.5148597400000003</v>
      </c>
      <c r="V108" s="128">
        <f t="shared" si="23"/>
        <v>2.27135672</v>
      </c>
      <c r="W108" s="128">
        <f t="shared" si="17"/>
        <v>0.43693604434066668</v>
      </c>
      <c r="X108" s="128">
        <f t="shared" si="18"/>
        <v>0.67898423549866671</v>
      </c>
      <c r="Y108" s="128">
        <f t="shared" si="19"/>
        <v>1.31</v>
      </c>
      <c r="Z108" s="128">
        <f t="shared" si="20"/>
        <v>2.04</v>
      </c>
    </row>
    <row r="109" spans="1:26" ht="24.95" customHeight="1">
      <c r="A109" s="60" t="s">
        <v>2065</v>
      </c>
      <c r="B109" s="38" t="s">
        <v>2072</v>
      </c>
      <c r="C109" s="23">
        <v>103</v>
      </c>
      <c r="D109" s="70" t="s">
        <v>562</v>
      </c>
      <c r="E109" s="22" t="s">
        <v>2074</v>
      </c>
      <c r="F109" s="17">
        <v>1</v>
      </c>
      <c r="G109" s="17">
        <v>30</v>
      </c>
      <c r="H109" s="17">
        <v>73</v>
      </c>
      <c r="I109" s="17">
        <v>0</v>
      </c>
      <c r="J109" s="17">
        <v>0</v>
      </c>
      <c r="K109" s="25">
        <f t="shared" si="13"/>
        <v>104</v>
      </c>
      <c r="L109" s="26">
        <v>33510100001610</v>
      </c>
      <c r="M109" s="27" t="s">
        <v>91</v>
      </c>
      <c r="N109" s="45" t="s">
        <v>131</v>
      </c>
      <c r="O109" s="125">
        <v>3290</v>
      </c>
      <c r="P109" s="127">
        <v>0.60099999999999998</v>
      </c>
      <c r="Q109" s="127">
        <v>0.80700000000000038</v>
      </c>
      <c r="R109" s="128">
        <f t="shared" si="14"/>
        <v>1.4080000000000004</v>
      </c>
      <c r="S109" s="128">
        <f t="shared" si="15"/>
        <v>2.2072281</v>
      </c>
      <c r="T109" s="128">
        <f t="shared" si="16"/>
        <v>3.8128467999999995</v>
      </c>
      <c r="U109" s="128">
        <f t="shared" si="24"/>
        <v>1.6062281</v>
      </c>
      <c r="V109" s="128">
        <f t="shared" si="23"/>
        <v>3.0058467999999992</v>
      </c>
      <c r="W109" s="128">
        <f t="shared" si="17"/>
        <v>0.46328972497666671</v>
      </c>
      <c r="X109" s="128">
        <f t="shared" si="18"/>
        <v>0.89854780341333318</v>
      </c>
      <c r="Y109" s="128">
        <f t="shared" si="19"/>
        <v>1.39</v>
      </c>
      <c r="Z109" s="128">
        <f t="shared" si="20"/>
        <v>2.7</v>
      </c>
    </row>
    <row r="110" spans="1:26" ht="24.95" customHeight="1">
      <c r="A110" s="60" t="s">
        <v>2065</v>
      </c>
      <c r="B110" s="38" t="s">
        <v>2084</v>
      </c>
      <c r="C110" s="23">
        <v>104</v>
      </c>
      <c r="D110" s="70" t="s">
        <v>568</v>
      </c>
      <c r="E110" s="22" t="s">
        <v>2085</v>
      </c>
      <c r="F110" s="17">
        <v>2</v>
      </c>
      <c r="G110" s="17">
        <v>34</v>
      </c>
      <c r="H110" s="17">
        <v>43</v>
      </c>
      <c r="I110" s="17">
        <v>0</v>
      </c>
      <c r="J110" s="17">
        <v>0</v>
      </c>
      <c r="K110" s="25">
        <f t="shared" si="13"/>
        <v>79</v>
      </c>
      <c r="L110" s="26">
        <v>33510100001616</v>
      </c>
      <c r="M110" s="27" t="s">
        <v>91</v>
      </c>
      <c r="N110" s="45" t="s">
        <v>131</v>
      </c>
      <c r="O110" s="125">
        <v>2782</v>
      </c>
      <c r="P110" s="127">
        <v>0.92599999999999971</v>
      </c>
      <c r="Q110" s="127">
        <v>0.81</v>
      </c>
      <c r="R110" s="128">
        <f t="shared" si="14"/>
        <v>1.7359999999999998</v>
      </c>
      <c r="S110" s="128">
        <f t="shared" si="15"/>
        <v>1.8664159800000002</v>
      </c>
      <c r="T110" s="128">
        <f t="shared" si="16"/>
        <v>3.2241154399999998</v>
      </c>
      <c r="U110" s="128">
        <f t="shared" si="24"/>
        <v>0.94041598000000048</v>
      </c>
      <c r="V110" s="128">
        <f t="shared" si="23"/>
        <v>2.4141154399999998</v>
      </c>
      <c r="W110" s="128">
        <f t="shared" si="17"/>
        <v>0.27124731583133344</v>
      </c>
      <c r="X110" s="128">
        <f t="shared" si="18"/>
        <v>0.72165957553066662</v>
      </c>
      <c r="Y110" s="128">
        <f t="shared" si="19"/>
        <v>0.81</v>
      </c>
      <c r="Z110" s="128">
        <f t="shared" si="20"/>
        <v>2.16</v>
      </c>
    </row>
    <row r="111" spans="1:26" ht="24.95" customHeight="1">
      <c r="A111" s="60" t="s">
        <v>2065</v>
      </c>
      <c r="B111" s="38" t="s">
        <v>2643</v>
      </c>
      <c r="C111" s="23">
        <v>105</v>
      </c>
      <c r="D111" s="70" t="s">
        <v>588</v>
      </c>
      <c r="E111" s="22" t="s">
        <v>2090</v>
      </c>
      <c r="F111" s="17">
        <v>38</v>
      </c>
      <c r="G111" s="17">
        <v>8</v>
      </c>
      <c r="H111" s="17">
        <v>60</v>
      </c>
      <c r="I111" s="17">
        <v>0</v>
      </c>
      <c r="J111" s="17">
        <v>0</v>
      </c>
      <c r="K111" s="25">
        <f t="shared" si="13"/>
        <v>106</v>
      </c>
      <c r="L111" s="26">
        <v>33510100001663</v>
      </c>
      <c r="M111" s="27" t="s">
        <v>91</v>
      </c>
      <c r="N111" s="45" t="s">
        <v>131</v>
      </c>
      <c r="O111" s="125">
        <v>3269</v>
      </c>
      <c r="P111" s="127">
        <v>0.39400000000000013</v>
      </c>
      <c r="Q111" s="127">
        <v>0.80699999999999994</v>
      </c>
      <c r="R111" s="128">
        <f t="shared" si="14"/>
        <v>1.2010000000000001</v>
      </c>
      <c r="S111" s="128">
        <f t="shared" si="15"/>
        <v>2.1931394100000001</v>
      </c>
      <c r="T111" s="128">
        <f t="shared" si="16"/>
        <v>3.7885094799999997</v>
      </c>
      <c r="U111" s="128">
        <f t="shared" si="24"/>
        <v>1.79913941</v>
      </c>
      <c r="V111" s="128">
        <f t="shared" si="23"/>
        <v>2.9815094799999997</v>
      </c>
      <c r="W111" s="128">
        <f t="shared" si="17"/>
        <v>0.5189317771576667</v>
      </c>
      <c r="X111" s="128">
        <f t="shared" si="18"/>
        <v>0.8912725672213333</v>
      </c>
      <c r="Y111" s="128">
        <f t="shared" si="19"/>
        <v>1.56</v>
      </c>
      <c r="Z111" s="128">
        <f t="shared" si="20"/>
        <v>2.67</v>
      </c>
    </row>
    <row r="112" spans="1:26" ht="24.95" customHeight="1">
      <c r="A112" s="38" t="s">
        <v>2065</v>
      </c>
      <c r="B112" s="38" t="s">
        <v>2065</v>
      </c>
      <c r="C112" s="23">
        <v>106</v>
      </c>
      <c r="D112" s="70" t="s">
        <v>548</v>
      </c>
      <c r="E112" s="22" t="s">
        <v>2067</v>
      </c>
      <c r="F112" s="17">
        <v>20</v>
      </c>
      <c r="G112" s="17">
        <v>64</v>
      </c>
      <c r="H112" s="17">
        <v>60</v>
      </c>
      <c r="I112" s="17">
        <v>0</v>
      </c>
      <c r="J112" s="17">
        <v>3</v>
      </c>
      <c r="K112" s="25">
        <f t="shared" si="13"/>
        <v>147</v>
      </c>
      <c r="L112" s="26">
        <v>33510100001580</v>
      </c>
      <c r="M112" s="27" t="s">
        <v>91</v>
      </c>
      <c r="N112" s="45" t="s">
        <v>131</v>
      </c>
      <c r="O112" s="125">
        <v>3292</v>
      </c>
      <c r="P112" s="127">
        <v>1.2489999999999999</v>
      </c>
      <c r="Q112" s="127">
        <v>1.5279999999999996</v>
      </c>
      <c r="R112" s="128">
        <f t="shared" si="14"/>
        <v>2.7769999999999992</v>
      </c>
      <c r="S112" s="128">
        <f t="shared" si="15"/>
        <v>2.2085698800000002</v>
      </c>
      <c r="T112" s="128">
        <f t="shared" si="16"/>
        <v>3.8151646399999999</v>
      </c>
      <c r="U112" s="128">
        <f t="shared" si="24"/>
        <v>0.95956988000000032</v>
      </c>
      <c r="V112" s="128">
        <f t="shared" si="23"/>
        <v>2.2871646400000003</v>
      </c>
      <c r="W112" s="128">
        <f t="shared" si="17"/>
        <v>0.27677193905466674</v>
      </c>
      <c r="X112" s="128">
        <f t="shared" si="18"/>
        <v>0.68370974971733345</v>
      </c>
      <c r="Y112" s="128">
        <f t="shared" si="19"/>
        <v>0.83</v>
      </c>
      <c r="Z112" s="128">
        <f t="shared" si="20"/>
        <v>2.0499999999999998</v>
      </c>
    </row>
    <row r="113" spans="1:26" ht="24.95" customHeight="1">
      <c r="A113" s="60" t="s">
        <v>2065</v>
      </c>
      <c r="B113" s="38" t="s">
        <v>2086</v>
      </c>
      <c r="C113" s="23">
        <v>107</v>
      </c>
      <c r="D113" s="70" t="s">
        <v>554</v>
      </c>
      <c r="E113" s="22" t="s">
        <v>2089</v>
      </c>
      <c r="F113" s="17">
        <v>1</v>
      </c>
      <c r="G113" s="17">
        <v>11</v>
      </c>
      <c r="H113" s="17">
        <v>74</v>
      </c>
      <c r="I113" s="17">
        <v>0</v>
      </c>
      <c r="J113" s="17">
        <v>0</v>
      </c>
      <c r="K113" s="25">
        <f t="shared" si="13"/>
        <v>86</v>
      </c>
      <c r="L113" s="26">
        <v>33510100001592</v>
      </c>
      <c r="M113" s="27" t="s">
        <v>91</v>
      </c>
      <c r="N113" s="45" t="s">
        <v>131</v>
      </c>
      <c r="O113" s="125">
        <v>3401</v>
      </c>
      <c r="P113" s="127">
        <v>0.45900000000000007</v>
      </c>
      <c r="Q113" s="127">
        <v>1.0149999999999999</v>
      </c>
      <c r="R113" s="128">
        <f t="shared" si="14"/>
        <v>1.474</v>
      </c>
      <c r="S113" s="128">
        <f t="shared" si="15"/>
        <v>2.2816968900000001</v>
      </c>
      <c r="T113" s="128">
        <f t="shared" si="16"/>
        <v>3.9414869199999996</v>
      </c>
      <c r="U113" s="128">
        <f t="shared" si="24"/>
        <v>1.82269689</v>
      </c>
      <c r="V113" s="128">
        <f t="shared" si="23"/>
        <v>2.9264869199999994</v>
      </c>
      <c r="W113" s="128">
        <f t="shared" si="17"/>
        <v>0.52572653963899996</v>
      </c>
      <c r="X113" s="128">
        <f t="shared" si="18"/>
        <v>0.8748244899519998</v>
      </c>
      <c r="Y113" s="128">
        <f t="shared" si="19"/>
        <v>1.58</v>
      </c>
      <c r="Z113" s="128">
        <f t="shared" si="20"/>
        <v>2.62</v>
      </c>
    </row>
    <row r="114" spans="1:26" ht="24.95" customHeight="1">
      <c r="A114" s="60" t="s">
        <v>2065</v>
      </c>
      <c r="B114" s="38" t="s">
        <v>2072</v>
      </c>
      <c r="C114" s="23">
        <v>108</v>
      </c>
      <c r="D114" s="70" t="s">
        <v>563</v>
      </c>
      <c r="E114" s="22" t="s">
        <v>2073</v>
      </c>
      <c r="F114" s="17">
        <v>2</v>
      </c>
      <c r="G114" s="17">
        <v>50</v>
      </c>
      <c r="H114" s="17">
        <v>61</v>
      </c>
      <c r="I114" s="17">
        <v>0</v>
      </c>
      <c r="J114" s="17">
        <v>0</v>
      </c>
      <c r="K114" s="25">
        <f t="shared" si="13"/>
        <v>113</v>
      </c>
      <c r="L114" s="26">
        <v>33510100001611</v>
      </c>
      <c r="M114" s="27" t="s">
        <v>91</v>
      </c>
      <c r="N114" s="45" t="s">
        <v>131</v>
      </c>
      <c r="O114" s="125">
        <v>3682</v>
      </c>
      <c r="P114" s="127">
        <v>0.99600000000000022</v>
      </c>
      <c r="Q114" s="127">
        <v>1.2880000000000003</v>
      </c>
      <c r="R114" s="128">
        <f t="shared" si="14"/>
        <v>2.2840000000000007</v>
      </c>
      <c r="S114" s="128">
        <f t="shared" si="15"/>
        <v>2.47021698</v>
      </c>
      <c r="T114" s="128">
        <f t="shared" si="16"/>
        <v>4.2671434399999999</v>
      </c>
      <c r="U114" s="128">
        <f t="shared" si="24"/>
        <v>1.4742169799999998</v>
      </c>
      <c r="V114" s="128">
        <f t="shared" si="23"/>
        <v>2.9791434399999996</v>
      </c>
      <c r="W114" s="128">
        <f t="shared" si="17"/>
        <v>0.42521331759799991</v>
      </c>
      <c r="X114" s="128">
        <f t="shared" si="18"/>
        <v>0.89056527899733329</v>
      </c>
      <c r="Y114" s="128">
        <f t="shared" si="19"/>
        <v>1.28</v>
      </c>
      <c r="Z114" s="128">
        <f t="shared" si="20"/>
        <v>2.67</v>
      </c>
    </row>
    <row r="115" spans="1:26" ht="24.95" customHeight="1">
      <c r="A115" s="38" t="s">
        <v>2065</v>
      </c>
      <c r="B115" s="38" t="s">
        <v>2065</v>
      </c>
      <c r="C115" s="23">
        <v>109</v>
      </c>
      <c r="D115" s="70" t="s">
        <v>537</v>
      </c>
      <c r="E115" s="22" t="s">
        <v>2069</v>
      </c>
      <c r="F115" s="17">
        <v>5</v>
      </c>
      <c r="G115" s="17">
        <v>81</v>
      </c>
      <c r="H115" s="17">
        <v>22</v>
      </c>
      <c r="I115" s="17">
        <v>0</v>
      </c>
      <c r="J115" s="17">
        <v>0</v>
      </c>
      <c r="K115" s="25">
        <f t="shared" si="13"/>
        <v>108</v>
      </c>
      <c r="L115" s="26">
        <v>33510100001552</v>
      </c>
      <c r="M115" s="27" t="s">
        <v>91</v>
      </c>
      <c r="N115" s="45" t="s">
        <v>131</v>
      </c>
      <c r="O115" s="125">
        <v>3437</v>
      </c>
      <c r="P115" s="127">
        <v>0.59400000000000031</v>
      </c>
      <c r="Q115" s="127">
        <v>1.0529999999999995</v>
      </c>
      <c r="R115" s="128">
        <f t="shared" si="14"/>
        <v>1.6469999999999998</v>
      </c>
      <c r="S115" s="128">
        <f t="shared" si="15"/>
        <v>2.3058489300000002</v>
      </c>
      <c r="T115" s="128">
        <f t="shared" si="16"/>
        <v>3.9832080399999996</v>
      </c>
      <c r="U115" s="128">
        <f t="shared" si="24"/>
        <v>1.7118489299999999</v>
      </c>
      <c r="V115" s="128">
        <f t="shared" si="23"/>
        <v>2.9302080400000001</v>
      </c>
      <c r="W115" s="128">
        <f t="shared" si="17"/>
        <v>0.493754293043</v>
      </c>
      <c r="X115" s="128">
        <f t="shared" si="18"/>
        <v>0.87593685675733346</v>
      </c>
      <c r="Y115" s="128">
        <f t="shared" si="19"/>
        <v>1.48</v>
      </c>
      <c r="Z115" s="128">
        <f t="shared" si="20"/>
        <v>2.63</v>
      </c>
    </row>
    <row r="116" spans="1:26" ht="24.95" customHeight="1">
      <c r="A116" s="60" t="s">
        <v>2065</v>
      </c>
      <c r="B116" s="38" t="s">
        <v>2086</v>
      </c>
      <c r="C116" s="23">
        <v>110</v>
      </c>
      <c r="D116" s="70" t="s">
        <v>555</v>
      </c>
      <c r="E116" s="22" t="s">
        <v>2087</v>
      </c>
      <c r="F116" s="17">
        <v>18</v>
      </c>
      <c r="G116" s="17">
        <v>0</v>
      </c>
      <c r="H116" s="17">
        <v>98</v>
      </c>
      <c r="I116" s="17">
        <v>0</v>
      </c>
      <c r="J116" s="17">
        <v>0</v>
      </c>
      <c r="K116" s="25">
        <f t="shared" si="13"/>
        <v>116</v>
      </c>
      <c r="L116" s="26">
        <v>33510100001593</v>
      </c>
      <c r="M116" s="27" t="s">
        <v>91</v>
      </c>
      <c r="N116" s="45" t="s">
        <v>131</v>
      </c>
      <c r="O116" s="125">
        <v>3828</v>
      </c>
      <c r="P116" s="127">
        <v>1.0709999999999997</v>
      </c>
      <c r="Q116" s="127">
        <v>1.016</v>
      </c>
      <c r="R116" s="128">
        <f t="shared" si="14"/>
        <v>2.0869999999999997</v>
      </c>
      <c r="S116" s="128">
        <f t="shared" si="15"/>
        <v>2.5681669200000004</v>
      </c>
      <c r="T116" s="128">
        <f t="shared" si="16"/>
        <v>4.43634576</v>
      </c>
      <c r="U116" s="128">
        <f t="shared" si="24"/>
        <v>1.4971669200000006</v>
      </c>
      <c r="V116" s="128">
        <f t="shared" si="23"/>
        <v>3.42034576</v>
      </c>
      <c r="W116" s="128">
        <f t="shared" si="17"/>
        <v>0.43183284529200017</v>
      </c>
      <c r="X116" s="128">
        <f t="shared" si="18"/>
        <v>1.0224553591893335</v>
      </c>
      <c r="Y116" s="128">
        <f t="shared" si="19"/>
        <v>1.3</v>
      </c>
      <c r="Z116" s="128">
        <f t="shared" si="20"/>
        <v>3.07</v>
      </c>
    </row>
    <row r="117" spans="1:26" ht="24.95" customHeight="1">
      <c r="A117" s="60" t="s">
        <v>2065</v>
      </c>
      <c r="B117" s="38" t="s">
        <v>2086</v>
      </c>
      <c r="C117" s="23">
        <v>111</v>
      </c>
      <c r="D117" s="70" t="s">
        <v>543</v>
      </c>
      <c r="E117" s="22" t="s">
        <v>2088</v>
      </c>
      <c r="F117" s="17">
        <v>20</v>
      </c>
      <c r="G117" s="17">
        <v>45</v>
      </c>
      <c r="H117" s="116">
        <v>32</v>
      </c>
      <c r="I117" s="17">
        <v>0</v>
      </c>
      <c r="J117" s="17">
        <v>12</v>
      </c>
      <c r="K117" s="25">
        <f t="shared" si="13"/>
        <v>109</v>
      </c>
      <c r="L117" s="26">
        <v>33510100001571</v>
      </c>
      <c r="M117" s="27" t="s">
        <v>91</v>
      </c>
      <c r="N117" s="45" t="s">
        <v>131</v>
      </c>
      <c r="O117" s="125">
        <v>2675</v>
      </c>
      <c r="P117" s="127">
        <v>0.97699999999999965</v>
      </c>
      <c r="Q117" s="127">
        <v>1.1950000000000001</v>
      </c>
      <c r="R117" s="128">
        <f t="shared" si="14"/>
        <v>2.1719999999999997</v>
      </c>
      <c r="S117" s="128">
        <f t="shared" si="15"/>
        <v>1.7946307500000001</v>
      </c>
      <c r="T117" s="128">
        <f t="shared" si="16"/>
        <v>3.1001109999999996</v>
      </c>
      <c r="U117" s="128">
        <f t="shared" si="24"/>
        <v>0.81763075000000041</v>
      </c>
      <c r="V117" s="128">
        <f t="shared" si="23"/>
        <v>1.9051109999999996</v>
      </c>
      <c r="W117" s="128">
        <f t="shared" si="17"/>
        <v>0.23583196265833342</v>
      </c>
      <c r="X117" s="128">
        <f t="shared" si="18"/>
        <v>0.56950118159999985</v>
      </c>
      <c r="Y117" s="128">
        <f t="shared" si="19"/>
        <v>0.71</v>
      </c>
      <c r="Z117" s="128">
        <f t="shared" si="20"/>
        <v>1.71</v>
      </c>
    </row>
    <row r="118" spans="1:26" ht="24.95" customHeight="1">
      <c r="A118" s="60" t="s">
        <v>125</v>
      </c>
      <c r="B118" s="38" t="s">
        <v>1908</v>
      </c>
      <c r="C118" s="23">
        <v>112</v>
      </c>
      <c r="D118" s="70" t="s">
        <v>402</v>
      </c>
      <c r="E118" s="22" t="s">
        <v>54</v>
      </c>
      <c r="F118" s="17">
        <v>0</v>
      </c>
      <c r="G118" s="17">
        <v>0</v>
      </c>
      <c r="H118" s="17">
        <v>105</v>
      </c>
      <c r="I118" s="17">
        <v>0</v>
      </c>
      <c r="J118" s="17">
        <v>0</v>
      </c>
      <c r="K118" s="25">
        <f t="shared" si="13"/>
        <v>105</v>
      </c>
      <c r="L118" s="26">
        <v>50153974635</v>
      </c>
      <c r="M118" s="27" t="s">
        <v>98</v>
      </c>
      <c r="N118" s="45" t="s">
        <v>136</v>
      </c>
      <c r="O118" s="125">
        <v>3443</v>
      </c>
      <c r="P118" s="127">
        <v>0.6639999999999997</v>
      </c>
      <c r="Q118" s="127">
        <v>0.95499999999999996</v>
      </c>
      <c r="R118" s="128">
        <f t="shared" si="14"/>
        <v>1.6189999999999998</v>
      </c>
      <c r="S118" s="128">
        <f t="shared" si="15"/>
        <v>2.3098742700000003</v>
      </c>
      <c r="T118" s="128">
        <f t="shared" si="16"/>
        <v>3.9901615599999998</v>
      </c>
      <c r="U118" s="128">
        <f t="shared" si="24"/>
        <v>1.6458742700000006</v>
      </c>
      <c r="V118" s="128">
        <f t="shared" ref="V118:V149" si="25">T118-Q118</f>
        <v>3.0351615599999997</v>
      </c>
      <c r="W118" s="128">
        <f t="shared" si="17"/>
        <v>0.47472500194366685</v>
      </c>
      <c r="X118" s="128">
        <f t="shared" si="18"/>
        <v>0.90731096233599995</v>
      </c>
      <c r="Y118" s="128">
        <f t="shared" si="19"/>
        <v>1.42</v>
      </c>
      <c r="Z118" s="128">
        <f t="shared" si="20"/>
        <v>2.72</v>
      </c>
    </row>
    <row r="119" spans="1:26" ht="24.95" customHeight="1">
      <c r="A119" s="60" t="s">
        <v>125</v>
      </c>
      <c r="B119" s="38" t="s">
        <v>1902</v>
      </c>
      <c r="C119" s="23">
        <v>113</v>
      </c>
      <c r="D119" s="70" t="s">
        <v>413</v>
      </c>
      <c r="E119" s="22" t="s">
        <v>1905</v>
      </c>
      <c r="F119" s="17">
        <v>12</v>
      </c>
      <c r="G119" s="17">
        <v>28</v>
      </c>
      <c r="H119" s="17">
        <v>20</v>
      </c>
      <c r="I119" s="17">
        <v>0</v>
      </c>
      <c r="J119" s="17">
        <v>0</v>
      </c>
      <c r="K119" s="25">
        <f t="shared" si="13"/>
        <v>60</v>
      </c>
      <c r="L119" s="26">
        <v>50044516125</v>
      </c>
      <c r="M119" s="27" t="s">
        <v>98</v>
      </c>
      <c r="N119" s="45" t="s">
        <v>136</v>
      </c>
      <c r="O119" s="125">
        <v>1823</v>
      </c>
      <c r="P119" s="127">
        <v>0.40600000000000014</v>
      </c>
      <c r="Q119" s="127">
        <v>0.78</v>
      </c>
      <c r="R119" s="128">
        <f t="shared" si="14"/>
        <v>1.1860000000000002</v>
      </c>
      <c r="S119" s="128">
        <f t="shared" si="15"/>
        <v>1.2230324700000001</v>
      </c>
      <c r="T119" s="128">
        <f t="shared" si="16"/>
        <v>2.1127111599999999</v>
      </c>
      <c r="U119" s="128">
        <f t="shared" si="24"/>
        <v>0.81703247000000001</v>
      </c>
      <c r="V119" s="128">
        <f t="shared" si="25"/>
        <v>1.3327111599999999</v>
      </c>
      <c r="W119" s="128">
        <f t="shared" si="17"/>
        <v>0.23565939876366665</v>
      </c>
      <c r="X119" s="128">
        <f t="shared" si="18"/>
        <v>0.39839178942933334</v>
      </c>
      <c r="Y119" s="128">
        <f t="shared" si="19"/>
        <v>0.71</v>
      </c>
      <c r="Z119" s="128">
        <f t="shared" si="20"/>
        <v>1.2</v>
      </c>
    </row>
    <row r="120" spans="1:26" ht="24.95" customHeight="1">
      <c r="A120" s="60" t="s">
        <v>125</v>
      </c>
      <c r="B120" s="38" t="s">
        <v>1997</v>
      </c>
      <c r="C120" s="23">
        <v>114</v>
      </c>
      <c r="D120" s="71" t="s">
        <v>407</v>
      </c>
      <c r="E120" s="22" t="s">
        <v>1998</v>
      </c>
      <c r="F120" s="17">
        <v>33</v>
      </c>
      <c r="G120" s="17">
        <v>61</v>
      </c>
      <c r="H120" s="17">
        <v>43</v>
      </c>
      <c r="I120" s="17">
        <v>0</v>
      </c>
      <c r="J120" s="17">
        <v>0</v>
      </c>
      <c r="K120" s="25">
        <f t="shared" si="13"/>
        <v>137</v>
      </c>
      <c r="L120" s="26">
        <v>50043910870</v>
      </c>
      <c r="M120" s="27" t="s">
        <v>98</v>
      </c>
      <c r="N120" s="45" t="s">
        <v>136</v>
      </c>
      <c r="O120" s="125">
        <v>4841</v>
      </c>
      <c r="P120" s="127">
        <v>0.92800000000000038</v>
      </c>
      <c r="Q120" s="127">
        <v>1.3569999999999989</v>
      </c>
      <c r="R120" s="128">
        <f t="shared" si="14"/>
        <v>2.2849999999999993</v>
      </c>
      <c r="S120" s="128">
        <f t="shared" si="15"/>
        <v>3.2477784900000004</v>
      </c>
      <c r="T120" s="128">
        <f t="shared" si="16"/>
        <v>5.6103317199999996</v>
      </c>
      <c r="U120" s="128">
        <f t="shared" si="24"/>
        <v>2.31977849</v>
      </c>
      <c r="V120" s="128">
        <f t="shared" si="25"/>
        <v>4.2533317200000003</v>
      </c>
      <c r="W120" s="128">
        <f t="shared" si="17"/>
        <v>0.66910144246566672</v>
      </c>
      <c r="X120" s="128">
        <f t="shared" si="18"/>
        <v>1.2714626288320001</v>
      </c>
      <c r="Y120" s="128">
        <f t="shared" si="19"/>
        <v>2.0099999999999998</v>
      </c>
      <c r="Z120" s="128">
        <f t="shared" si="20"/>
        <v>3.81</v>
      </c>
    </row>
    <row r="121" spans="1:26" ht="24.95" customHeight="1">
      <c r="A121" s="60" t="s">
        <v>125</v>
      </c>
      <c r="B121" s="38" t="s">
        <v>1908</v>
      </c>
      <c r="C121" s="23">
        <v>115</v>
      </c>
      <c r="D121" s="71" t="s">
        <v>428</v>
      </c>
      <c r="E121" s="22" t="s">
        <v>1910</v>
      </c>
      <c r="F121" s="17">
        <v>0</v>
      </c>
      <c r="G121" s="17">
        <v>8</v>
      </c>
      <c r="H121" s="17">
        <v>80</v>
      </c>
      <c r="I121" s="17">
        <v>0</v>
      </c>
      <c r="J121" s="17">
        <v>0</v>
      </c>
      <c r="K121" s="25">
        <f t="shared" si="13"/>
        <v>88</v>
      </c>
      <c r="L121" s="26">
        <v>50044541844</v>
      </c>
      <c r="M121" s="27" t="s">
        <v>98</v>
      </c>
      <c r="N121" s="45" t="s">
        <v>136</v>
      </c>
      <c r="O121" s="125">
        <v>2770</v>
      </c>
      <c r="P121" s="127">
        <v>0.42</v>
      </c>
      <c r="Q121" s="127">
        <v>1.9940000000000002</v>
      </c>
      <c r="R121" s="128">
        <f t="shared" si="14"/>
        <v>2.4140000000000001</v>
      </c>
      <c r="S121" s="128">
        <f t="shared" si="15"/>
        <v>1.8583653000000002</v>
      </c>
      <c r="T121" s="128">
        <f t="shared" si="16"/>
        <v>3.2102084</v>
      </c>
      <c r="U121" s="128">
        <f t="shared" si="24"/>
        <v>1.4383653000000003</v>
      </c>
      <c r="V121" s="128">
        <f t="shared" si="25"/>
        <v>1.2162083999999997</v>
      </c>
      <c r="W121" s="128">
        <f t="shared" si="17"/>
        <v>0.41487249803000004</v>
      </c>
      <c r="X121" s="128">
        <f t="shared" si="18"/>
        <v>0.36356523103999994</v>
      </c>
      <c r="Y121" s="128">
        <f t="shared" si="19"/>
        <v>1.24</v>
      </c>
      <c r="Z121" s="128">
        <f t="shared" si="20"/>
        <v>1.0900000000000001</v>
      </c>
    </row>
    <row r="122" spans="1:26" ht="24.95" customHeight="1">
      <c r="A122" s="60" t="s">
        <v>125</v>
      </c>
      <c r="B122" s="38" t="s">
        <v>1885</v>
      </c>
      <c r="C122" s="23">
        <v>116</v>
      </c>
      <c r="D122" s="71" t="s">
        <v>492</v>
      </c>
      <c r="E122" s="22" t="s">
        <v>2287</v>
      </c>
      <c r="F122" s="17">
        <v>0</v>
      </c>
      <c r="G122" s="17">
        <v>0</v>
      </c>
      <c r="H122" s="17">
        <v>59</v>
      </c>
      <c r="I122" s="17">
        <v>0</v>
      </c>
      <c r="J122" s="17">
        <v>0</v>
      </c>
      <c r="K122" s="25">
        <f t="shared" si="13"/>
        <v>59</v>
      </c>
      <c r="L122" s="26">
        <v>50045509808</v>
      </c>
      <c r="M122" s="27" t="s">
        <v>98</v>
      </c>
      <c r="N122" s="45" t="s">
        <v>136</v>
      </c>
      <c r="O122" s="125">
        <v>2066</v>
      </c>
      <c r="P122" s="127">
        <v>0.94299999999999973</v>
      </c>
      <c r="Q122" s="127">
        <v>0.6419999999999999</v>
      </c>
      <c r="R122" s="128">
        <f t="shared" si="14"/>
        <v>1.5849999999999995</v>
      </c>
      <c r="S122" s="128">
        <f t="shared" si="15"/>
        <v>1.3860587400000002</v>
      </c>
      <c r="T122" s="128">
        <f t="shared" si="16"/>
        <v>2.3943287199999999</v>
      </c>
      <c r="U122" s="128">
        <f t="shared" si="24"/>
        <v>0.44305874000000045</v>
      </c>
      <c r="V122" s="128">
        <f t="shared" si="25"/>
        <v>1.75232872</v>
      </c>
      <c r="W122" s="128">
        <f t="shared" si="17"/>
        <v>0.1277929092406668</v>
      </c>
      <c r="X122" s="128">
        <f t="shared" si="18"/>
        <v>0.52382946536533337</v>
      </c>
      <c r="Y122" s="128">
        <f t="shared" si="19"/>
        <v>0.38</v>
      </c>
      <c r="Z122" s="128">
        <f t="shared" si="20"/>
        <v>1.57</v>
      </c>
    </row>
    <row r="123" spans="1:26" ht="24.95" customHeight="1">
      <c r="A123" s="60" t="s">
        <v>125</v>
      </c>
      <c r="B123" s="38" t="s">
        <v>1902</v>
      </c>
      <c r="C123" s="23">
        <v>117</v>
      </c>
      <c r="D123" s="70" t="s">
        <v>414</v>
      </c>
      <c r="E123" s="22" t="s">
        <v>1904</v>
      </c>
      <c r="F123" s="17">
        <v>26</v>
      </c>
      <c r="G123" s="17">
        <v>15</v>
      </c>
      <c r="H123" s="17">
        <v>62</v>
      </c>
      <c r="I123" s="17">
        <v>0</v>
      </c>
      <c r="J123" s="17">
        <v>0</v>
      </c>
      <c r="K123" s="25">
        <f t="shared" si="13"/>
        <v>103</v>
      </c>
      <c r="L123" s="26">
        <v>50044516771</v>
      </c>
      <c r="M123" s="27" t="s">
        <v>98</v>
      </c>
      <c r="N123" s="45" t="s">
        <v>136</v>
      </c>
      <c r="O123" s="125">
        <v>2971</v>
      </c>
      <c r="P123" s="127">
        <v>0.83400000000000052</v>
      </c>
      <c r="Q123" s="127">
        <v>0.84299999999999953</v>
      </c>
      <c r="R123" s="128">
        <f t="shared" si="14"/>
        <v>1.677</v>
      </c>
      <c r="S123" s="128">
        <f t="shared" si="15"/>
        <v>1.9932141900000002</v>
      </c>
      <c r="T123" s="128">
        <f t="shared" si="16"/>
        <v>3.4431513199999997</v>
      </c>
      <c r="U123" s="128">
        <f t="shared" si="24"/>
        <v>1.1592141899999997</v>
      </c>
      <c r="V123" s="128">
        <f t="shared" si="25"/>
        <v>2.6001513200000002</v>
      </c>
      <c r="W123" s="128">
        <f t="shared" si="17"/>
        <v>0.33435601286899991</v>
      </c>
      <c r="X123" s="128">
        <f t="shared" si="18"/>
        <v>0.77727190125866674</v>
      </c>
      <c r="Y123" s="128">
        <f t="shared" si="19"/>
        <v>1</v>
      </c>
      <c r="Z123" s="128">
        <f t="shared" si="20"/>
        <v>2.33</v>
      </c>
    </row>
    <row r="124" spans="1:26" ht="24.95" customHeight="1">
      <c r="A124" s="60" t="s">
        <v>125</v>
      </c>
      <c r="B124" s="38" t="s">
        <v>1997</v>
      </c>
      <c r="C124" s="23">
        <v>118</v>
      </c>
      <c r="D124" s="70" t="s">
        <v>409</v>
      </c>
      <c r="E124" s="22" t="s">
        <v>2000</v>
      </c>
      <c r="F124" s="17">
        <v>0</v>
      </c>
      <c r="G124" s="17">
        <v>3</v>
      </c>
      <c r="H124" s="17">
        <v>98</v>
      </c>
      <c r="I124" s="17">
        <v>0</v>
      </c>
      <c r="J124" s="17">
        <v>0</v>
      </c>
      <c r="K124" s="25">
        <f t="shared" si="13"/>
        <v>101</v>
      </c>
      <c r="L124" s="26">
        <v>50043910972</v>
      </c>
      <c r="M124" s="27" t="s">
        <v>98</v>
      </c>
      <c r="N124" s="45" t="s">
        <v>136</v>
      </c>
      <c r="O124" s="125">
        <v>2757</v>
      </c>
      <c r="P124" s="127">
        <v>0.10600000000000032</v>
      </c>
      <c r="Q124" s="127">
        <v>-0.82300000000000084</v>
      </c>
      <c r="R124" s="128">
        <f t="shared" si="14"/>
        <v>-0.71700000000000053</v>
      </c>
      <c r="S124" s="128">
        <f t="shared" si="15"/>
        <v>1.8496437300000002</v>
      </c>
      <c r="T124" s="128">
        <f t="shared" si="16"/>
        <v>3.1951424399999997</v>
      </c>
      <c r="U124" s="128">
        <f t="shared" si="24"/>
        <v>1.7436437299999998</v>
      </c>
      <c r="V124" s="128">
        <f t="shared" si="25"/>
        <v>4.0181424400000001</v>
      </c>
      <c r="W124" s="128">
        <f t="shared" si="17"/>
        <v>0.50292497318966667</v>
      </c>
      <c r="X124" s="128">
        <f t="shared" si="18"/>
        <v>1.2011567133973333</v>
      </c>
      <c r="Y124" s="128">
        <f t="shared" si="19"/>
        <v>1.51</v>
      </c>
      <c r="Z124" s="128">
        <f t="shared" si="20"/>
        <v>3.6</v>
      </c>
    </row>
    <row r="125" spans="1:26" ht="24.95" customHeight="1">
      <c r="A125" s="60" t="s">
        <v>125</v>
      </c>
      <c r="B125" s="38" t="s">
        <v>1899</v>
      </c>
      <c r="C125" s="23">
        <v>119</v>
      </c>
      <c r="D125" s="70" t="s">
        <v>433</v>
      </c>
      <c r="E125" s="22" t="s">
        <v>2308</v>
      </c>
      <c r="F125" s="17">
        <v>2</v>
      </c>
      <c r="G125" s="17">
        <v>19</v>
      </c>
      <c r="H125" s="17">
        <v>28</v>
      </c>
      <c r="I125" s="17">
        <v>0</v>
      </c>
      <c r="J125" s="17">
        <v>0</v>
      </c>
      <c r="K125" s="25">
        <f t="shared" si="13"/>
        <v>49</v>
      </c>
      <c r="L125" s="26">
        <v>50044548001</v>
      </c>
      <c r="M125" s="27" t="s">
        <v>98</v>
      </c>
      <c r="N125" s="45" t="s">
        <v>136</v>
      </c>
      <c r="O125" s="125">
        <v>1319</v>
      </c>
      <c r="P125" s="127">
        <v>1.03</v>
      </c>
      <c r="Q125" s="127">
        <v>0.20099999999999962</v>
      </c>
      <c r="R125" s="128">
        <f t="shared" si="14"/>
        <v>1.2309999999999997</v>
      </c>
      <c r="S125" s="128">
        <f t="shared" si="15"/>
        <v>0.88490391000000002</v>
      </c>
      <c r="T125" s="128">
        <f t="shared" si="16"/>
        <v>1.5286154799999998</v>
      </c>
      <c r="U125" s="151">
        <v>0</v>
      </c>
      <c r="V125" s="128">
        <f t="shared" si="25"/>
        <v>1.3276154800000002</v>
      </c>
      <c r="W125" s="128">
        <f t="shared" si="17"/>
        <v>0</v>
      </c>
      <c r="X125" s="128">
        <f t="shared" si="18"/>
        <v>0.39686852082133339</v>
      </c>
      <c r="Y125" s="128">
        <f t="shared" si="19"/>
        <v>0</v>
      </c>
      <c r="Z125" s="128">
        <f t="shared" si="20"/>
        <v>1.19</v>
      </c>
    </row>
    <row r="126" spans="1:26" ht="24.95" customHeight="1">
      <c r="A126" s="60" t="s">
        <v>125</v>
      </c>
      <c r="B126" s="38" t="s">
        <v>1899</v>
      </c>
      <c r="C126" s="23">
        <v>120</v>
      </c>
      <c r="D126" s="70" t="s">
        <v>430</v>
      </c>
      <c r="E126" s="22" t="s">
        <v>1901</v>
      </c>
      <c r="F126" s="17">
        <v>23</v>
      </c>
      <c r="G126" s="17">
        <v>8</v>
      </c>
      <c r="H126" s="17">
        <v>100</v>
      </c>
      <c r="I126" s="17">
        <v>0</v>
      </c>
      <c r="J126" s="17">
        <v>0</v>
      </c>
      <c r="K126" s="25">
        <f t="shared" si="13"/>
        <v>131</v>
      </c>
      <c r="L126" s="26">
        <v>50044546172</v>
      </c>
      <c r="M126" s="27" t="s">
        <v>98</v>
      </c>
      <c r="N126" s="45" t="s">
        <v>136</v>
      </c>
      <c r="O126" s="125">
        <v>3031</v>
      </c>
      <c r="P126" s="127">
        <v>3.1969999999999996</v>
      </c>
      <c r="Q126" s="127">
        <v>0.25799999999999956</v>
      </c>
      <c r="R126" s="128">
        <f t="shared" si="14"/>
        <v>3.4549999999999992</v>
      </c>
      <c r="S126" s="128">
        <f t="shared" si="15"/>
        <v>2.0334675900000003</v>
      </c>
      <c r="T126" s="128">
        <f t="shared" si="16"/>
        <v>3.5126865199999999</v>
      </c>
      <c r="U126" s="151">
        <v>0</v>
      </c>
      <c r="V126" s="128">
        <f t="shared" si="25"/>
        <v>3.2546865200000004</v>
      </c>
      <c r="W126" s="128">
        <f t="shared" si="17"/>
        <v>0</v>
      </c>
      <c r="X126" s="128">
        <f t="shared" si="18"/>
        <v>0.97293429037866686</v>
      </c>
      <c r="Y126" s="128">
        <f t="shared" si="19"/>
        <v>0</v>
      </c>
      <c r="Z126" s="128">
        <f t="shared" si="20"/>
        <v>2.92</v>
      </c>
    </row>
    <row r="127" spans="1:26" ht="24.95" customHeight="1">
      <c r="A127" s="60" t="s">
        <v>125</v>
      </c>
      <c r="B127" s="38" t="s">
        <v>1899</v>
      </c>
      <c r="C127" s="23">
        <v>121</v>
      </c>
      <c r="D127" s="70" t="s">
        <v>429</v>
      </c>
      <c r="E127" s="22" t="s">
        <v>2034</v>
      </c>
      <c r="F127" s="17">
        <v>0</v>
      </c>
      <c r="G127" s="17">
        <v>0</v>
      </c>
      <c r="H127" s="17">
        <v>66</v>
      </c>
      <c r="I127" s="17">
        <v>0</v>
      </c>
      <c r="J127" s="17">
        <v>0</v>
      </c>
      <c r="K127" s="25">
        <f t="shared" si="13"/>
        <v>66</v>
      </c>
      <c r="L127" s="26">
        <v>50044545714</v>
      </c>
      <c r="M127" s="27" t="s">
        <v>98</v>
      </c>
      <c r="N127" s="45" t="s">
        <v>136</v>
      </c>
      <c r="O127" s="125">
        <v>1666</v>
      </c>
      <c r="P127" s="127">
        <v>1.3079999999999998</v>
      </c>
      <c r="Q127" s="127">
        <v>0.33500000000000002</v>
      </c>
      <c r="R127" s="128">
        <f t="shared" si="14"/>
        <v>1.6429999999999998</v>
      </c>
      <c r="S127" s="128">
        <f t="shared" si="15"/>
        <v>1.1177027400000001</v>
      </c>
      <c r="T127" s="128">
        <f t="shared" si="16"/>
        <v>1.9307607199999999</v>
      </c>
      <c r="U127" s="151">
        <v>0</v>
      </c>
      <c r="V127" s="128">
        <f t="shared" si="25"/>
        <v>1.5957607199999999</v>
      </c>
      <c r="W127" s="128">
        <f t="shared" si="17"/>
        <v>0</v>
      </c>
      <c r="X127" s="128">
        <f t="shared" si="18"/>
        <v>0.47702607123199997</v>
      </c>
      <c r="Y127" s="128">
        <f t="shared" si="19"/>
        <v>0</v>
      </c>
      <c r="Z127" s="128">
        <f t="shared" si="20"/>
        <v>1.43</v>
      </c>
    </row>
    <row r="128" spans="1:26" ht="24.95" customHeight="1">
      <c r="A128" s="60" t="s">
        <v>125</v>
      </c>
      <c r="B128" s="38" t="s">
        <v>1899</v>
      </c>
      <c r="C128" s="23">
        <v>122</v>
      </c>
      <c r="D128" s="70" t="s">
        <v>431</v>
      </c>
      <c r="E128" s="22" t="s">
        <v>1900</v>
      </c>
      <c r="F128" s="17">
        <v>3</v>
      </c>
      <c r="G128" s="17">
        <v>19</v>
      </c>
      <c r="H128" s="17">
        <v>50</v>
      </c>
      <c r="I128" s="17">
        <v>0</v>
      </c>
      <c r="J128" s="17">
        <v>0</v>
      </c>
      <c r="K128" s="25">
        <f t="shared" si="13"/>
        <v>72</v>
      </c>
      <c r="L128" s="26">
        <v>50044546536</v>
      </c>
      <c r="M128" s="27" t="s">
        <v>98</v>
      </c>
      <c r="N128" s="45" t="s">
        <v>136</v>
      </c>
      <c r="O128" s="125">
        <v>2256</v>
      </c>
      <c r="P128" s="127">
        <v>0.69300000000000006</v>
      </c>
      <c r="Q128" s="127">
        <v>0.55699999999999994</v>
      </c>
      <c r="R128" s="128">
        <f t="shared" si="14"/>
        <v>1.25</v>
      </c>
      <c r="S128" s="128">
        <f t="shared" si="15"/>
        <v>1.5135278400000001</v>
      </c>
      <c r="T128" s="128">
        <f t="shared" si="16"/>
        <v>2.6145235199999997</v>
      </c>
      <c r="U128" s="128">
        <f t="shared" ref="U128:U150" si="26">S128-P128</f>
        <v>0.82052784000000001</v>
      </c>
      <c r="V128" s="128">
        <f t="shared" si="25"/>
        <v>2.0575235199999997</v>
      </c>
      <c r="W128" s="128">
        <f t="shared" si="17"/>
        <v>0.23666757998400001</v>
      </c>
      <c r="X128" s="128">
        <f t="shared" si="18"/>
        <v>0.61506236424533334</v>
      </c>
      <c r="Y128" s="128">
        <f t="shared" si="19"/>
        <v>0.71</v>
      </c>
      <c r="Z128" s="128">
        <f t="shared" si="20"/>
        <v>1.85</v>
      </c>
    </row>
    <row r="129" spans="1:26" ht="24.95" customHeight="1">
      <c r="A129" s="60" t="s">
        <v>125</v>
      </c>
      <c r="B129" s="38" t="s">
        <v>1908</v>
      </c>
      <c r="C129" s="23">
        <v>123</v>
      </c>
      <c r="D129" s="70" t="s">
        <v>432</v>
      </c>
      <c r="E129" s="22" t="s">
        <v>2624</v>
      </c>
      <c r="F129" s="17">
        <v>3</v>
      </c>
      <c r="G129" s="17">
        <v>44</v>
      </c>
      <c r="H129" s="17">
        <v>39</v>
      </c>
      <c r="I129" s="17">
        <v>0</v>
      </c>
      <c r="J129" s="17">
        <v>0</v>
      </c>
      <c r="K129" s="25">
        <f t="shared" si="13"/>
        <v>86</v>
      </c>
      <c r="L129" s="26">
        <v>50044547392</v>
      </c>
      <c r="M129" s="27" t="s">
        <v>98</v>
      </c>
      <c r="N129" s="45" t="s">
        <v>136</v>
      </c>
      <c r="O129" s="125">
        <v>2272</v>
      </c>
      <c r="P129" s="127">
        <v>1.143</v>
      </c>
      <c r="Q129" s="127">
        <v>1.4229999999999998</v>
      </c>
      <c r="R129" s="128">
        <f t="shared" si="14"/>
        <v>2.5659999999999998</v>
      </c>
      <c r="S129" s="128">
        <f t="shared" si="15"/>
        <v>1.5242620800000002</v>
      </c>
      <c r="T129" s="128">
        <f t="shared" si="16"/>
        <v>2.6330662399999998</v>
      </c>
      <c r="U129" s="128">
        <f t="shared" si="26"/>
        <v>0.38126208000000017</v>
      </c>
      <c r="V129" s="128">
        <f t="shared" si="25"/>
        <v>1.21006624</v>
      </c>
      <c r="W129" s="128">
        <f t="shared" si="17"/>
        <v>0.10996869260800005</v>
      </c>
      <c r="X129" s="128">
        <f t="shared" si="18"/>
        <v>0.36172913467733331</v>
      </c>
      <c r="Y129" s="128">
        <f t="shared" si="19"/>
        <v>0.33</v>
      </c>
      <c r="Z129" s="128">
        <f t="shared" si="20"/>
        <v>1.0900000000000001</v>
      </c>
    </row>
    <row r="130" spans="1:26" ht="24.95" customHeight="1">
      <c r="A130" s="60" t="s">
        <v>125</v>
      </c>
      <c r="B130" s="38" t="s">
        <v>1885</v>
      </c>
      <c r="C130" s="23">
        <v>124</v>
      </c>
      <c r="D130" s="70" t="s">
        <v>434</v>
      </c>
      <c r="E130" s="22" t="s">
        <v>1886</v>
      </c>
      <c r="F130" s="17">
        <v>0</v>
      </c>
      <c r="G130" s="17">
        <v>4</v>
      </c>
      <c r="H130" s="17">
        <v>107</v>
      </c>
      <c r="I130" s="17">
        <v>0</v>
      </c>
      <c r="J130" s="17">
        <v>0</v>
      </c>
      <c r="K130" s="25">
        <f t="shared" si="13"/>
        <v>111</v>
      </c>
      <c r="L130" s="26">
        <v>50044549366</v>
      </c>
      <c r="M130" s="27" t="s">
        <v>98</v>
      </c>
      <c r="N130" s="45" t="s">
        <v>136</v>
      </c>
      <c r="O130" s="125">
        <v>3314</v>
      </c>
      <c r="P130" s="127">
        <v>1.9370000000000005</v>
      </c>
      <c r="Q130" s="127">
        <v>1.0530000000000004</v>
      </c>
      <c r="R130" s="128">
        <f t="shared" si="14"/>
        <v>2.9900000000000011</v>
      </c>
      <c r="S130" s="128">
        <f t="shared" si="15"/>
        <v>2.22332946</v>
      </c>
      <c r="T130" s="128">
        <f t="shared" si="16"/>
        <v>3.8406608799999997</v>
      </c>
      <c r="U130" s="128">
        <f t="shared" si="26"/>
        <v>0.28632945999999948</v>
      </c>
      <c r="V130" s="128">
        <f t="shared" si="25"/>
        <v>2.7876608799999993</v>
      </c>
      <c r="W130" s="128">
        <f t="shared" si="17"/>
        <v>8.258696057933318E-2</v>
      </c>
      <c r="X130" s="128">
        <f t="shared" si="18"/>
        <v>0.83332475906133319</v>
      </c>
      <c r="Y130" s="128">
        <f t="shared" si="19"/>
        <v>0.25</v>
      </c>
      <c r="Z130" s="128">
        <f t="shared" si="20"/>
        <v>2.5</v>
      </c>
    </row>
    <row r="131" spans="1:26" ht="24.95" customHeight="1">
      <c r="A131" s="60" t="s">
        <v>125</v>
      </c>
      <c r="B131" s="38" t="s">
        <v>1885</v>
      </c>
      <c r="C131" s="23">
        <v>125</v>
      </c>
      <c r="D131" s="70" t="s">
        <v>436</v>
      </c>
      <c r="E131" s="22" t="s">
        <v>1887</v>
      </c>
      <c r="F131" s="17">
        <v>13</v>
      </c>
      <c r="G131" s="17">
        <v>106</v>
      </c>
      <c r="H131" s="17">
        <v>84</v>
      </c>
      <c r="I131" s="17">
        <v>0</v>
      </c>
      <c r="J131" s="17">
        <v>0</v>
      </c>
      <c r="K131" s="25">
        <f t="shared" si="13"/>
        <v>203</v>
      </c>
      <c r="L131" s="26">
        <v>50044551738</v>
      </c>
      <c r="M131" s="27" t="s">
        <v>98</v>
      </c>
      <c r="N131" s="45" t="s">
        <v>136</v>
      </c>
      <c r="O131" s="125">
        <v>4466</v>
      </c>
      <c r="P131" s="127">
        <v>1.1890000000000001</v>
      </c>
      <c r="Q131" s="127">
        <v>1.6610000000000005</v>
      </c>
      <c r="R131" s="128">
        <f t="shared" si="14"/>
        <v>2.8500000000000005</v>
      </c>
      <c r="S131" s="128">
        <f t="shared" si="15"/>
        <v>2.9961947400000004</v>
      </c>
      <c r="T131" s="128">
        <f t="shared" si="16"/>
        <v>5.1757367199999997</v>
      </c>
      <c r="U131" s="128">
        <f t="shared" si="26"/>
        <v>1.8071947400000004</v>
      </c>
      <c r="V131" s="128">
        <f t="shared" si="25"/>
        <v>3.5147367199999993</v>
      </c>
      <c r="W131" s="128">
        <f t="shared" si="17"/>
        <v>0.52125520284066673</v>
      </c>
      <c r="X131" s="128">
        <f t="shared" si="18"/>
        <v>1.0506719634986665</v>
      </c>
      <c r="Y131" s="128">
        <f t="shared" si="19"/>
        <v>1.56</v>
      </c>
      <c r="Z131" s="128">
        <f t="shared" si="20"/>
        <v>3.15</v>
      </c>
    </row>
    <row r="132" spans="1:26" ht="24.95" customHeight="1">
      <c r="A132" s="60" t="s">
        <v>125</v>
      </c>
      <c r="B132" s="38" t="s">
        <v>2288</v>
      </c>
      <c r="C132" s="23">
        <v>126</v>
      </c>
      <c r="D132" s="70" t="s">
        <v>435</v>
      </c>
      <c r="E132" s="22" t="s">
        <v>2291</v>
      </c>
      <c r="F132" s="17">
        <v>1</v>
      </c>
      <c r="G132" s="17">
        <v>29</v>
      </c>
      <c r="H132" s="17">
        <v>115</v>
      </c>
      <c r="I132" s="17">
        <v>0</v>
      </c>
      <c r="J132" s="17">
        <v>0</v>
      </c>
      <c r="K132" s="25">
        <f t="shared" si="13"/>
        <v>145</v>
      </c>
      <c r="L132" s="26">
        <v>50044549978</v>
      </c>
      <c r="M132" s="27" t="s">
        <v>98</v>
      </c>
      <c r="N132" s="45" t="s">
        <v>136</v>
      </c>
      <c r="O132" s="125">
        <v>4039</v>
      </c>
      <c r="P132" s="127">
        <v>1.3739999999999999</v>
      </c>
      <c r="Q132" s="127">
        <v>1.925</v>
      </c>
      <c r="R132" s="128">
        <f t="shared" si="14"/>
        <v>3.2989999999999999</v>
      </c>
      <c r="S132" s="128">
        <f t="shared" si="15"/>
        <v>2.7097247100000001</v>
      </c>
      <c r="T132" s="128">
        <f t="shared" si="16"/>
        <v>4.6808778799999997</v>
      </c>
      <c r="U132" s="128">
        <f t="shared" si="26"/>
        <v>1.3357247100000003</v>
      </c>
      <c r="V132" s="128">
        <f t="shared" si="25"/>
        <v>2.7558778799999999</v>
      </c>
      <c r="W132" s="128">
        <f t="shared" si="17"/>
        <v>0.38526753052100005</v>
      </c>
      <c r="X132" s="128">
        <f t="shared" si="18"/>
        <v>0.82382376092800003</v>
      </c>
      <c r="Y132" s="128">
        <f t="shared" si="19"/>
        <v>1.1599999999999999</v>
      </c>
      <c r="Z132" s="128">
        <f t="shared" si="20"/>
        <v>2.4700000000000002</v>
      </c>
    </row>
    <row r="133" spans="1:26" ht="24.95" customHeight="1">
      <c r="A133" s="60" t="s">
        <v>125</v>
      </c>
      <c r="B133" s="38" t="s">
        <v>1908</v>
      </c>
      <c r="C133" s="23">
        <v>127</v>
      </c>
      <c r="D133" s="70" t="s">
        <v>427</v>
      </c>
      <c r="E133" s="22" t="s">
        <v>1909</v>
      </c>
      <c r="F133" s="17">
        <v>0</v>
      </c>
      <c r="G133" s="17">
        <v>127</v>
      </c>
      <c r="H133" s="17">
        <v>52</v>
      </c>
      <c r="I133" s="17">
        <v>0</v>
      </c>
      <c r="J133" s="17">
        <v>0</v>
      </c>
      <c r="K133" s="25">
        <f t="shared" si="13"/>
        <v>179</v>
      </c>
      <c r="L133" s="26">
        <v>50044541414</v>
      </c>
      <c r="M133" s="27" t="s">
        <v>98</v>
      </c>
      <c r="N133" s="45" t="s">
        <v>136</v>
      </c>
      <c r="O133" s="125">
        <v>4612</v>
      </c>
      <c r="P133" s="127">
        <v>1.2949999999999999</v>
      </c>
      <c r="Q133" s="127">
        <v>1.4289999999999985</v>
      </c>
      <c r="R133" s="128">
        <f t="shared" si="14"/>
        <v>2.7239999999999984</v>
      </c>
      <c r="S133" s="128">
        <f t="shared" si="15"/>
        <v>3.0941446800000003</v>
      </c>
      <c r="T133" s="128">
        <f t="shared" si="16"/>
        <v>5.3449390399999999</v>
      </c>
      <c r="U133" s="128">
        <f t="shared" si="26"/>
        <v>1.7991446800000004</v>
      </c>
      <c r="V133" s="128">
        <f t="shared" si="25"/>
        <v>3.9159390400000014</v>
      </c>
      <c r="W133" s="128">
        <f t="shared" si="17"/>
        <v>0.51893329720133341</v>
      </c>
      <c r="X133" s="128">
        <f t="shared" si="18"/>
        <v>1.1706047103573338</v>
      </c>
      <c r="Y133" s="128">
        <f t="shared" si="19"/>
        <v>1.56</v>
      </c>
      <c r="Z133" s="128">
        <f t="shared" si="20"/>
        <v>3.51</v>
      </c>
    </row>
    <row r="134" spans="1:26" ht="24.95" customHeight="1">
      <c r="A134" s="60" t="s">
        <v>125</v>
      </c>
      <c r="B134" s="38" t="s">
        <v>2942</v>
      </c>
      <c r="C134" s="23">
        <v>128</v>
      </c>
      <c r="D134" s="70" t="s">
        <v>406</v>
      </c>
      <c r="E134" s="22" t="s">
        <v>2941</v>
      </c>
      <c r="F134" s="17">
        <v>26</v>
      </c>
      <c r="G134" s="17">
        <v>88</v>
      </c>
      <c r="H134" s="17">
        <v>95</v>
      </c>
      <c r="I134" s="17">
        <v>0</v>
      </c>
      <c r="J134" s="17">
        <v>0</v>
      </c>
      <c r="K134" s="25">
        <f t="shared" si="13"/>
        <v>209</v>
      </c>
      <c r="L134" s="26">
        <v>50043909274</v>
      </c>
      <c r="M134" s="27" t="s">
        <v>98</v>
      </c>
      <c r="N134" s="45" t="s">
        <v>136</v>
      </c>
      <c r="O134" s="125">
        <v>7672</v>
      </c>
      <c r="P134" s="127">
        <v>1.2969999999999997</v>
      </c>
      <c r="Q134" s="127">
        <v>1.5740000000000007</v>
      </c>
      <c r="R134" s="128">
        <f t="shared" si="14"/>
        <v>2.8710000000000004</v>
      </c>
      <c r="S134" s="128">
        <f t="shared" si="15"/>
        <v>5.1470680800000004</v>
      </c>
      <c r="T134" s="128">
        <f t="shared" si="16"/>
        <v>8.8912342399999993</v>
      </c>
      <c r="U134" s="128">
        <f t="shared" si="26"/>
        <v>3.8500680800000007</v>
      </c>
      <c r="V134" s="128">
        <f t="shared" si="25"/>
        <v>7.3172342399999986</v>
      </c>
      <c r="W134" s="128">
        <f t="shared" si="17"/>
        <v>1.1104879698746668</v>
      </c>
      <c r="X134" s="128">
        <f t="shared" si="18"/>
        <v>2.1873652221439994</v>
      </c>
      <c r="Y134" s="128">
        <f t="shared" si="19"/>
        <v>3.33</v>
      </c>
      <c r="Z134" s="128">
        <f t="shared" si="20"/>
        <v>6.56</v>
      </c>
    </row>
    <row r="135" spans="1:26" ht="24.95" customHeight="1">
      <c r="A135" s="60" t="s">
        <v>125</v>
      </c>
      <c r="B135" s="38" t="s">
        <v>1997</v>
      </c>
      <c r="C135" s="23">
        <v>129</v>
      </c>
      <c r="D135" s="70" t="s">
        <v>408</v>
      </c>
      <c r="E135" s="22" t="s">
        <v>1999</v>
      </c>
      <c r="F135" s="17">
        <v>0</v>
      </c>
      <c r="G135" s="17">
        <v>28</v>
      </c>
      <c r="H135" s="17">
        <v>119</v>
      </c>
      <c r="I135" s="17">
        <v>0</v>
      </c>
      <c r="J135" s="17">
        <v>0</v>
      </c>
      <c r="K135" s="25">
        <f t="shared" ref="K135:K198" si="27">J135+I135+H135+G135+F135</f>
        <v>147</v>
      </c>
      <c r="L135" s="26">
        <v>50043910916</v>
      </c>
      <c r="M135" s="27" t="s">
        <v>98</v>
      </c>
      <c r="N135" s="45" t="s">
        <v>136</v>
      </c>
      <c r="O135" s="125">
        <v>4959</v>
      </c>
      <c r="P135" s="127">
        <v>0.72799999999999976</v>
      </c>
      <c r="Q135" s="127">
        <v>2.415</v>
      </c>
      <c r="R135" s="128">
        <f t="shared" ref="R135:R198" si="28">P135+Q135</f>
        <v>3.1429999999999998</v>
      </c>
      <c r="S135" s="128">
        <f t="shared" ref="S135:S198" si="29">O135*0.00067089</f>
        <v>3.3269435100000004</v>
      </c>
      <c r="T135" s="128">
        <f t="shared" ref="T135:T198" si="30">O135*0.00115892</f>
        <v>5.7470842799999993</v>
      </c>
      <c r="U135" s="128">
        <f t="shared" si="26"/>
        <v>2.5989435100000007</v>
      </c>
      <c r="V135" s="128">
        <f t="shared" si="25"/>
        <v>3.3320842799999992</v>
      </c>
      <c r="W135" s="128">
        <f t="shared" ref="W135:W198" si="31">U135/3*86.53%</f>
        <v>0.74962193973433355</v>
      </c>
      <c r="X135" s="128">
        <f t="shared" ref="X135:X198" si="32">V135/3*89.68%</f>
        <v>0.99607106076799978</v>
      </c>
      <c r="Y135" s="128">
        <f t="shared" ref="Y135:Y198" si="33">ROUND(W135*3,2)</f>
        <v>2.25</v>
      </c>
      <c r="Z135" s="128">
        <f t="shared" ref="Z135:Z198" si="34">ROUND(X135*3,2)</f>
        <v>2.99</v>
      </c>
    </row>
    <row r="136" spans="1:26" ht="24.95" customHeight="1">
      <c r="A136" s="60" t="s">
        <v>1965</v>
      </c>
      <c r="B136" s="38" t="s">
        <v>1983</v>
      </c>
      <c r="C136" s="23">
        <v>130</v>
      </c>
      <c r="D136" s="70" t="s">
        <v>604</v>
      </c>
      <c r="E136" s="22" t="s">
        <v>85</v>
      </c>
      <c r="F136" s="17">
        <v>0</v>
      </c>
      <c r="G136" s="17">
        <v>0</v>
      </c>
      <c r="H136" s="17">
        <v>37</v>
      </c>
      <c r="I136" s="17">
        <v>0</v>
      </c>
      <c r="J136" s="17">
        <v>0</v>
      </c>
      <c r="K136" s="25">
        <f t="shared" si="27"/>
        <v>37</v>
      </c>
      <c r="L136" s="26">
        <v>33510100005126</v>
      </c>
      <c r="M136" s="27" t="s">
        <v>91</v>
      </c>
      <c r="N136" s="45" t="s">
        <v>131</v>
      </c>
      <c r="O136" s="125">
        <v>1004</v>
      </c>
      <c r="P136" s="127">
        <v>0.18600000000000005</v>
      </c>
      <c r="Q136" s="127">
        <v>0.32299999999999995</v>
      </c>
      <c r="R136" s="128">
        <f t="shared" si="28"/>
        <v>0.50900000000000001</v>
      </c>
      <c r="S136" s="128">
        <f t="shared" si="29"/>
        <v>0.67357356000000002</v>
      </c>
      <c r="T136" s="128">
        <f t="shared" si="30"/>
        <v>1.16355568</v>
      </c>
      <c r="U136" s="128">
        <f t="shared" si="26"/>
        <v>0.48757355999999996</v>
      </c>
      <c r="V136" s="128">
        <f t="shared" si="25"/>
        <v>0.84055568000000003</v>
      </c>
      <c r="W136" s="128">
        <f t="shared" si="31"/>
        <v>0.14063246715599997</v>
      </c>
      <c r="X136" s="128">
        <f t="shared" si="32"/>
        <v>0.2512701112746667</v>
      </c>
      <c r="Y136" s="128">
        <f t="shared" si="33"/>
        <v>0.42</v>
      </c>
      <c r="Z136" s="128">
        <f t="shared" si="34"/>
        <v>0.75</v>
      </c>
    </row>
    <row r="137" spans="1:26" ht="24.95" customHeight="1">
      <c r="A137" s="60" t="s">
        <v>1965</v>
      </c>
      <c r="B137" s="38" t="s">
        <v>1976</v>
      </c>
      <c r="C137" s="23">
        <v>131</v>
      </c>
      <c r="D137" s="70" t="s">
        <v>542</v>
      </c>
      <c r="E137" s="22" t="s">
        <v>1978</v>
      </c>
      <c r="F137" s="17">
        <v>52</v>
      </c>
      <c r="G137" s="17">
        <v>19</v>
      </c>
      <c r="H137" s="17">
        <v>36</v>
      </c>
      <c r="I137" s="17">
        <v>0</v>
      </c>
      <c r="J137" s="17">
        <v>0</v>
      </c>
      <c r="K137" s="25">
        <f t="shared" si="27"/>
        <v>107</v>
      </c>
      <c r="L137" s="26">
        <v>33510100001568</v>
      </c>
      <c r="M137" s="27" t="s">
        <v>91</v>
      </c>
      <c r="N137" s="45" t="s">
        <v>131</v>
      </c>
      <c r="O137" s="125">
        <v>3044</v>
      </c>
      <c r="P137" s="127">
        <v>1.04</v>
      </c>
      <c r="Q137" s="127">
        <v>1.2620000000000009</v>
      </c>
      <c r="R137" s="128">
        <f t="shared" si="28"/>
        <v>2.3020000000000009</v>
      </c>
      <c r="S137" s="128">
        <f t="shared" si="29"/>
        <v>2.0421891599999999</v>
      </c>
      <c r="T137" s="128">
        <f t="shared" si="30"/>
        <v>3.5277524799999997</v>
      </c>
      <c r="U137" s="128">
        <f t="shared" si="26"/>
        <v>1.0021891599999999</v>
      </c>
      <c r="V137" s="128">
        <f t="shared" si="25"/>
        <v>2.2657524799999988</v>
      </c>
      <c r="W137" s="128">
        <f t="shared" si="31"/>
        <v>0.28906476004933329</v>
      </c>
      <c r="X137" s="128">
        <f t="shared" si="32"/>
        <v>0.67730894135466635</v>
      </c>
      <c r="Y137" s="128">
        <f t="shared" si="33"/>
        <v>0.87</v>
      </c>
      <c r="Z137" s="128">
        <f t="shared" si="34"/>
        <v>2.0299999999999998</v>
      </c>
    </row>
    <row r="138" spans="1:26" ht="24.95" customHeight="1">
      <c r="A138" s="60" t="s">
        <v>1965</v>
      </c>
      <c r="B138" s="38" t="s">
        <v>1980</v>
      </c>
      <c r="C138" s="23">
        <v>132</v>
      </c>
      <c r="D138" s="70" t="s">
        <v>564</v>
      </c>
      <c r="E138" s="22" t="s">
        <v>2310</v>
      </c>
      <c r="F138" s="17">
        <v>17</v>
      </c>
      <c r="G138" s="17">
        <v>5</v>
      </c>
      <c r="H138" s="17">
        <v>7</v>
      </c>
      <c r="I138" s="17">
        <v>0</v>
      </c>
      <c r="J138" s="17">
        <v>0</v>
      </c>
      <c r="K138" s="25">
        <f t="shared" si="27"/>
        <v>29</v>
      </c>
      <c r="L138" s="26">
        <v>33510100001612</v>
      </c>
      <c r="M138" s="27" t="s">
        <v>91</v>
      </c>
      <c r="N138" s="45" t="s">
        <v>131</v>
      </c>
      <c r="O138" s="125">
        <v>1003</v>
      </c>
      <c r="P138" s="127">
        <v>0.49799999999999983</v>
      </c>
      <c r="Q138" s="127">
        <v>0.44300000000000017</v>
      </c>
      <c r="R138" s="128">
        <f t="shared" si="28"/>
        <v>0.94100000000000006</v>
      </c>
      <c r="S138" s="128">
        <f t="shared" si="29"/>
        <v>0.67290267000000004</v>
      </c>
      <c r="T138" s="128">
        <f t="shared" si="30"/>
        <v>1.1623967599999998</v>
      </c>
      <c r="U138" s="128">
        <f t="shared" si="26"/>
        <v>0.1749026700000002</v>
      </c>
      <c r="V138" s="128">
        <f t="shared" si="25"/>
        <v>0.71939675999999964</v>
      </c>
      <c r="W138" s="128">
        <f t="shared" si="31"/>
        <v>5.0447760117000057E-2</v>
      </c>
      <c r="X138" s="128">
        <f t="shared" si="32"/>
        <v>0.2150516714559999</v>
      </c>
      <c r="Y138" s="128">
        <f t="shared" si="33"/>
        <v>0.15</v>
      </c>
      <c r="Z138" s="128">
        <f t="shared" si="34"/>
        <v>0.65</v>
      </c>
    </row>
    <row r="139" spans="1:26" ht="24.95" customHeight="1">
      <c r="A139" s="60" t="s">
        <v>1965</v>
      </c>
      <c r="B139" s="38" t="s">
        <v>1983</v>
      </c>
      <c r="C139" s="23">
        <v>133</v>
      </c>
      <c r="D139" s="70" t="s">
        <v>518</v>
      </c>
      <c r="E139" s="22" t="s">
        <v>1984</v>
      </c>
      <c r="F139" s="17">
        <v>8</v>
      </c>
      <c r="G139" s="17">
        <v>22</v>
      </c>
      <c r="H139" s="17">
        <v>17</v>
      </c>
      <c r="I139" s="17">
        <v>0</v>
      </c>
      <c r="J139" s="17">
        <v>0</v>
      </c>
      <c r="K139" s="25">
        <f t="shared" si="27"/>
        <v>47</v>
      </c>
      <c r="L139" s="26">
        <v>33510100001465</v>
      </c>
      <c r="M139" s="27" t="s">
        <v>91</v>
      </c>
      <c r="N139" s="45" t="s">
        <v>131</v>
      </c>
      <c r="O139" s="125">
        <v>1128</v>
      </c>
      <c r="P139" s="127">
        <v>0.58299999999999996</v>
      </c>
      <c r="Q139" s="127">
        <v>0.623</v>
      </c>
      <c r="R139" s="128">
        <f t="shared" si="28"/>
        <v>1.206</v>
      </c>
      <c r="S139" s="128">
        <f t="shared" si="29"/>
        <v>0.75676392000000003</v>
      </c>
      <c r="T139" s="128">
        <f t="shared" si="30"/>
        <v>1.3072617599999998</v>
      </c>
      <c r="U139" s="128">
        <f t="shared" si="26"/>
        <v>0.17376392000000007</v>
      </c>
      <c r="V139" s="128">
        <f t="shared" si="25"/>
        <v>0.68426175999999983</v>
      </c>
      <c r="W139" s="128">
        <f t="shared" si="31"/>
        <v>5.0119306658666686E-2</v>
      </c>
      <c r="X139" s="128">
        <f t="shared" si="32"/>
        <v>0.20454864878933329</v>
      </c>
      <c r="Y139" s="128">
        <f t="shared" si="33"/>
        <v>0.15</v>
      </c>
      <c r="Z139" s="128">
        <f t="shared" si="34"/>
        <v>0.61</v>
      </c>
    </row>
    <row r="140" spans="1:26" ht="24.95" customHeight="1">
      <c r="A140" s="60" t="s">
        <v>1965</v>
      </c>
      <c r="B140" s="38" t="s">
        <v>1983</v>
      </c>
      <c r="C140" s="23">
        <v>134</v>
      </c>
      <c r="D140" s="70" t="s">
        <v>521</v>
      </c>
      <c r="E140" s="22" t="s">
        <v>1985</v>
      </c>
      <c r="F140" s="17">
        <v>0</v>
      </c>
      <c r="G140" s="17">
        <v>37</v>
      </c>
      <c r="H140" s="17">
        <v>41</v>
      </c>
      <c r="I140" s="17">
        <v>0</v>
      </c>
      <c r="J140" s="17">
        <v>0</v>
      </c>
      <c r="K140" s="25">
        <f t="shared" si="27"/>
        <v>78</v>
      </c>
      <c r="L140" s="26">
        <v>33510100001526</v>
      </c>
      <c r="M140" s="27" t="s">
        <v>91</v>
      </c>
      <c r="N140" s="45" t="s">
        <v>131</v>
      </c>
      <c r="O140" s="125">
        <v>1870</v>
      </c>
      <c r="P140" s="127">
        <v>0.14800000000000002</v>
      </c>
      <c r="Q140" s="127">
        <v>0.56100000000000017</v>
      </c>
      <c r="R140" s="128">
        <f t="shared" si="28"/>
        <v>0.70900000000000019</v>
      </c>
      <c r="S140" s="128">
        <f t="shared" si="29"/>
        <v>1.2545643000000002</v>
      </c>
      <c r="T140" s="128">
        <f t="shared" si="30"/>
        <v>2.1671803999999999</v>
      </c>
      <c r="U140" s="128">
        <f t="shared" si="26"/>
        <v>1.1065643000000001</v>
      </c>
      <c r="V140" s="128">
        <f t="shared" si="25"/>
        <v>1.6061803999999997</v>
      </c>
      <c r="W140" s="128">
        <f t="shared" si="31"/>
        <v>0.31917002959666663</v>
      </c>
      <c r="X140" s="128">
        <f t="shared" si="32"/>
        <v>0.48014086090666658</v>
      </c>
      <c r="Y140" s="128">
        <f t="shared" si="33"/>
        <v>0.96</v>
      </c>
      <c r="Z140" s="128">
        <f t="shared" si="34"/>
        <v>1.44</v>
      </c>
    </row>
    <row r="141" spans="1:26" ht="24.95" customHeight="1">
      <c r="A141" s="60" t="s">
        <v>1965</v>
      </c>
      <c r="B141" s="38" t="s">
        <v>1968</v>
      </c>
      <c r="C141" s="23">
        <v>135</v>
      </c>
      <c r="D141" s="70" t="s">
        <v>530</v>
      </c>
      <c r="E141" s="22" t="s">
        <v>1969</v>
      </c>
      <c r="F141" s="17">
        <v>0</v>
      </c>
      <c r="G141" s="17">
        <v>34</v>
      </c>
      <c r="H141" s="17">
        <v>26</v>
      </c>
      <c r="I141" s="17">
        <v>0</v>
      </c>
      <c r="J141" s="17">
        <v>0</v>
      </c>
      <c r="K141" s="25">
        <f t="shared" si="27"/>
        <v>60</v>
      </c>
      <c r="L141" s="26">
        <v>33510100001545</v>
      </c>
      <c r="M141" s="27" t="s">
        <v>91</v>
      </c>
      <c r="N141" s="45" t="s">
        <v>131</v>
      </c>
      <c r="O141" s="125">
        <v>2103</v>
      </c>
      <c r="P141" s="127">
        <v>0.39700000000000002</v>
      </c>
      <c r="Q141" s="127">
        <v>0.60399999999999987</v>
      </c>
      <c r="R141" s="128">
        <f t="shared" si="28"/>
        <v>1.0009999999999999</v>
      </c>
      <c r="S141" s="128">
        <f t="shared" si="29"/>
        <v>1.4108816700000002</v>
      </c>
      <c r="T141" s="128">
        <f t="shared" si="30"/>
        <v>2.4372087599999999</v>
      </c>
      <c r="U141" s="128">
        <f t="shared" si="26"/>
        <v>1.0138816700000002</v>
      </c>
      <c r="V141" s="128">
        <f t="shared" si="25"/>
        <v>1.83320876</v>
      </c>
      <c r="W141" s="128">
        <f t="shared" si="31"/>
        <v>0.29243726968366673</v>
      </c>
      <c r="X141" s="128">
        <f t="shared" si="32"/>
        <v>0.54800720532266667</v>
      </c>
      <c r="Y141" s="128">
        <f t="shared" si="33"/>
        <v>0.88</v>
      </c>
      <c r="Z141" s="128">
        <f t="shared" si="34"/>
        <v>1.64</v>
      </c>
    </row>
    <row r="142" spans="1:26" ht="24.95" customHeight="1">
      <c r="A142" s="38" t="s">
        <v>1965</v>
      </c>
      <c r="B142" s="38" t="s">
        <v>1965</v>
      </c>
      <c r="C142" s="23">
        <v>136</v>
      </c>
      <c r="D142" s="70" t="s">
        <v>523</v>
      </c>
      <c r="E142" s="22" t="s">
        <v>2623</v>
      </c>
      <c r="F142" s="17">
        <v>1</v>
      </c>
      <c r="G142" s="17">
        <v>60</v>
      </c>
      <c r="H142" s="17">
        <v>11</v>
      </c>
      <c r="I142" s="17">
        <v>0</v>
      </c>
      <c r="J142" s="17">
        <v>0</v>
      </c>
      <c r="K142" s="25">
        <f t="shared" si="27"/>
        <v>72</v>
      </c>
      <c r="L142" s="26">
        <v>33510100001534</v>
      </c>
      <c r="M142" s="27" t="s">
        <v>91</v>
      </c>
      <c r="N142" s="45" t="s">
        <v>131</v>
      </c>
      <c r="O142" s="125">
        <v>1953</v>
      </c>
      <c r="P142" s="127">
        <v>0.79599999999999982</v>
      </c>
      <c r="Q142" s="127">
        <v>0.89799999999999991</v>
      </c>
      <c r="R142" s="128">
        <f t="shared" si="28"/>
        <v>1.6939999999999997</v>
      </c>
      <c r="S142" s="128">
        <f t="shared" si="29"/>
        <v>1.3102481700000002</v>
      </c>
      <c r="T142" s="128">
        <f t="shared" si="30"/>
        <v>2.2633707599999999</v>
      </c>
      <c r="U142" s="128">
        <f t="shared" si="26"/>
        <v>0.51424817000000034</v>
      </c>
      <c r="V142" s="128">
        <f t="shared" si="25"/>
        <v>1.36537076</v>
      </c>
      <c r="W142" s="128">
        <f t="shared" si="31"/>
        <v>0.14832631383366676</v>
      </c>
      <c r="X142" s="128">
        <f t="shared" si="32"/>
        <v>0.40815483252266671</v>
      </c>
      <c r="Y142" s="128">
        <f t="shared" si="33"/>
        <v>0.44</v>
      </c>
      <c r="Z142" s="128">
        <f t="shared" si="34"/>
        <v>1.22</v>
      </c>
    </row>
    <row r="143" spans="1:26" ht="24.95" customHeight="1">
      <c r="A143" s="60" t="s">
        <v>1965</v>
      </c>
      <c r="B143" s="38" t="s">
        <v>1968</v>
      </c>
      <c r="C143" s="23">
        <v>137</v>
      </c>
      <c r="D143" s="70" t="s">
        <v>584</v>
      </c>
      <c r="E143" s="22" t="s">
        <v>1970</v>
      </c>
      <c r="F143" s="17">
        <v>0</v>
      </c>
      <c r="G143" s="17">
        <v>31</v>
      </c>
      <c r="H143" s="17">
        <v>25</v>
      </c>
      <c r="I143" s="17">
        <v>0</v>
      </c>
      <c r="J143" s="17">
        <v>3</v>
      </c>
      <c r="K143" s="25">
        <f t="shared" si="27"/>
        <v>59</v>
      </c>
      <c r="L143" s="26">
        <v>33510100001653</v>
      </c>
      <c r="M143" s="27" t="s">
        <v>91</v>
      </c>
      <c r="N143" s="45" t="s">
        <v>131</v>
      </c>
      <c r="O143" s="125">
        <v>2159</v>
      </c>
      <c r="P143" s="127">
        <v>0.22199999999999998</v>
      </c>
      <c r="Q143" s="127">
        <v>0.57200000000000006</v>
      </c>
      <c r="R143" s="128">
        <f t="shared" si="28"/>
        <v>0.79400000000000004</v>
      </c>
      <c r="S143" s="128">
        <f t="shared" si="29"/>
        <v>1.4484515100000002</v>
      </c>
      <c r="T143" s="128">
        <f t="shared" si="30"/>
        <v>2.5021082799999999</v>
      </c>
      <c r="U143" s="128">
        <f t="shared" si="26"/>
        <v>1.2264515100000002</v>
      </c>
      <c r="V143" s="128">
        <f t="shared" si="25"/>
        <v>1.9301082799999998</v>
      </c>
      <c r="W143" s="128">
        <f t="shared" si="31"/>
        <v>0.35374949720100002</v>
      </c>
      <c r="X143" s="128">
        <f t="shared" si="32"/>
        <v>0.57697370183466667</v>
      </c>
      <c r="Y143" s="128">
        <f t="shared" si="33"/>
        <v>1.06</v>
      </c>
      <c r="Z143" s="128">
        <f t="shared" si="34"/>
        <v>1.73</v>
      </c>
    </row>
    <row r="144" spans="1:26" ht="24.95" customHeight="1">
      <c r="A144" s="60" t="s">
        <v>1965</v>
      </c>
      <c r="B144" s="38" t="s">
        <v>1980</v>
      </c>
      <c r="C144" s="23">
        <v>138</v>
      </c>
      <c r="D144" s="70" t="s">
        <v>579</v>
      </c>
      <c r="E144" s="22" t="s">
        <v>1981</v>
      </c>
      <c r="F144" s="17">
        <v>8</v>
      </c>
      <c r="G144" s="17">
        <v>102</v>
      </c>
      <c r="H144" s="17">
        <v>13</v>
      </c>
      <c r="I144" s="17">
        <v>0</v>
      </c>
      <c r="J144" s="17">
        <v>2</v>
      </c>
      <c r="K144" s="25">
        <f t="shared" si="27"/>
        <v>125</v>
      </c>
      <c r="L144" s="26">
        <v>33510100001633</v>
      </c>
      <c r="M144" s="27" t="s">
        <v>91</v>
      </c>
      <c r="N144" s="45" t="s">
        <v>131</v>
      </c>
      <c r="O144" s="125">
        <v>3341</v>
      </c>
      <c r="P144" s="127">
        <v>0.97899999999999987</v>
      </c>
      <c r="Q144" s="127">
        <v>1.0829999999999997</v>
      </c>
      <c r="R144" s="128">
        <f t="shared" si="28"/>
        <v>2.0619999999999994</v>
      </c>
      <c r="S144" s="128">
        <f t="shared" si="29"/>
        <v>2.24144349</v>
      </c>
      <c r="T144" s="128">
        <f t="shared" si="30"/>
        <v>3.8719517199999998</v>
      </c>
      <c r="U144" s="128">
        <f t="shared" si="26"/>
        <v>1.2624434900000001</v>
      </c>
      <c r="V144" s="128">
        <f t="shared" si="25"/>
        <v>2.78895172</v>
      </c>
      <c r="W144" s="128">
        <f t="shared" si="31"/>
        <v>0.36413078396566667</v>
      </c>
      <c r="X144" s="128">
        <f t="shared" si="32"/>
        <v>0.83371063416533342</v>
      </c>
      <c r="Y144" s="128">
        <f t="shared" si="33"/>
        <v>1.0900000000000001</v>
      </c>
      <c r="Z144" s="128">
        <f t="shared" si="34"/>
        <v>2.5</v>
      </c>
    </row>
    <row r="145" spans="1:26" ht="24.95" customHeight="1">
      <c r="A145" s="38" t="s">
        <v>1965</v>
      </c>
      <c r="B145" s="38" t="s">
        <v>1965</v>
      </c>
      <c r="C145" s="23">
        <v>139</v>
      </c>
      <c r="D145" s="70" t="s">
        <v>602</v>
      </c>
      <c r="E145" s="22" t="s">
        <v>47</v>
      </c>
      <c r="F145" s="17">
        <v>2</v>
      </c>
      <c r="G145" s="17">
        <v>45</v>
      </c>
      <c r="H145" s="17">
        <v>32</v>
      </c>
      <c r="I145" s="17">
        <v>0</v>
      </c>
      <c r="J145" s="17">
        <v>0</v>
      </c>
      <c r="K145" s="25">
        <f t="shared" si="27"/>
        <v>79</v>
      </c>
      <c r="L145" s="26">
        <v>33510100003846</v>
      </c>
      <c r="M145" s="27" t="s">
        <v>91</v>
      </c>
      <c r="N145" s="45" t="s">
        <v>131</v>
      </c>
      <c r="O145" s="125">
        <v>2289</v>
      </c>
      <c r="P145" s="127">
        <v>0.58400000000000007</v>
      </c>
      <c r="Q145" s="127">
        <v>0.74</v>
      </c>
      <c r="R145" s="128">
        <f t="shared" si="28"/>
        <v>1.3240000000000001</v>
      </c>
      <c r="S145" s="128">
        <f t="shared" si="29"/>
        <v>1.5356672100000002</v>
      </c>
      <c r="T145" s="128">
        <f t="shared" si="30"/>
        <v>2.6527678799999999</v>
      </c>
      <c r="U145" s="128">
        <f t="shared" si="26"/>
        <v>0.9516672100000001</v>
      </c>
      <c r="V145" s="128">
        <f t="shared" si="25"/>
        <v>1.9127678799999999</v>
      </c>
      <c r="W145" s="128">
        <f t="shared" si="31"/>
        <v>0.27449254560433334</v>
      </c>
      <c r="X145" s="128">
        <f t="shared" si="32"/>
        <v>0.57179007826133332</v>
      </c>
      <c r="Y145" s="128">
        <f t="shared" si="33"/>
        <v>0.82</v>
      </c>
      <c r="Z145" s="128">
        <f t="shared" si="34"/>
        <v>1.72</v>
      </c>
    </row>
    <row r="146" spans="1:26" ht="24.95" customHeight="1">
      <c r="A146" s="38" t="s">
        <v>1965</v>
      </c>
      <c r="B146" s="38" t="s">
        <v>1965</v>
      </c>
      <c r="C146" s="23">
        <v>140</v>
      </c>
      <c r="D146" s="70" t="s">
        <v>526</v>
      </c>
      <c r="E146" s="22" t="s">
        <v>1967</v>
      </c>
      <c r="F146" s="17">
        <v>1</v>
      </c>
      <c r="G146" s="17">
        <v>60</v>
      </c>
      <c r="H146" s="17">
        <v>11</v>
      </c>
      <c r="I146" s="17">
        <v>0</v>
      </c>
      <c r="J146" s="17">
        <v>0</v>
      </c>
      <c r="K146" s="25">
        <f t="shared" si="27"/>
        <v>72</v>
      </c>
      <c r="L146" s="26">
        <v>33510100001537</v>
      </c>
      <c r="M146" s="27" t="s">
        <v>91</v>
      </c>
      <c r="N146" s="45" t="s">
        <v>131</v>
      </c>
      <c r="O146" s="125">
        <v>2165</v>
      </c>
      <c r="P146" s="127">
        <v>0.54399999999999993</v>
      </c>
      <c r="Q146" s="127">
        <v>1.1019999999999999</v>
      </c>
      <c r="R146" s="128">
        <f t="shared" si="28"/>
        <v>1.6459999999999999</v>
      </c>
      <c r="S146" s="128">
        <f t="shared" si="29"/>
        <v>1.45247685</v>
      </c>
      <c r="T146" s="128">
        <f t="shared" si="30"/>
        <v>2.5090618</v>
      </c>
      <c r="U146" s="128">
        <f t="shared" si="26"/>
        <v>0.90847685000000011</v>
      </c>
      <c r="V146" s="128">
        <f t="shared" si="25"/>
        <v>1.4070618000000001</v>
      </c>
      <c r="W146" s="128">
        <f t="shared" si="31"/>
        <v>0.26203500610166669</v>
      </c>
      <c r="X146" s="128">
        <f t="shared" si="32"/>
        <v>0.42061767408000006</v>
      </c>
      <c r="Y146" s="128">
        <f t="shared" si="33"/>
        <v>0.79</v>
      </c>
      <c r="Z146" s="128">
        <f t="shared" si="34"/>
        <v>1.26</v>
      </c>
    </row>
    <row r="147" spans="1:26" ht="24.95" customHeight="1">
      <c r="A147" s="60" t="s">
        <v>1965</v>
      </c>
      <c r="B147" s="38" t="s">
        <v>1971</v>
      </c>
      <c r="C147" s="23">
        <v>141</v>
      </c>
      <c r="D147" s="70" t="s">
        <v>527</v>
      </c>
      <c r="E147" s="22" t="s">
        <v>1973</v>
      </c>
      <c r="F147" s="17">
        <v>3</v>
      </c>
      <c r="G147" s="17">
        <v>35</v>
      </c>
      <c r="H147" s="17">
        <v>22</v>
      </c>
      <c r="I147" s="17">
        <v>0</v>
      </c>
      <c r="J147" s="17">
        <v>0</v>
      </c>
      <c r="K147" s="25">
        <f t="shared" si="27"/>
        <v>60</v>
      </c>
      <c r="L147" s="26">
        <v>33510100001539</v>
      </c>
      <c r="M147" s="27" t="s">
        <v>91</v>
      </c>
      <c r="N147" s="45" t="s">
        <v>131</v>
      </c>
      <c r="O147" s="125">
        <v>1937</v>
      </c>
      <c r="P147" s="127">
        <v>0.54700000000000004</v>
      </c>
      <c r="Q147" s="127">
        <v>0.86099999999999977</v>
      </c>
      <c r="R147" s="128">
        <f t="shared" si="28"/>
        <v>1.4079999999999999</v>
      </c>
      <c r="S147" s="128">
        <f t="shared" si="29"/>
        <v>1.29951393</v>
      </c>
      <c r="T147" s="128">
        <f t="shared" si="30"/>
        <v>2.2448280399999998</v>
      </c>
      <c r="U147" s="128">
        <f t="shared" si="26"/>
        <v>0.75251393</v>
      </c>
      <c r="V147" s="128">
        <f t="shared" si="25"/>
        <v>1.38382804</v>
      </c>
      <c r="W147" s="128">
        <f t="shared" si="31"/>
        <v>0.21705010120966667</v>
      </c>
      <c r="X147" s="128">
        <f t="shared" si="32"/>
        <v>0.41367232875733334</v>
      </c>
      <c r="Y147" s="128">
        <f t="shared" si="33"/>
        <v>0.65</v>
      </c>
      <c r="Z147" s="128">
        <f t="shared" si="34"/>
        <v>1.24</v>
      </c>
    </row>
    <row r="148" spans="1:26" ht="24.95" customHeight="1">
      <c r="A148" s="60" t="s">
        <v>1965</v>
      </c>
      <c r="B148" s="38" t="s">
        <v>1980</v>
      </c>
      <c r="C148" s="23">
        <v>142</v>
      </c>
      <c r="D148" s="70" t="s">
        <v>567</v>
      </c>
      <c r="E148" s="22" t="s">
        <v>1982</v>
      </c>
      <c r="F148" s="17">
        <v>32</v>
      </c>
      <c r="G148" s="17">
        <v>24</v>
      </c>
      <c r="H148" s="17">
        <v>49</v>
      </c>
      <c r="I148" s="17">
        <v>0</v>
      </c>
      <c r="J148" s="17">
        <v>0</v>
      </c>
      <c r="K148" s="25">
        <f t="shared" si="27"/>
        <v>105</v>
      </c>
      <c r="L148" s="26">
        <v>33510100001615</v>
      </c>
      <c r="M148" s="27" t="s">
        <v>91</v>
      </c>
      <c r="N148" s="45" t="s">
        <v>131</v>
      </c>
      <c r="O148" s="125">
        <v>3136</v>
      </c>
      <c r="P148" s="127">
        <v>0.65799999999999992</v>
      </c>
      <c r="Q148" s="127">
        <v>0.82100000000000106</v>
      </c>
      <c r="R148" s="128">
        <f t="shared" si="28"/>
        <v>1.479000000000001</v>
      </c>
      <c r="S148" s="128">
        <f t="shared" si="29"/>
        <v>2.1039110400000003</v>
      </c>
      <c r="T148" s="128">
        <f t="shared" si="30"/>
        <v>3.6343731199999998</v>
      </c>
      <c r="U148" s="128">
        <f t="shared" si="26"/>
        <v>1.4459110400000004</v>
      </c>
      <c r="V148" s="128">
        <f t="shared" si="25"/>
        <v>2.8133731199999987</v>
      </c>
      <c r="W148" s="128">
        <f t="shared" si="31"/>
        <v>0.41704894097066675</v>
      </c>
      <c r="X148" s="128">
        <f t="shared" si="32"/>
        <v>0.84101100467199963</v>
      </c>
      <c r="Y148" s="128">
        <f t="shared" si="33"/>
        <v>1.25</v>
      </c>
      <c r="Z148" s="128">
        <f t="shared" si="34"/>
        <v>2.52</v>
      </c>
    </row>
    <row r="149" spans="1:26" ht="24.95" customHeight="1">
      <c r="A149" s="60" t="s">
        <v>1965</v>
      </c>
      <c r="B149" s="38" t="s">
        <v>1976</v>
      </c>
      <c r="C149" s="23">
        <v>143</v>
      </c>
      <c r="D149" s="70" t="s">
        <v>601</v>
      </c>
      <c r="E149" s="22" t="s">
        <v>57</v>
      </c>
      <c r="F149" s="17">
        <v>28</v>
      </c>
      <c r="G149" s="17">
        <v>34</v>
      </c>
      <c r="H149" s="17">
        <v>29</v>
      </c>
      <c r="I149" s="17">
        <v>0</v>
      </c>
      <c r="J149" s="17">
        <v>0</v>
      </c>
      <c r="K149" s="25">
        <f t="shared" si="27"/>
        <v>91</v>
      </c>
      <c r="L149" s="26">
        <v>33510100003765</v>
      </c>
      <c r="M149" s="27" t="s">
        <v>91</v>
      </c>
      <c r="N149" s="45" t="s">
        <v>131</v>
      </c>
      <c r="O149" s="125">
        <v>2512</v>
      </c>
      <c r="P149" s="127">
        <v>0.51500000000000001</v>
      </c>
      <c r="Q149" s="127">
        <v>0.69299999999999962</v>
      </c>
      <c r="R149" s="128">
        <f t="shared" si="28"/>
        <v>1.2079999999999997</v>
      </c>
      <c r="S149" s="128">
        <f t="shared" si="29"/>
        <v>1.6852756800000002</v>
      </c>
      <c r="T149" s="128">
        <f t="shared" si="30"/>
        <v>2.9112070399999999</v>
      </c>
      <c r="U149" s="128">
        <f t="shared" si="26"/>
        <v>1.17027568</v>
      </c>
      <c r="V149" s="128">
        <f t="shared" si="25"/>
        <v>2.2182070400000002</v>
      </c>
      <c r="W149" s="128">
        <f t="shared" si="31"/>
        <v>0.33754651530133334</v>
      </c>
      <c r="X149" s="128">
        <f t="shared" si="32"/>
        <v>0.66309602449066674</v>
      </c>
      <c r="Y149" s="128">
        <f t="shared" si="33"/>
        <v>1.01</v>
      </c>
      <c r="Z149" s="128">
        <f t="shared" si="34"/>
        <v>1.99</v>
      </c>
    </row>
    <row r="150" spans="1:26" ht="24.95" customHeight="1">
      <c r="A150" s="60" t="s">
        <v>1965</v>
      </c>
      <c r="B150" s="38" t="s">
        <v>1971</v>
      </c>
      <c r="C150" s="23">
        <v>144</v>
      </c>
      <c r="D150" s="70" t="s">
        <v>528</v>
      </c>
      <c r="E150" s="22" t="s">
        <v>1972</v>
      </c>
      <c r="F150" s="17">
        <v>11</v>
      </c>
      <c r="G150" s="17">
        <v>62</v>
      </c>
      <c r="H150" s="17">
        <v>36</v>
      </c>
      <c r="I150" s="17">
        <v>0</v>
      </c>
      <c r="J150" s="17">
        <v>0</v>
      </c>
      <c r="K150" s="25">
        <f t="shared" si="27"/>
        <v>109</v>
      </c>
      <c r="L150" s="26">
        <v>33510100001541</v>
      </c>
      <c r="M150" s="27" t="s">
        <v>91</v>
      </c>
      <c r="N150" s="45" t="s">
        <v>131</v>
      </c>
      <c r="O150" s="125">
        <v>3909</v>
      </c>
      <c r="P150" s="127">
        <v>0.49399999999999977</v>
      </c>
      <c r="Q150" s="127">
        <v>0.89400000000000013</v>
      </c>
      <c r="R150" s="128">
        <f t="shared" si="28"/>
        <v>1.3879999999999999</v>
      </c>
      <c r="S150" s="128">
        <f t="shared" si="29"/>
        <v>2.6225090100000004</v>
      </c>
      <c r="T150" s="128">
        <f t="shared" si="30"/>
        <v>4.5302182799999997</v>
      </c>
      <c r="U150" s="128">
        <f t="shared" si="26"/>
        <v>2.1285090100000006</v>
      </c>
      <c r="V150" s="128">
        <f t="shared" ref="V150:V161" si="35">T150-Q150</f>
        <v>3.6362182799999996</v>
      </c>
      <c r="W150" s="128">
        <f t="shared" si="31"/>
        <v>0.61393294878433347</v>
      </c>
      <c r="X150" s="128">
        <f t="shared" si="32"/>
        <v>1.0869868511679999</v>
      </c>
      <c r="Y150" s="128">
        <f t="shared" si="33"/>
        <v>1.84</v>
      </c>
      <c r="Z150" s="128">
        <f t="shared" si="34"/>
        <v>3.26</v>
      </c>
    </row>
    <row r="151" spans="1:26" ht="24.95" customHeight="1">
      <c r="A151" s="60" t="s">
        <v>1965</v>
      </c>
      <c r="B151" s="38" t="s">
        <v>1976</v>
      </c>
      <c r="C151" s="23">
        <v>145</v>
      </c>
      <c r="D151" s="70" t="s">
        <v>541</v>
      </c>
      <c r="E151" s="22" t="s">
        <v>1979</v>
      </c>
      <c r="F151" s="17">
        <v>23</v>
      </c>
      <c r="G151" s="17">
        <v>31</v>
      </c>
      <c r="H151" s="17">
        <v>22</v>
      </c>
      <c r="I151" s="17">
        <v>0</v>
      </c>
      <c r="J151" s="17">
        <v>0</v>
      </c>
      <c r="K151" s="25">
        <f t="shared" si="27"/>
        <v>76</v>
      </c>
      <c r="L151" s="26">
        <v>33510100001567</v>
      </c>
      <c r="M151" s="27" t="s">
        <v>91</v>
      </c>
      <c r="N151" s="45" t="s">
        <v>131</v>
      </c>
      <c r="O151" s="125">
        <v>2267</v>
      </c>
      <c r="P151" s="127">
        <v>3.5449999999999999</v>
      </c>
      <c r="Q151" s="127">
        <v>2.4700000000000002</v>
      </c>
      <c r="R151" s="128">
        <f t="shared" si="28"/>
        <v>6.0150000000000006</v>
      </c>
      <c r="S151" s="128">
        <f t="shared" si="29"/>
        <v>1.5209076300000002</v>
      </c>
      <c r="T151" s="128">
        <f t="shared" si="30"/>
        <v>2.62727164</v>
      </c>
      <c r="U151" s="151">
        <v>0</v>
      </c>
      <c r="V151" s="128">
        <f t="shared" si="35"/>
        <v>0.15727163999999982</v>
      </c>
      <c r="W151" s="128">
        <f t="shared" si="31"/>
        <v>0</v>
      </c>
      <c r="X151" s="128">
        <f t="shared" si="32"/>
        <v>4.7013735583999954E-2</v>
      </c>
      <c r="Y151" s="128">
        <f t="shared" si="33"/>
        <v>0</v>
      </c>
      <c r="Z151" s="128">
        <f t="shared" si="34"/>
        <v>0.14000000000000001</v>
      </c>
    </row>
    <row r="152" spans="1:26" ht="24.95" customHeight="1">
      <c r="A152" s="60" t="s">
        <v>1965</v>
      </c>
      <c r="B152" s="38" t="s">
        <v>1974</v>
      </c>
      <c r="C152" s="23">
        <v>146</v>
      </c>
      <c r="D152" s="70" t="s">
        <v>556</v>
      </c>
      <c r="E152" s="22" t="s">
        <v>1975</v>
      </c>
      <c r="F152" s="17">
        <v>19</v>
      </c>
      <c r="G152" s="17">
        <v>154</v>
      </c>
      <c r="H152" s="17">
        <v>0</v>
      </c>
      <c r="I152" s="17">
        <v>0</v>
      </c>
      <c r="J152" s="17">
        <v>0</v>
      </c>
      <c r="K152" s="25">
        <f t="shared" si="27"/>
        <v>173</v>
      </c>
      <c r="L152" s="26">
        <v>33510100001595</v>
      </c>
      <c r="M152" s="27" t="s">
        <v>91</v>
      </c>
      <c r="N152" s="45" t="s">
        <v>131</v>
      </c>
      <c r="O152" s="125">
        <v>3819</v>
      </c>
      <c r="P152" s="127">
        <v>-8.5999999999999854E-2</v>
      </c>
      <c r="Q152" s="127">
        <v>0.78900000000000059</v>
      </c>
      <c r="R152" s="128">
        <f t="shared" si="28"/>
        <v>0.70300000000000074</v>
      </c>
      <c r="S152" s="128">
        <f t="shared" si="29"/>
        <v>2.5621289100000002</v>
      </c>
      <c r="T152" s="128">
        <f t="shared" si="30"/>
        <v>4.4259154799999996</v>
      </c>
      <c r="U152" s="128">
        <f>S152-P152</f>
        <v>2.6481289100000001</v>
      </c>
      <c r="V152" s="128">
        <f t="shared" si="35"/>
        <v>3.636915479999999</v>
      </c>
      <c r="W152" s="128">
        <f t="shared" si="31"/>
        <v>0.76380864860766662</v>
      </c>
      <c r="X152" s="128">
        <f t="shared" si="32"/>
        <v>1.0871952674879997</v>
      </c>
      <c r="Y152" s="128">
        <f t="shared" si="33"/>
        <v>2.29</v>
      </c>
      <c r="Z152" s="128">
        <f t="shared" si="34"/>
        <v>3.26</v>
      </c>
    </row>
    <row r="153" spans="1:26" ht="24.95" customHeight="1">
      <c r="A153" s="60" t="s">
        <v>1965</v>
      </c>
      <c r="B153" s="38" t="s">
        <v>1976</v>
      </c>
      <c r="C153" s="23">
        <v>147</v>
      </c>
      <c r="D153" s="70" t="s">
        <v>545</v>
      </c>
      <c r="E153" s="22" t="s">
        <v>1977</v>
      </c>
      <c r="F153" s="17">
        <v>63</v>
      </c>
      <c r="G153" s="17">
        <v>72</v>
      </c>
      <c r="H153" s="17">
        <v>150</v>
      </c>
      <c r="I153" s="17">
        <v>0</v>
      </c>
      <c r="J153" s="17">
        <v>0</v>
      </c>
      <c r="K153" s="25">
        <f t="shared" si="27"/>
        <v>285</v>
      </c>
      <c r="L153" s="26">
        <v>33510100001576</v>
      </c>
      <c r="M153" s="27" t="s">
        <v>91</v>
      </c>
      <c r="N153" s="45" t="s">
        <v>131</v>
      </c>
      <c r="O153" s="125">
        <v>5339</v>
      </c>
      <c r="P153" s="127">
        <v>4.2020000000000008</v>
      </c>
      <c r="Q153" s="127">
        <v>2.9639999999999995</v>
      </c>
      <c r="R153" s="128">
        <f t="shared" si="28"/>
        <v>7.1660000000000004</v>
      </c>
      <c r="S153" s="128">
        <f t="shared" si="29"/>
        <v>3.5818817100000002</v>
      </c>
      <c r="T153" s="128">
        <f t="shared" si="30"/>
        <v>6.1874738799999998</v>
      </c>
      <c r="U153" s="151">
        <v>0</v>
      </c>
      <c r="V153" s="128">
        <f t="shared" si="35"/>
        <v>3.2234738800000002</v>
      </c>
      <c r="W153" s="128">
        <f t="shared" si="31"/>
        <v>0</v>
      </c>
      <c r="X153" s="128">
        <f t="shared" si="32"/>
        <v>0.96360379186133349</v>
      </c>
      <c r="Y153" s="128">
        <f t="shared" si="33"/>
        <v>0</v>
      </c>
      <c r="Z153" s="128">
        <f t="shared" si="34"/>
        <v>2.89</v>
      </c>
    </row>
    <row r="154" spans="1:26" ht="24.95" customHeight="1">
      <c r="A154" s="38" t="s">
        <v>1965</v>
      </c>
      <c r="B154" s="38" t="s">
        <v>1965</v>
      </c>
      <c r="C154" s="23">
        <v>148</v>
      </c>
      <c r="D154" s="70" t="s">
        <v>529</v>
      </c>
      <c r="E154" s="22" t="s">
        <v>1966</v>
      </c>
      <c r="F154" s="17">
        <v>9</v>
      </c>
      <c r="G154" s="17">
        <v>72</v>
      </c>
      <c r="H154" s="17">
        <v>93</v>
      </c>
      <c r="I154" s="17">
        <v>0</v>
      </c>
      <c r="J154" s="17">
        <v>2</v>
      </c>
      <c r="K154" s="25">
        <f t="shared" si="27"/>
        <v>176</v>
      </c>
      <c r="L154" s="26">
        <v>33510100001544</v>
      </c>
      <c r="M154" s="27" t="s">
        <v>91</v>
      </c>
      <c r="N154" s="45" t="s">
        <v>131</v>
      </c>
      <c r="O154" s="125">
        <v>4050</v>
      </c>
      <c r="P154" s="127">
        <v>1.8129999999999993</v>
      </c>
      <c r="Q154" s="127">
        <v>2.605</v>
      </c>
      <c r="R154" s="128">
        <f t="shared" si="28"/>
        <v>4.4179999999999993</v>
      </c>
      <c r="S154" s="128">
        <f t="shared" si="29"/>
        <v>2.7171045</v>
      </c>
      <c r="T154" s="128">
        <f t="shared" si="30"/>
        <v>4.6936260000000001</v>
      </c>
      <c r="U154" s="128">
        <f t="shared" ref="U154:U161" si="36">S154-P154</f>
        <v>0.90410450000000075</v>
      </c>
      <c r="V154" s="128">
        <f t="shared" si="35"/>
        <v>2.0886260000000001</v>
      </c>
      <c r="W154" s="128">
        <f t="shared" si="31"/>
        <v>0.2607738746166669</v>
      </c>
      <c r="X154" s="128">
        <f t="shared" si="32"/>
        <v>0.62435993226666675</v>
      </c>
      <c r="Y154" s="128">
        <f t="shared" si="33"/>
        <v>0.78</v>
      </c>
      <c r="Z154" s="128">
        <f t="shared" si="34"/>
        <v>1.87</v>
      </c>
    </row>
    <row r="155" spans="1:26" ht="24.95" customHeight="1">
      <c r="A155" s="60" t="s">
        <v>1965</v>
      </c>
      <c r="B155" s="38" t="s">
        <v>1974</v>
      </c>
      <c r="C155" s="23">
        <v>149</v>
      </c>
      <c r="D155" s="70" t="s">
        <v>560</v>
      </c>
      <c r="E155" s="22" t="s">
        <v>2309</v>
      </c>
      <c r="F155" s="17">
        <v>37</v>
      </c>
      <c r="G155" s="17">
        <v>115</v>
      </c>
      <c r="H155" s="17">
        <v>35</v>
      </c>
      <c r="I155" s="17">
        <v>0</v>
      </c>
      <c r="J155" s="17">
        <v>0</v>
      </c>
      <c r="K155" s="25">
        <f t="shared" si="27"/>
        <v>187</v>
      </c>
      <c r="L155" s="26">
        <v>33510100001607</v>
      </c>
      <c r="M155" s="27" t="s">
        <v>91</v>
      </c>
      <c r="N155" s="45" t="s">
        <v>131</v>
      </c>
      <c r="O155" s="125">
        <v>4983</v>
      </c>
      <c r="P155" s="127">
        <v>2.1110000000000002</v>
      </c>
      <c r="Q155" s="127">
        <v>1.2</v>
      </c>
      <c r="R155" s="128">
        <f t="shared" si="28"/>
        <v>3.3109999999999999</v>
      </c>
      <c r="S155" s="128">
        <f t="shared" si="29"/>
        <v>3.3430448700000004</v>
      </c>
      <c r="T155" s="128">
        <f t="shared" si="30"/>
        <v>5.7748983599999999</v>
      </c>
      <c r="U155" s="128">
        <f t="shared" si="36"/>
        <v>1.2320448700000002</v>
      </c>
      <c r="V155" s="128">
        <f t="shared" si="35"/>
        <v>4.5748983599999997</v>
      </c>
      <c r="W155" s="128">
        <f t="shared" si="31"/>
        <v>0.35536280867033337</v>
      </c>
      <c r="X155" s="128">
        <f t="shared" si="32"/>
        <v>1.367589616416</v>
      </c>
      <c r="Y155" s="128">
        <f t="shared" si="33"/>
        <v>1.07</v>
      </c>
      <c r="Z155" s="128">
        <f t="shared" si="34"/>
        <v>4.0999999999999996</v>
      </c>
    </row>
    <row r="156" spans="1:26" ht="24.95" customHeight="1">
      <c r="A156" s="60" t="s">
        <v>2001</v>
      </c>
      <c r="B156" s="38" t="s">
        <v>1989</v>
      </c>
      <c r="C156" s="23">
        <v>150</v>
      </c>
      <c r="D156" s="70" t="s">
        <v>454</v>
      </c>
      <c r="E156" s="22" t="s">
        <v>1992</v>
      </c>
      <c r="F156" s="17">
        <v>12</v>
      </c>
      <c r="G156" s="17">
        <v>34</v>
      </c>
      <c r="H156" s="17">
        <v>68</v>
      </c>
      <c r="I156" s="17">
        <v>0</v>
      </c>
      <c r="J156" s="17">
        <v>0</v>
      </c>
      <c r="K156" s="25">
        <f t="shared" si="27"/>
        <v>114</v>
      </c>
      <c r="L156" s="26">
        <v>50044575908</v>
      </c>
      <c r="M156" s="27" t="s">
        <v>98</v>
      </c>
      <c r="N156" s="45" t="s">
        <v>136</v>
      </c>
      <c r="O156" s="125">
        <v>3547</v>
      </c>
      <c r="P156" s="127">
        <v>0.94599999999999995</v>
      </c>
      <c r="Q156" s="127">
        <v>-0.1041000000000003</v>
      </c>
      <c r="R156" s="128">
        <f t="shared" si="28"/>
        <v>0.84189999999999965</v>
      </c>
      <c r="S156" s="128">
        <f t="shared" si="29"/>
        <v>2.37964683</v>
      </c>
      <c r="T156" s="128">
        <f t="shared" si="30"/>
        <v>4.1106892400000001</v>
      </c>
      <c r="U156" s="128">
        <f t="shared" si="36"/>
        <v>1.43364683</v>
      </c>
      <c r="V156" s="128">
        <f t="shared" si="35"/>
        <v>4.21478924</v>
      </c>
      <c r="W156" s="128">
        <f t="shared" si="31"/>
        <v>0.41351153399966667</v>
      </c>
      <c r="X156" s="128">
        <f t="shared" si="32"/>
        <v>1.2599409968106667</v>
      </c>
      <c r="Y156" s="128">
        <f t="shared" si="33"/>
        <v>1.24</v>
      </c>
      <c r="Z156" s="128">
        <f t="shared" si="34"/>
        <v>3.78</v>
      </c>
    </row>
    <row r="157" spans="1:26" ht="24.95" customHeight="1">
      <c r="A157" s="60" t="s">
        <v>2001</v>
      </c>
      <c r="B157" s="38" t="s">
        <v>1994</v>
      </c>
      <c r="C157" s="23">
        <v>151</v>
      </c>
      <c r="D157" s="70" t="s">
        <v>458</v>
      </c>
      <c r="E157" s="22" t="s">
        <v>2642</v>
      </c>
      <c r="F157" s="17">
        <v>12</v>
      </c>
      <c r="G157" s="17">
        <v>27</v>
      </c>
      <c r="H157" s="17">
        <v>37</v>
      </c>
      <c r="I157" s="17">
        <v>0</v>
      </c>
      <c r="J157" s="17">
        <v>0</v>
      </c>
      <c r="K157" s="25">
        <f t="shared" si="27"/>
        <v>76</v>
      </c>
      <c r="L157" s="26">
        <v>50044576446</v>
      </c>
      <c r="M157" s="27" t="s">
        <v>98</v>
      </c>
      <c r="N157" s="45" t="s">
        <v>136</v>
      </c>
      <c r="O157" s="125">
        <v>2018</v>
      </c>
      <c r="P157" s="127">
        <v>0.60699999999999976</v>
      </c>
      <c r="Q157" s="127">
        <v>1.0390000000000001</v>
      </c>
      <c r="R157" s="128">
        <f t="shared" si="28"/>
        <v>1.6459999999999999</v>
      </c>
      <c r="S157" s="128">
        <f t="shared" si="29"/>
        <v>1.35385602</v>
      </c>
      <c r="T157" s="128">
        <f t="shared" si="30"/>
        <v>2.3387005599999999</v>
      </c>
      <c r="U157" s="128">
        <f t="shared" si="36"/>
        <v>0.74685602000000029</v>
      </c>
      <c r="V157" s="128">
        <f t="shared" si="35"/>
        <v>1.2997005599999998</v>
      </c>
      <c r="W157" s="128">
        <f t="shared" si="31"/>
        <v>0.21541817136866673</v>
      </c>
      <c r="X157" s="128">
        <f t="shared" si="32"/>
        <v>0.38852382073599995</v>
      </c>
      <c r="Y157" s="128">
        <f t="shared" si="33"/>
        <v>0.65</v>
      </c>
      <c r="Z157" s="128">
        <f t="shared" si="34"/>
        <v>1.17</v>
      </c>
    </row>
    <row r="158" spans="1:26" ht="24.95" customHeight="1">
      <c r="A158" s="38" t="s">
        <v>2001</v>
      </c>
      <c r="B158" s="38" t="s">
        <v>2001</v>
      </c>
      <c r="C158" s="23">
        <v>152</v>
      </c>
      <c r="D158" s="70" t="s">
        <v>478</v>
      </c>
      <c r="E158" s="22" t="s">
        <v>2003</v>
      </c>
      <c r="F158" s="17">
        <v>9</v>
      </c>
      <c r="G158" s="17">
        <v>21</v>
      </c>
      <c r="H158" s="17">
        <v>41</v>
      </c>
      <c r="I158" s="17">
        <v>0</v>
      </c>
      <c r="J158" s="17">
        <v>0</v>
      </c>
      <c r="K158" s="25">
        <f t="shared" si="27"/>
        <v>71</v>
      </c>
      <c r="L158" s="26">
        <v>50045329826</v>
      </c>
      <c r="M158" s="27" t="s">
        <v>98</v>
      </c>
      <c r="N158" s="45" t="s">
        <v>136</v>
      </c>
      <c r="O158" s="125">
        <v>2263</v>
      </c>
      <c r="P158" s="127">
        <v>0.54500000000000004</v>
      </c>
      <c r="Q158" s="127">
        <v>0.97</v>
      </c>
      <c r="R158" s="128">
        <f t="shared" si="28"/>
        <v>1.5150000000000001</v>
      </c>
      <c r="S158" s="128">
        <f t="shared" si="29"/>
        <v>1.51822407</v>
      </c>
      <c r="T158" s="128">
        <f t="shared" si="30"/>
        <v>2.6226359599999998</v>
      </c>
      <c r="U158" s="128">
        <f t="shared" si="36"/>
        <v>0.97322407</v>
      </c>
      <c r="V158" s="128">
        <f t="shared" si="35"/>
        <v>1.6526359599999998</v>
      </c>
      <c r="W158" s="128">
        <f t="shared" si="31"/>
        <v>0.28071026259033333</v>
      </c>
      <c r="X158" s="128">
        <f t="shared" si="32"/>
        <v>0.49402797630933332</v>
      </c>
      <c r="Y158" s="128">
        <f t="shared" si="33"/>
        <v>0.84</v>
      </c>
      <c r="Z158" s="128">
        <f t="shared" si="34"/>
        <v>1.48</v>
      </c>
    </row>
    <row r="159" spans="1:26" ht="24.95" customHeight="1">
      <c r="A159" s="60" t="s">
        <v>2001</v>
      </c>
      <c r="B159" s="38" t="s">
        <v>1994</v>
      </c>
      <c r="C159" s="23">
        <v>153</v>
      </c>
      <c r="D159" s="70" t="s">
        <v>459</v>
      </c>
      <c r="E159" s="22" t="s">
        <v>2311</v>
      </c>
      <c r="F159" s="17">
        <v>1</v>
      </c>
      <c r="G159" s="17">
        <v>48</v>
      </c>
      <c r="H159" s="17">
        <v>11</v>
      </c>
      <c r="I159" s="17">
        <v>0</v>
      </c>
      <c r="J159" s="17">
        <v>0</v>
      </c>
      <c r="K159" s="25">
        <f t="shared" si="27"/>
        <v>60</v>
      </c>
      <c r="L159" s="26">
        <v>50044576649</v>
      </c>
      <c r="M159" s="27" t="s">
        <v>98</v>
      </c>
      <c r="N159" s="45" t="s">
        <v>136</v>
      </c>
      <c r="O159" s="125">
        <v>1872</v>
      </c>
      <c r="P159" s="127">
        <v>0.39</v>
      </c>
      <c r="Q159" s="127">
        <v>0.47799999999999998</v>
      </c>
      <c r="R159" s="128">
        <f t="shared" si="28"/>
        <v>0.86799999999999999</v>
      </c>
      <c r="S159" s="128">
        <f t="shared" si="29"/>
        <v>1.2559060800000001</v>
      </c>
      <c r="T159" s="128">
        <f t="shared" si="30"/>
        <v>2.1694982399999998</v>
      </c>
      <c r="U159" s="128">
        <f t="shared" si="36"/>
        <v>0.86590608000000013</v>
      </c>
      <c r="V159" s="128">
        <f t="shared" si="35"/>
        <v>1.6914982399999998</v>
      </c>
      <c r="W159" s="128">
        <f t="shared" si="31"/>
        <v>0.24975617700800004</v>
      </c>
      <c r="X159" s="128">
        <f t="shared" si="32"/>
        <v>0.50564520721066664</v>
      </c>
      <c r="Y159" s="128">
        <f t="shared" si="33"/>
        <v>0.75</v>
      </c>
      <c r="Z159" s="128">
        <f t="shared" si="34"/>
        <v>1.52</v>
      </c>
    </row>
    <row r="160" spans="1:26" ht="24.95" customHeight="1">
      <c r="A160" s="38" t="s">
        <v>2001</v>
      </c>
      <c r="B160" s="38" t="s">
        <v>2001</v>
      </c>
      <c r="C160" s="23">
        <v>154</v>
      </c>
      <c r="D160" s="70" t="s">
        <v>251</v>
      </c>
      <c r="E160" s="22" t="s">
        <v>2469</v>
      </c>
      <c r="F160" s="17">
        <v>0</v>
      </c>
      <c r="G160" s="17">
        <v>1</v>
      </c>
      <c r="H160" s="17">
        <v>0</v>
      </c>
      <c r="I160" s="17">
        <v>0</v>
      </c>
      <c r="J160" s="17">
        <v>105</v>
      </c>
      <c r="K160" s="25">
        <f t="shared" si="27"/>
        <v>106</v>
      </c>
      <c r="L160" s="26">
        <v>50045329509</v>
      </c>
      <c r="M160" s="27" t="s">
        <v>98</v>
      </c>
      <c r="N160" s="45" t="s">
        <v>136</v>
      </c>
      <c r="O160" s="125">
        <v>3639</v>
      </c>
      <c r="P160" s="127">
        <v>0.71899999999999986</v>
      </c>
      <c r="Q160" s="127">
        <v>1.2429999999999994</v>
      </c>
      <c r="R160" s="128">
        <f t="shared" si="28"/>
        <v>1.9619999999999993</v>
      </c>
      <c r="S160" s="128">
        <f t="shared" si="29"/>
        <v>2.4413687100000003</v>
      </c>
      <c r="T160" s="128">
        <f t="shared" si="30"/>
        <v>4.2173098799999993</v>
      </c>
      <c r="U160" s="128">
        <f t="shared" si="36"/>
        <v>1.7223687100000005</v>
      </c>
      <c r="V160" s="128">
        <f t="shared" si="35"/>
        <v>2.9743098799999999</v>
      </c>
      <c r="W160" s="128">
        <f t="shared" si="31"/>
        <v>0.49678854825433344</v>
      </c>
      <c r="X160" s="128">
        <f t="shared" si="32"/>
        <v>0.88912036679466666</v>
      </c>
      <c r="Y160" s="128">
        <f t="shared" si="33"/>
        <v>1.49</v>
      </c>
      <c r="Z160" s="128">
        <f t="shared" si="34"/>
        <v>2.67</v>
      </c>
    </row>
    <row r="161" spans="1:26" ht="24.95" customHeight="1">
      <c r="A161" s="38" t="s">
        <v>2001</v>
      </c>
      <c r="B161" s="38" t="s">
        <v>2001</v>
      </c>
      <c r="C161" s="23">
        <v>155</v>
      </c>
      <c r="D161" s="70" t="s">
        <v>476</v>
      </c>
      <c r="E161" s="22" t="s">
        <v>2005</v>
      </c>
      <c r="F161" s="17">
        <v>1</v>
      </c>
      <c r="G161" s="17">
        <v>76</v>
      </c>
      <c r="H161" s="17">
        <v>1</v>
      </c>
      <c r="I161" s="17">
        <v>0</v>
      </c>
      <c r="J161" s="17">
        <v>0</v>
      </c>
      <c r="K161" s="25">
        <f t="shared" si="27"/>
        <v>78</v>
      </c>
      <c r="L161" s="26">
        <v>50045329666</v>
      </c>
      <c r="M161" s="27" t="s">
        <v>98</v>
      </c>
      <c r="N161" s="45" t="s">
        <v>136</v>
      </c>
      <c r="O161" s="125">
        <v>2409</v>
      </c>
      <c r="P161" s="127">
        <v>0.54500000000000004</v>
      </c>
      <c r="Q161" s="127">
        <v>0.7410000000000001</v>
      </c>
      <c r="R161" s="128">
        <f t="shared" si="28"/>
        <v>1.286</v>
      </c>
      <c r="S161" s="128">
        <f t="shared" si="29"/>
        <v>1.6161740100000002</v>
      </c>
      <c r="T161" s="128">
        <f t="shared" si="30"/>
        <v>2.7918382799999999</v>
      </c>
      <c r="U161" s="128">
        <f t="shared" si="36"/>
        <v>1.07117401</v>
      </c>
      <c r="V161" s="128">
        <f t="shared" si="35"/>
        <v>2.0508382799999998</v>
      </c>
      <c r="W161" s="128">
        <f t="shared" si="31"/>
        <v>0.30896229028433331</v>
      </c>
      <c r="X161" s="128">
        <f t="shared" si="32"/>
        <v>0.61306392316799996</v>
      </c>
      <c r="Y161" s="128">
        <f t="shared" si="33"/>
        <v>0.93</v>
      </c>
      <c r="Z161" s="128">
        <f t="shared" si="34"/>
        <v>1.84</v>
      </c>
    </row>
    <row r="162" spans="1:26" ht="24.95" customHeight="1">
      <c r="A162" s="112" t="s">
        <v>2001</v>
      </c>
      <c r="B162" s="112" t="s">
        <v>2001</v>
      </c>
      <c r="C162" s="83">
        <v>156</v>
      </c>
      <c r="D162" s="113" t="s">
        <v>493</v>
      </c>
      <c r="E162" s="82" t="s">
        <v>2196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84">
        <f t="shared" si="27"/>
        <v>0</v>
      </c>
      <c r="L162" s="114">
        <v>50045668804</v>
      </c>
      <c r="M162" s="85" t="s">
        <v>98</v>
      </c>
      <c r="N162" s="45" t="s">
        <v>136</v>
      </c>
      <c r="O162" s="125">
        <v>0</v>
      </c>
      <c r="P162" s="127">
        <v>1.47</v>
      </c>
      <c r="Q162" s="127">
        <v>2.82</v>
      </c>
      <c r="R162" s="128">
        <f t="shared" si="28"/>
        <v>4.29</v>
      </c>
      <c r="S162" s="128">
        <f t="shared" si="29"/>
        <v>0</v>
      </c>
      <c r="T162" s="128">
        <f t="shared" si="30"/>
        <v>0</v>
      </c>
      <c r="U162" s="151">
        <v>0</v>
      </c>
      <c r="V162" s="151">
        <v>0</v>
      </c>
      <c r="W162" s="128">
        <f t="shared" si="31"/>
        <v>0</v>
      </c>
      <c r="X162" s="128">
        <f t="shared" si="32"/>
        <v>0</v>
      </c>
      <c r="Y162" s="128">
        <f t="shared" si="33"/>
        <v>0</v>
      </c>
      <c r="Z162" s="128">
        <f t="shared" si="34"/>
        <v>0</v>
      </c>
    </row>
    <row r="163" spans="1:26" ht="24.95" customHeight="1">
      <c r="A163" s="60" t="s">
        <v>2001</v>
      </c>
      <c r="B163" s="38" t="s">
        <v>1989</v>
      </c>
      <c r="C163" s="23">
        <v>157</v>
      </c>
      <c r="D163" s="70" t="s">
        <v>453</v>
      </c>
      <c r="E163" s="22" t="s">
        <v>2945</v>
      </c>
      <c r="F163" s="17">
        <v>30</v>
      </c>
      <c r="G163" s="17">
        <v>28</v>
      </c>
      <c r="H163" s="17">
        <v>66</v>
      </c>
      <c r="I163" s="17">
        <v>0</v>
      </c>
      <c r="J163" s="17">
        <v>0</v>
      </c>
      <c r="K163" s="25">
        <f t="shared" si="27"/>
        <v>124</v>
      </c>
      <c r="L163" s="26">
        <v>50044575657</v>
      </c>
      <c r="M163" s="27" t="s">
        <v>98</v>
      </c>
      <c r="N163" s="45" t="s">
        <v>136</v>
      </c>
      <c r="O163" s="125">
        <v>4168</v>
      </c>
      <c r="P163" s="127">
        <v>0.28900000000000015</v>
      </c>
      <c r="Q163" s="127">
        <v>-0.18800000000000061</v>
      </c>
      <c r="R163" s="128">
        <f t="shared" si="28"/>
        <v>0.10099999999999953</v>
      </c>
      <c r="S163" s="128">
        <f t="shared" si="29"/>
        <v>2.7962695200000001</v>
      </c>
      <c r="T163" s="128">
        <f t="shared" si="30"/>
        <v>4.8303785599999998</v>
      </c>
      <c r="U163" s="128">
        <f t="shared" ref="U163:U194" si="37">S163-P163</f>
        <v>2.5072695199999999</v>
      </c>
      <c r="V163" s="128">
        <f t="shared" ref="V163:V194" si="38">T163-Q163</f>
        <v>5.0183785600000004</v>
      </c>
      <c r="W163" s="128">
        <f t="shared" si="31"/>
        <v>0.7231801052186666</v>
      </c>
      <c r="X163" s="128">
        <f t="shared" si="32"/>
        <v>1.5001606308693334</v>
      </c>
      <c r="Y163" s="128">
        <f t="shared" si="33"/>
        <v>2.17</v>
      </c>
      <c r="Z163" s="128">
        <f t="shared" si="34"/>
        <v>4.5</v>
      </c>
    </row>
    <row r="164" spans="1:26" ht="24.95" customHeight="1">
      <c r="A164" s="38" t="s">
        <v>2001</v>
      </c>
      <c r="B164" s="38" t="s">
        <v>2001</v>
      </c>
      <c r="C164" s="23">
        <v>158</v>
      </c>
      <c r="D164" s="70" t="s">
        <v>480</v>
      </c>
      <c r="E164" s="22" t="s">
        <v>2002</v>
      </c>
      <c r="F164" s="17">
        <v>9</v>
      </c>
      <c r="G164" s="17">
        <v>42</v>
      </c>
      <c r="H164" s="17">
        <v>42</v>
      </c>
      <c r="I164" s="17">
        <v>0</v>
      </c>
      <c r="J164" s="17">
        <v>0</v>
      </c>
      <c r="K164" s="25">
        <f t="shared" si="27"/>
        <v>93</v>
      </c>
      <c r="L164" s="26">
        <v>50045329940</v>
      </c>
      <c r="M164" s="27" t="s">
        <v>98</v>
      </c>
      <c r="N164" s="45" t="s">
        <v>136</v>
      </c>
      <c r="O164" s="125">
        <v>2815</v>
      </c>
      <c r="P164" s="127">
        <v>0.64800000000000035</v>
      </c>
      <c r="Q164" s="127">
        <v>1.1019999999999999</v>
      </c>
      <c r="R164" s="128">
        <f t="shared" si="28"/>
        <v>1.7500000000000002</v>
      </c>
      <c r="S164" s="128">
        <f t="shared" si="29"/>
        <v>1.8885553500000001</v>
      </c>
      <c r="T164" s="128">
        <f t="shared" si="30"/>
        <v>3.2623597999999996</v>
      </c>
      <c r="U164" s="128">
        <f t="shared" si="37"/>
        <v>1.2405553499999997</v>
      </c>
      <c r="V164" s="128">
        <f t="shared" si="38"/>
        <v>2.1603597999999997</v>
      </c>
      <c r="W164" s="128">
        <f t="shared" si="31"/>
        <v>0.3578175147849999</v>
      </c>
      <c r="X164" s="128">
        <f t="shared" si="32"/>
        <v>0.6458035562133333</v>
      </c>
      <c r="Y164" s="128">
        <f t="shared" si="33"/>
        <v>1.07</v>
      </c>
      <c r="Z164" s="128">
        <f t="shared" si="34"/>
        <v>1.94</v>
      </c>
    </row>
    <row r="165" spans="1:26" ht="24.95" customHeight="1">
      <c r="A165" s="38" t="s">
        <v>2001</v>
      </c>
      <c r="B165" s="38" t="s">
        <v>2001</v>
      </c>
      <c r="C165" s="23">
        <v>159</v>
      </c>
      <c r="D165" s="70" t="s">
        <v>411</v>
      </c>
      <c r="E165" s="22" t="s">
        <v>2625</v>
      </c>
      <c r="F165" s="17">
        <v>9</v>
      </c>
      <c r="G165" s="17">
        <v>38</v>
      </c>
      <c r="H165" s="17">
        <v>39</v>
      </c>
      <c r="I165" s="17">
        <v>0</v>
      </c>
      <c r="J165" s="17">
        <v>0</v>
      </c>
      <c r="K165" s="25">
        <f t="shared" si="27"/>
        <v>86</v>
      </c>
      <c r="L165" s="26">
        <v>50044513533</v>
      </c>
      <c r="M165" s="27" t="s">
        <v>98</v>
      </c>
      <c r="N165" s="45" t="s">
        <v>136</v>
      </c>
      <c r="O165" s="125">
        <v>2627</v>
      </c>
      <c r="P165" s="127">
        <v>1.3727</v>
      </c>
      <c r="Q165" s="127">
        <v>0.91190000000000038</v>
      </c>
      <c r="R165" s="128">
        <f t="shared" si="28"/>
        <v>2.2846000000000002</v>
      </c>
      <c r="S165" s="128">
        <f t="shared" si="29"/>
        <v>1.7624280300000001</v>
      </c>
      <c r="T165" s="128">
        <f t="shared" si="30"/>
        <v>3.0444828399999997</v>
      </c>
      <c r="U165" s="128">
        <f t="shared" si="37"/>
        <v>0.38972803000000011</v>
      </c>
      <c r="V165" s="128">
        <f t="shared" si="38"/>
        <v>2.1325828399999995</v>
      </c>
      <c r="W165" s="128">
        <f t="shared" si="31"/>
        <v>0.11241055478633336</v>
      </c>
      <c r="X165" s="128">
        <f t="shared" si="32"/>
        <v>0.63750009697066656</v>
      </c>
      <c r="Y165" s="128">
        <f t="shared" si="33"/>
        <v>0.34</v>
      </c>
      <c r="Z165" s="128">
        <f t="shared" si="34"/>
        <v>1.91</v>
      </c>
    </row>
    <row r="166" spans="1:26" ht="24.95" customHeight="1">
      <c r="A166" s="60" t="s">
        <v>2001</v>
      </c>
      <c r="B166" s="38" t="s">
        <v>2007</v>
      </c>
      <c r="C166" s="23">
        <v>160</v>
      </c>
      <c r="D166" s="70" t="s">
        <v>417</v>
      </c>
      <c r="E166" s="22" t="s">
        <v>2008</v>
      </c>
      <c r="F166" s="17">
        <v>35</v>
      </c>
      <c r="G166" s="17">
        <v>27</v>
      </c>
      <c r="H166" s="17">
        <v>72</v>
      </c>
      <c r="I166" s="17">
        <v>0</v>
      </c>
      <c r="J166" s="17">
        <v>0</v>
      </c>
      <c r="K166" s="25">
        <f t="shared" si="27"/>
        <v>134</v>
      </c>
      <c r="L166" s="26">
        <v>50044518995</v>
      </c>
      <c r="M166" s="27" t="s">
        <v>98</v>
      </c>
      <c r="N166" s="45" t="s">
        <v>136</v>
      </c>
      <c r="O166" s="125">
        <v>3431</v>
      </c>
      <c r="P166" s="127">
        <v>0.99800000000000022</v>
      </c>
      <c r="Q166" s="127">
        <v>1.1160000000000001</v>
      </c>
      <c r="R166" s="128">
        <f t="shared" si="28"/>
        <v>2.1140000000000003</v>
      </c>
      <c r="S166" s="128">
        <f t="shared" si="29"/>
        <v>2.3018235900000001</v>
      </c>
      <c r="T166" s="128">
        <f t="shared" si="30"/>
        <v>3.9762545199999999</v>
      </c>
      <c r="U166" s="128">
        <f t="shared" si="37"/>
        <v>1.3038235899999999</v>
      </c>
      <c r="V166" s="128">
        <f t="shared" si="38"/>
        <v>2.8602545199999998</v>
      </c>
      <c r="W166" s="128">
        <f t="shared" si="31"/>
        <v>0.37606618414233328</v>
      </c>
      <c r="X166" s="128">
        <f t="shared" si="32"/>
        <v>0.85502541784533326</v>
      </c>
      <c r="Y166" s="128">
        <f t="shared" si="33"/>
        <v>1.1299999999999999</v>
      </c>
      <c r="Z166" s="128">
        <f t="shared" si="34"/>
        <v>2.57</v>
      </c>
    </row>
    <row r="167" spans="1:26" ht="24.95" customHeight="1">
      <c r="A167" s="38" t="s">
        <v>2001</v>
      </c>
      <c r="B167" s="38" t="s">
        <v>2001</v>
      </c>
      <c r="C167" s="23">
        <v>161</v>
      </c>
      <c r="D167" s="70" t="s">
        <v>481</v>
      </c>
      <c r="E167" s="22" t="s">
        <v>2006</v>
      </c>
      <c r="F167" s="17">
        <v>0</v>
      </c>
      <c r="G167" s="17">
        <v>0</v>
      </c>
      <c r="H167" s="17">
        <v>78</v>
      </c>
      <c r="I167" s="17">
        <v>0</v>
      </c>
      <c r="J167" s="17">
        <v>3</v>
      </c>
      <c r="K167" s="25">
        <f t="shared" si="27"/>
        <v>81</v>
      </c>
      <c r="L167" s="26">
        <v>50045330058</v>
      </c>
      <c r="M167" s="27" t="s">
        <v>98</v>
      </c>
      <c r="N167" s="45" t="s">
        <v>136</v>
      </c>
      <c r="O167" s="125">
        <v>2076</v>
      </c>
      <c r="P167" s="127">
        <v>0.95</v>
      </c>
      <c r="Q167" s="127">
        <v>0.57500000000000062</v>
      </c>
      <c r="R167" s="128">
        <f t="shared" si="28"/>
        <v>1.5250000000000006</v>
      </c>
      <c r="S167" s="128">
        <f t="shared" si="29"/>
        <v>1.3927676400000002</v>
      </c>
      <c r="T167" s="128">
        <f t="shared" si="30"/>
        <v>2.4059179199999998</v>
      </c>
      <c r="U167" s="128">
        <f t="shared" si="37"/>
        <v>0.44276764000000024</v>
      </c>
      <c r="V167" s="128">
        <f t="shared" si="38"/>
        <v>1.8309179199999992</v>
      </c>
      <c r="W167" s="128">
        <f t="shared" si="31"/>
        <v>0.1277089462973334</v>
      </c>
      <c r="X167" s="128">
        <f t="shared" si="32"/>
        <v>0.54732239688533313</v>
      </c>
      <c r="Y167" s="128">
        <f t="shared" si="33"/>
        <v>0.38</v>
      </c>
      <c r="Z167" s="128">
        <f t="shared" si="34"/>
        <v>1.64</v>
      </c>
    </row>
    <row r="168" spans="1:26" ht="24.95" customHeight="1">
      <c r="A168" s="38" t="s">
        <v>2001</v>
      </c>
      <c r="B168" s="38" t="s">
        <v>2001</v>
      </c>
      <c r="C168" s="23">
        <v>162</v>
      </c>
      <c r="D168" s="70" t="s">
        <v>500</v>
      </c>
      <c r="E168" s="22" t="s">
        <v>56</v>
      </c>
      <c r="F168" s="17">
        <v>17</v>
      </c>
      <c r="G168" s="17">
        <v>114</v>
      </c>
      <c r="H168" s="17">
        <v>80</v>
      </c>
      <c r="I168" s="17">
        <v>0</v>
      </c>
      <c r="J168" s="17">
        <v>0</v>
      </c>
      <c r="K168" s="25">
        <f t="shared" si="27"/>
        <v>211</v>
      </c>
      <c r="L168" s="26">
        <v>50119904160</v>
      </c>
      <c r="M168" s="27" t="s">
        <v>98</v>
      </c>
      <c r="N168" s="45" t="s">
        <v>136</v>
      </c>
      <c r="O168" s="125">
        <v>3793</v>
      </c>
      <c r="P168" s="127">
        <v>0.94499999999999995</v>
      </c>
      <c r="Q168" s="127">
        <v>1.5310000000000001</v>
      </c>
      <c r="R168" s="128">
        <f t="shared" si="28"/>
        <v>2.476</v>
      </c>
      <c r="S168" s="128">
        <f t="shared" si="29"/>
        <v>2.5446857700000001</v>
      </c>
      <c r="T168" s="128">
        <f t="shared" si="30"/>
        <v>4.3957835599999999</v>
      </c>
      <c r="U168" s="128">
        <f t="shared" si="37"/>
        <v>1.5996857700000002</v>
      </c>
      <c r="V168" s="128">
        <f t="shared" si="38"/>
        <v>2.8647835599999998</v>
      </c>
      <c r="W168" s="128">
        <f t="shared" si="31"/>
        <v>0.46140269892700009</v>
      </c>
      <c r="X168" s="128">
        <f t="shared" si="32"/>
        <v>0.85637929886933339</v>
      </c>
      <c r="Y168" s="128">
        <f t="shared" si="33"/>
        <v>1.38</v>
      </c>
      <c r="Z168" s="128">
        <f t="shared" si="34"/>
        <v>2.57</v>
      </c>
    </row>
    <row r="169" spans="1:26" ht="24.95" customHeight="1">
      <c r="A169" s="60" t="s">
        <v>2001</v>
      </c>
      <c r="B169" s="38" t="s">
        <v>2011</v>
      </c>
      <c r="C169" s="23">
        <v>163</v>
      </c>
      <c r="D169" s="70" t="s">
        <v>515</v>
      </c>
      <c r="E169" s="22" t="s">
        <v>2010</v>
      </c>
      <c r="F169" s="17">
        <v>13</v>
      </c>
      <c r="G169" s="17">
        <v>88</v>
      </c>
      <c r="H169" s="17">
        <v>9</v>
      </c>
      <c r="I169" s="17">
        <v>0</v>
      </c>
      <c r="J169" s="17">
        <v>0</v>
      </c>
      <c r="K169" s="25">
        <f t="shared" si="27"/>
        <v>110</v>
      </c>
      <c r="L169" s="26">
        <v>33510100001445</v>
      </c>
      <c r="M169" s="27" t="s">
        <v>91</v>
      </c>
      <c r="N169" s="45" t="s">
        <v>131</v>
      </c>
      <c r="O169" s="125">
        <v>4440</v>
      </c>
      <c r="P169" s="127">
        <v>0.63099999999999934</v>
      </c>
      <c r="Q169" s="127">
        <v>1.0710000000000006</v>
      </c>
      <c r="R169" s="128">
        <f t="shared" si="28"/>
        <v>1.702</v>
      </c>
      <c r="S169" s="128">
        <f t="shared" si="29"/>
        <v>2.9787516000000003</v>
      </c>
      <c r="T169" s="128">
        <f t="shared" si="30"/>
        <v>5.1456047999999992</v>
      </c>
      <c r="U169" s="128">
        <f t="shared" si="37"/>
        <v>2.3477516000000009</v>
      </c>
      <c r="V169" s="128">
        <f t="shared" si="38"/>
        <v>4.0746047999999986</v>
      </c>
      <c r="W169" s="128">
        <f t="shared" si="31"/>
        <v>0.67716981982666691</v>
      </c>
      <c r="X169" s="128">
        <f t="shared" si="32"/>
        <v>1.2180351948799997</v>
      </c>
      <c r="Y169" s="128">
        <f t="shared" si="33"/>
        <v>2.0299999999999998</v>
      </c>
      <c r="Z169" s="128">
        <f t="shared" si="34"/>
        <v>3.65</v>
      </c>
    </row>
    <row r="170" spans="1:26" ht="24.95" customHeight="1">
      <c r="A170" s="60" t="s">
        <v>2001</v>
      </c>
      <c r="B170" s="38" t="s">
        <v>1994</v>
      </c>
      <c r="C170" s="23">
        <v>164</v>
      </c>
      <c r="D170" s="70" t="s">
        <v>461</v>
      </c>
      <c r="E170" s="22" t="s">
        <v>1996</v>
      </c>
      <c r="F170" s="17">
        <v>2</v>
      </c>
      <c r="G170" s="17">
        <v>51</v>
      </c>
      <c r="H170" s="17">
        <v>38</v>
      </c>
      <c r="I170" s="17">
        <v>0</v>
      </c>
      <c r="J170" s="17">
        <v>0</v>
      </c>
      <c r="K170" s="25">
        <f t="shared" si="27"/>
        <v>91</v>
      </c>
      <c r="L170" s="26">
        <v>50044577451</v>
      </c>
      <c r="M170" s="27" t="s">
        <v>98</v>
      </c>
      <c r="N170" s="45" t="s">
        <v>136</v>
      </c>
      <c r="O170" s="125">
        <v>3355</v>
      </c>
      <c r="P170" s="127">
        <v>0.65697000000000005</v>
      </c>
      <c r="Q170" s="127">
        <v>0.98699999999999966</v>
      </c>
      <c r="R170" s="128">
        <f t="shared" si="28"/>
        <v>1.6439699999999997</v>
      </c>
      <c r="S170" s="128">
        <f t="shared" si="29"/>
        <v>2.2508359500000004</v>
      </c>
      <c r="T170" s="128">
        <f t="shared" si="30"/>
        <v>3.8881765999999995</v>
      </c>
      <c r="U170" s="128">
        <f t="shared" si="37"/>
        <v>1.5938659500000003</v>
      </c>
      <c r="V170" s="128">
        <f t="shared" si="38"/>
        <v>2.9011765999999999</v>
      </c>
      <c r="W170" s="128">
        <f t="shared" si="31"/>
        <v>0.45972406884500011</v>
      </c>
      <c r="X170" s="128">
        <f t="shared" si="32"/>
        <v>0.86725839162666662</v>
      </c>
      <c r="Y170" s="128">
        <f t="shared" si="33"/>
        <v>1.38</v>
      </c>
      <c r="Z170" s="128">
        <f t="shared" si="34"/>
        <v>2.6</v>
      </c>
    </row>
    <row r="171" spans="1:26" ht="24.95" customHeight="1">
      <c r="A171" s="60" t="s">
        <v>2001</v>
      </c>
      <c r="B171" s="38" t="s">
        <v>1989</v>
      </c>
      <c r="C171" s="23">
        <v>165</v>
      </c>
      <c r="D171" s="70" t="s">
        <v>455</v>
      </c>
      <c r="E171" s="22" t="s">
        <v>1991</v>
      </c>
      <c r="F171" s="17">
        <v>11</v>
      </c>
      <c r="G171" s="17">
        <v>25</v>
      </c>
      <c r="H171" s="17">
        <v>111</v>
      </c>
      <c r="I171" s="17">
        <v>0</v>
      </c>
      <c r="J171" s="17">
        <v>0</v>
      </c>
      <c r="K171" s="25">
        <f t="shared" si="27"/>
        <v>147</v>
      </c>
      <c r="L171" s="26">
        <v>50044575964</v>
      </c>
      <c r="M171" s="27" t="s">
        <v>98</v>
      </c>
      <c r="N171" s="45" t="s">
        <v>136</v>
      </c>
      <c r="O171" s="125">
        <v>3323</v>
      </c>
      <c r="P171" s="127">
        <v>1.2830000000000004</v>
      </c>
      <c r="Q171" s="127">
        <v>1.9359999999999999</v>
      </c>
      <c r="R171" s="128">
        <f t="shared" si="28"/>
        <v>3.2190000000000003</v>
      </c>
      <c r="S171" s="128">
        <f t="shared" si="29"/>
        <v>2.2293674700000001</v>
      </c>
      <c r="T171" s="128">
        <f t="shared" si="30"/>
        <v>3.8510911599999997</v>
      </c>
      <c r="U171" s="128">
        <f t="shared" si="37"/>
        <v>0.94636746999999977</v>
      </c>
      <c r="V171" s="128">
        <f t="shared" si="38"/>
        <v>1.9150911599999998</v>
      </c>
      <c r="W171" s="128">
        <f t="shared" si="31"/>
        <v>0.27296392393033325</v>
      </c>
      <c r="X171" s="128">
        <f t="shared" si="32"/>
        <v>0.572484584096</v>
      </c>
      <c r="Y171" s="128">
        <f t="shared" si="33"/>
        <v>0.82</v>
      </c>
      <c r="Z171" s="128">
        <f t="shared" si="34"/>
        <v>1.72</v>
      </c>
    </row>
    <row r="172" spans="1:26" ht="24.95" customHeight="1">
      <c r="A172" s="38" t="s">
        <v>2001</v>
      </c>
      <c r="B172" s="38" t="s">
        <v>2001</v>
      </c>
      <c r="C172" s="23">
        <v>166</v>
      </c>
      <c r="D172" s="70" t="s">
        <v>479</v>
      </c>
      <c r="E172" s="22" t="s">
        <v>2004</v>
      </c>
      <c r="F172" s="17">
        <v>5</v>
      </c>
      <c r="G172" s="17">
        <v>24</v>
      </c>
      <c r="H172" s="17">
        <v>93</v>
      </c>
      <c r="I172" s="17">
        <v>0</v>
      </c>
      <c r="J172" s="17">
        <v>0</v>
      </c>
      <c r="K172" s="25">
        <f t="shared" si="27"/>
        <v>122</v>
      </c>
      <c r="L172" s="26">
        <v>50045329882</v>
      </c>
      <c r="M172" s="27" t="s">
        <v>98</v>
      </c>
      <c r="N172" s="45" t="s">
        <v>136</v>
      </c>
      <c r="O172" s="125">
        <v>5105</v>
      </c>
      <c r="P172" s="127">
        <v>0.80899999999999972</v>
      </c>
      <c r="Q172" s="127">
        <v>1.0089999999999995</v>
      </c>
      <c r="R172" s="128">
        <f t="shared" si="28"/>
        <v>1.8179999999999992</v>
      </c>
      <c r="S172" s="128">
        <f t="shared" si="29"/>
        <v>3.4248934500000003</v>
      </c>
      <c r="T172" s="128">
        <f t="shared" si="30"/>
        <v>5.9162865999999994</v>
      </c>
      <c r="U172" s="128">
        <f t="shared" si="37"/>
        <v>2.6158934500000006</v>
      </c>
      <c r="V172" s="128">
        <f t="shared" si="38"/>
        <v>4.9072865999999999</v>
      </c>
      <c r="W172" s="128">
        <f t="shared" si="31"/>
        <v>0.75451086742833351</v>
      </c>
      <c r="X172" s="128">
        <f t="shared" si="32"/>
        <v>1.46695154096</v>
      </c>
      <c r="Y172" s="128">
        <f t="shared" si="33"/>
        <v>2.2599999999999998</v>
      </c>
      <c r="Z172" s="128">
        <f t="shared" si="34"/>
        <v>4.4000000000000004</v>
      </c>
    </row>
    <row r="173" spans="1:26" ht="24.95" customHeight="1">
      <c r="A173" s="60" t="s">
        <v>2001</v>
      </c>
      <c r="B173" s="38" t="s">
        <v>1994</v>
      </c>
      <c r="C173" s="23">
        <v>167</v>
      </c>
      <c r="D173" s="70" t="s">
        <v>462</v>
      </c>
      <c r="E173" s="22" t="s">
        <v>1995</v>
      </c>
      <c r="F173" s="17">
        <v>2</v>
      </c>
      <c r="G173" s="17">
        <v>58</v>
      </c>
      <c r="H173" s="17">
        <v>40</v>
      </c>
      <c r="I173" s="17">
        <v>0</v>
      </c>
      <c r="J173" s="17">
        <v>0</v>
      </c>
      <c r="K173" s="25">
        <f t="shared" si="27"/>
        <v>100</v>
      </c>
      <c r="L173" s="26">
        <v>50044577564</v>
      </c>
      <c r="M173" s="27" t="s">
        <v>98</v>
      </c>
      <c r="N173" s="45" t="s">
        <v>136</v>
      </c>
      <c r="O173" s="125">
        <v>3943</v>
      </c>
      <c r="P173" s="127">
        <v>0.70700000000000029</v>
      </c>
      <c r="Q173" s="127">
        <v>1.0019999999999989</v>
      </c>
      <c r="R173" s="128">
        <f t="shared" si="28"/>
        <v>1.7089999999999992</v>
      </c>
      <c r="S173" s="128">
        <f t="shared" si="29"/>
        <v>2.6453192700000003</v>
      </c>
      <c r="T173" s="128">
        <f t="shared" si="30"/>
        <v>4.5696215599999999</v>
      </c>
      <c r="U173" s="128">
        <f t="shared" si="37"/>
        <v>1.93831927</v>
      </c>
      <c r="V173" s="128">
        <f t="shared" si="38"/>
        <v>3.567621560000001</v>
      </c>
      <c r="W173" s="128">
        <f t="shared" si="31"/>
        <v>0.55907588811033326</v>
      </c>
      <c r="X173" s="128">
        <f t="shared" si="32"/>
        <v>1.066481005002667</v>
      </c>
      <c r="Y173" s="128">
        <f t="shared" si="33"/>
        <v>1.68</v>
      </c>
      <c r="Z173" s="128">
        <f t="shared" si="34"/>
        <v>3.2</v>
      </c>
    </row>
    <row r="174" spans="1:26" ht="24.95" customHeight="1">
      <c r="A174" s="60" t="s">
        <v>2001</v>
      </c>
      <c r="B174" s="38" t="s">
        <v>2011</v>
      </c>
      <c r="C174" s="23">
        <v>168</v>
      </c>
      <c r="D174" s="70" t="s">
        <v>517</v>
      </c>
      <c r="E174" s="22" t="s">
        <v>2012</v>
      </c>
      <c r="F174" s="17">
        <v>0</v>
      </c>
      <c r="G174" s="17">
        <v>104</v>
      </c>
      <c r="H174" s="17">
        <v>0</v>
      </c>
      <c r="I174" s="17">
        <v>0</v>
      </c>
      <c r="J174" s="17">
        <v>0</v>
      </c>
      <c r="K174" s="25">
        <f t="shared" si="27"/>
        <v>104</v>
      </c>
      <c r="L174" s="26">
        <v>33510100001448</v>
      </c>
      <c r="M174" s="27" t="s">
        <v>91</v>
      </c>
      <c r="N174" s="45" t="s">
        <v>131</v>
      </c>
      <c r="O174" s="125">
        <v>3915</v>
      </c>
      <c r="P174" s="127">
        <v>0.50700000000000012</v>
      </c>
      <c r="Q174" s="127">
        <v>0.52100000000000124</v>
      </c>
      <c r="R174" s="128">
        <f t="shared" si="28"/>
        <v>1.0280000000000014</v>
      </c>
      <c r="S174" s="128">
        <f t="shared" si="29"/>
        <v>2.62653435</v>
      </c>
      <c r="T174" s="128">
        <f t="shared" si="30"/>
        <v>4.5371717999999994</v>
      </c>
      <c r="U174" s="128">
        <f t="shared" si="37"/>
        <v>2.1195343499999999</v>
      </c>
      <c r="V174" s="128">
        <f t="shared" si="38"/>
        <v>4.0161717999999986</v>
      </c>
      <c r="W174" s="128">
        <f t="shared" si="31"/>
        <v>0.61134435768499995</v>
      </c>
      <c r="X174" s="128">
        <f t="shared" si="32"/>
        <v>1.2005676234133331</v>
      </c>
      <c r="Y174" s="128">
        <f t="shared" si="33"/>
        <v>1.83</v>
      </c>
      <c r="Z174" s="128">
        <f t="shared" si="34"/>
        <v>3.6</v>
      </c>
    </row>
    <row r="175" spans="1:26" ht="24.95" customHeight="1">
      <c r="A175" s="60" t="s">
        <v>2001</v>
      </c>
      <c r="B175" s="38" t="s">
        <v>2007</v>
      </c>
      <c r="C175" s="23">
        <v>169</v>
      </c>
      <c r="D175" s="70" t="s">
        <v>464</v>
      </c>
      <c r="E175" s="22" t="s">
        <v>2009</v>
      </c>
      <c r="F175" s="17">
        <v>73</v>
      </c>
      <c r="G175" s="17">
        <v>57</v>
      </c>
      <c r="H175" s="17">
        <v>27</v>
      </c>
      <c r="I175" s="17">
        <v>0</v>
      </c>
      <c r="J175" s="17">
        <v>0</v>
      </c>
      <c r="K175" s="25">
        <f t="shared" si="27"/>
        <v>157</v>
      </c>
      <c r="L175" s="26">
        <v>50044577950</v>
      </c>
      <c r="M175" s="27" t="s">
        <v>98</v>
      </c>
      <c r="N175" s="45" t="s">
        <v>136</v>
      </c>
      <c r="O175" s="125">
        <v>4019</v>
      </c>
      <c r="P175" s="127">
        <v>1.9965000000000002</v>
      </c>
      <c r="Q175" s="127">
        <v>1.9405000000000001</v>
      </c>
      <c r="R175" s="128">
        <f t="shared" si="28"/>
        <v>3.9370000000000003</v>
      </c>
      <c r="S175" s="128">
        <f t="shared" si="29"/>
        <v>2.6963069100000001</v>
      </c>
      <c r="T175" s="128">
        <f t="shared" si="30"/>
        <v>4.6576994799999998</v>
      </c>
      <c r="U175" s="128">
        <f t="shared" si="37"/>
        <v>0.69980690999999995</v>
      </c>
      <c r="V175" s="128">
        <f t="shared" si="38"/>
        <v>2.7171994799999997</v>
      </c>
      <c r="W175" s="128">
        <f t="shared" si="31"/>
        <v>0.20184763974099998</v>
      </c>
      <c r="X175" s="128">
        <f t="shared" si="32"/>
        <v>0.81226149788799995</v>
      </c>
      <c r="Y175" s="128">
        <f t="shared" si="33"/>
        <v>0.61</v>
      </c>
      <c r="Z175" s="128">
        <f t="shared" si="34"/>
        <v>2.44</v>
      </c>
    </row>
    <row r="176" spans="1:26" ht="24.95" customHeight="1">
      <c r="A176" s="60" t="s">
        <v>2001</v>
      </c>
      <c r="B176" s="38" t="s">
        <v>2007</v>
      </c>
      <c r="C176" s="23">
        <v>170</v>
      </c>
      <c r="D176" s="70" t="s">
        <v>487</v>
      </c>
      <c r="E176" s="22" t="s">
        <v>2290</v>
      </c>
      <c r="F176" s="17">
        <v>12</v>
      </c>
      <c r="G176" s="17">
        <v>24</v>
      </c>
      <c r="H176" s="17">
        <v>58</v>
      </c>
      <c r="I176" s="17">
        <v>0</v>
      </c>
      <c r="J176" s="17">
        <v>0</v>
      </c>
      <c r="K176" s="25">
        <f t="shared" si="27"/>
        <v>94</v>
      </c>
      <c r="L176" s="26">
        <v>50045330966</v>
      </c>
      <c r="M176" s="27" t="s">
        <v>98</v>
      </c>
      <c r="N176" s="45" t="s">
        <v>136</v>
      </c>
      <c r="O176" s="125">
        <v>2762</v>
      </c>
      <c r="P176" s="127">
        <v>0.68</v>
      </c>
      <c r="Q176" s="127">
        <v>0.96499999999999919</v>
      </c>
      <c r="R176" s="128">
        <f t="shared" si="28"/>
        <v>1.6449999999999991</v>
      </c>
      <c r="S176" s="128">
        <f t="shared" si="29"/>
        <v>1.8529981800000002</v>
      </c>
      <c r="T176" s="128">
        <f t="shared" si="30"/>
        <v>3.2009370399999999</v>
      </c>
      <c r="U176" s="128">
        <f t="shared" si="37"/>
        <v>1.17299818</v>
      </c>
      <c r="V176" s="128">
        <f t="shared" si="38"/>
        <v>2.2359370400000005</v>
      </c>
      <c r="W176" s="128">
        <f t="shared" si="31"/>
        <v>0.33833177505133333</v>
      </c>
      <c r="X176" s="128">
        <f t="shared" si="32"/>
        <v>0.66839611249066677</v>
      </c>
      <c r="Y176" s="128">
        <f t="shared" si="33"/>
        <v>1.01</v>
      </c>
      <c r="Z176" s="128">
        <f t="shared" si="34"/>
        <v>2.0099999999999998</v>
      </c>
    </row>
    <row r="177" spans="1:26" ht="24.95" customHeight="1">
      <c r="A177" s="60" t="s">
        <v>2001</v>
      </c>
      <c r="B177" s="38" t="s">
        <v>1994</v>
      </c>
      <c r="C177" s="23">
        <v>171</v>
      </c>
      <c r="D177" s="70" t="s">
        <v>460</v>
      </c>
      <c r="E177" s="22" t="s">
        <v>2946</v>
      </c>
      <c r="F177" s="17">
        <v>0</v>
      </c>
      <c r="G177" s="17">
        <v>37</v>
      </c>
      <c r="H177" s="17">
        <v>88</v>
      </c>
      <c r="I177" s="17">
        <v>0</v>
      </c>
      <c r="J177" s="17">
        <v>0</v>
      </c>
      <c r="K177" s="25">
        <f t="shared" si="27"/>
        <v>125</v>
      </c>
      <c r="L177" s="26">
        <v>50044577008</v>
      </c>
      <c r="M177" s="27" t="s">
        <v>98</v>
      </c>
      <c r="N177" s="45" t="s">
        <v>136</v>
      </c>
      <c r="O177" s="125">
        <v>4130</v>
      </c>
      <c r="P177" s="127">
        <v>0.84929999999999994</v>
      </c>
      <c r="Q177" s="127">
        <v>1.1570000000000005</v>
      </c>
      <c r="R177" s="128">
        <f t="shared" si="28"/>
        <v>2.0063000000000004</v>
      </c>
      <c r="S177" s="128">
        <f t="shared" si="29"/>
        <v>2.7707757000000002</v>
      </c>
      <c r="T177" s="128">
        <f t="shared" si="30"/>
        <v>4.7863395999999998</v>
      </c>
      <c r="U177" s="128">
        <f t="shared" si="37"/>
        <v>1.9214757000000002</v>
      </c>
      <c r="V177" s="128">
        <f t="shared" si="38"/>
        <v>3.6293395999999993</v>
      </c>
      <c r="W177" s="128">
        <f t="shared" si="31"/>
        <v>0.55421764107000004</v>
      </c>
      <c r="X177" s="128">
        <f t="shared" si="32"/>
        <v>1.0849305844266663</v>
      </c>
      <c r="Y177" s="128">
        <f t="shared" si="33"/>
        <v>1.66</v>
      </c>
      <c r="Z177" s="128">
        <f t="shared" si="34"/>
        <v>3.25</v>
      </c>
    </row>
    <row r="178" spans="1:26" ht="24.95" customHeight="1">
      <c r="A178" s="60" t="s">
        <v>2001</v>
      </c>
      <c r="B178" s="38" t="s">
        <v>2007</v>
      </c>
      <c r="C178" s="23">
        <v>172</v>
      </c>
      <c r="D178" s="70" t="s">
        <v>2416</v>
      </c>
      <c r="E178" s="22" t="s">
        <v>2592</v>
      </c>
      <c r="F178" s="17">
        <v>0</v>
      </c>
      <c r="G178" s="17">
        <v>157</v>
      </c>
      <c r="H178" s="17">
        <v>1</v>
      </c>
      <c r="I178" s="17">
        <v>0</v>
      </c>
      <c r="J178" s="17">
        <v>0</v>
      </c>
      <c r="K178" s="25">
        <f t="shared" si="27"/>
        <v>158</v>
      </c>
      <c r="L178" s="26">
        <v>50044517390</v>
      </c>
      <c r="M178" s="27" t="s">
        <v>98</v>
      </c>
      <c r="N178" s="45" t="s">
        <v>136</v>
      </c>
      <c r="O178" s="125">
        <v>5459</v>
      </c>
      <c r="P178" s="127">
        <v>0.57410000000000005</v>
      </c>
      <c r="Q178" s="127">
        <v>2.2178999999999998</v>
      </c>
      <c r="R178" s="128">
        <f t="shared" si="28"/>
        <v>2.7919999999999998</v>
      </c>
      <c r="S178" s="128">
        <f t="shared" si="29"/>
        <v>3.6623885100000004</v>
      </c>
      <c r="T178" s="128">
        <f t="shared" si="30"/>
        <v>6.3265442799999994</v>
      </c>
      <c r="U178" s="128">
        <f t="shared" si="37"/>
        <v>3.0882885100000004</v>
      </c>
      <c r="V178" s="128">
        <f t="shared" si="38"/>
        <v>4.10864428</v>
      </c>
      <c r="W178" s="128">
        <f t="shared" si="31"/>
        <v>0.89076534923433337</v>
      </c>
      <c r="X178" s="128">
        <f t="shared" si="32"/>
        <v>1.2282107301013334</v>
      </c>
      <c r="Y178" s="128">
        <f t="shared" si="33"/>
        <v>2.67</v>
      </c>
      <c r="Z178" s="128">
        <f t="shared" si="34"/>
        <v>3.68</v>
      </c>
    </row>
    <row r="179" spans="1:26" ht="24.95" customHeight="1">
      <c r="A179" s="60" t="s">
        <v>2001</v>
      </c>
      <c r="B179" s="38" t="s">
        <v>2011</v>
      </c>
      <c r="C179" s="23">
        <v>173</v>
      </c>
      <c r="D179" s="70" t="s">
        <v>516</v>
      </c>
      <c r="E179" s="22" t="s">
        <v>2943</v>
      </c>
      <c r="F179" s="17">
        <v>29</v>
      </c>
      <c r="G179" s="17">
        <v>143</v>
      </c>
      <c r="H179" s="17">
        <v>38</v>
      </c>
      <c r="I179" s="17">
        <v>0</v>
      </c>
      <c r="J179" s="17">
        <v>0</v>
      </c>
      <c r="K179" s="25">
        <f t="shared" si="27"/>
        <v>210</v>
      </c>
      <c r="L179" s="26">
        <v>33510100001447</v>
      </c>
      <c r="M179" s="27" t="s">
        <v>91</v>
      </c>
      <c r="N179" s="45" t="s">
        <v>131</v>
      </c>
      <c r="O179" s="125">
        <v>7246</v>
      </c>
      <c r="P179" s="127">
        <v>1.274</v>
      </c>
      <c r="Q179" s="127">
        <v>2.2189999999999994</v>
      </c>
      <c r="R179" s="128">
        <f t="shared" si="28"/>
        <v>3.4929999999999994</v>
      </c>
      <c r="S179" s="128">
        <f t="shared" si="29"/>
        <v>4.8612689400000004</v>
      </c>
      <c r="T179" s="128">
        <f t="shared" si="30"/>
        <v>8.3975343200000001</v>
      </c>
      <c r="U179" s="128">
        <f t="shared" si="37"/>
        <v>3.5872689400000004</v>
      </c>
      <c r="V179" s="128">
        <f t="shared" si="38"/>
        <v>6.1785343200000007</v>
      </c>
      <c r="W179" s="128">
        <f t="shared" si="31"/>
        <v>1.0346879379273335</v>
      </c>
      <c r="X179" s="128">
        <f t="shared" si="32"/>
        <v>1.8469698593920001</v>
      </c>
      <c r="Y179" s="128">
        <f t="shared" si="33"/>
        <v>3.1</v>
      </c>
      <c r="Z179" s="128">
        <f t="shared" si="34"/>
        <v>5.54</v>
      </c>
    </row>
    <row r="180" spans="1:26" ht="24.95" customHeight="1">
      <c r="A180" s="60" t="s">
        <v>2001</v>
      </c>
      <c r="B180" s="38" t="s">
        <v>1989</v>
      </c>
      <c r="C180" s="23">
        <v>174</v>
      </c>
      <c r="D180" s="70" t="s">
        <v>451</v>
      </c>
      <c r="E180" s="22" t="s">
        <v>1990</v>
      </c>
      <c r="F180" s="17">
        <v>45</v>
      </c>
      <c r="G180" s="17">
        <v>135</v>
      </c>
      <c r="H180" s="17">
        <v>86</v>
      </c>
      <c r="I180" s="17">
        <v>0</v>
      </c>
      <c r="J180" s="17">
        <v>9</v>
      </c>
      <c r="K180" s="25">
        <f t="shared" si="27"/>
        <v>275</v>
      </c>
      <c r="L180" s="26">
        <v>50044575443</v>
      </c>
      <c r="M180" s="27" t="s">
        <v>98</v>
      </c>
      <c r="N180" s="45" t="s">
        <v>136</v>
      </c>
      <c r="O180" s="125">
        <v>9580</v>
      </c>
      <c r="P180" s="127">
        <v>0.70300000000000074</v>
      </c>
      <c r="Q180" s="127">
        <v>-0.50600000000000112</v>
      </c>
      <c r="R180" s="128">
        <f t="shared" si="28"/>
        <v>0.19699999999999962</v>
      </c>
      <c r="S180" s="128">
        <f t="shared" si="29"/>
        <v>6.4271262000000009</v>
      </c>
      <c r="T180" s="128">
        <f t="shared" si="30"/>
        <v>11.102453599999999</v>
      </c>
      <c r="U180" s="128">
        <f t="shared" si="37"/>
        <v>5.7241262000000006</v>
      </c>
      <c r="V180" s="128">
        <f t="shared" si="38"/>
        <v>11.608453600000001</v>
      </c>
      <c r="W180" s="128">
        <f t="shared" si="31"/>
        <v>1.6510288002866667</v>
      </c>
      <c r="X180" s="128">
        <f t="shared" si="32"/>
        <v>3.4701537294933336</v>
      </c>
      <c r="Y180" s="128">
        <f t="shared" si="33"/>
        <v>4.95</v>
      </c>
      <c r="Z180" s="128">
        <f t="shared" si="34"/>
        <v>10.41</v>
      </c>
    </row>
    <row r="181" spans="1:26" ht="24.95" customHeight="1">
      <c r="A181" s="60" t="s">
        <v>2001</v>
      </c>
      <c r="B181" s="38" t="s">
        <v>1989</v>
      </c>
      <c r="C181" s="23">
        <v>175</v>
      </c>
      <c r="D181" s="70" t="s">
        <v>452</v>
      </c>
      <c r="E181" s="22" t="s">
        <v>1993</v>
      </c>
      <c r="F181" s="17">
        <v>72</v>
      </c>
      <c r="G181" s="17">
        <v>134</v>
      </c>
      <c r="H181" s="17">
        <v>78</v>
      </c>
      <c r="I181" s="17">
        <v>0</v>
      </c>
      <c r="J181" s="17">
        <v>0</v>
      </c>
      <c r="K181" s="25">
        <f t="shared" si="27"/>
        <v>284</v>
      </c>
      <c r="L181" s="26">
        <v>50044575567</v>
      </c>
      <c r="M181" s="27" t="s">
        <v>98</v>
      </c>
      <c r="N181" s="45" t="s">
        <v>136</v>
      </c>
      <c r="O181" s="125">
        <v>6129</v>
      </c>
      <c r="P181" s="127">
        <v>3.3559999999999999</v>
      </c>
      <c r="Q181" s="127">
        <v>4.3970000000000011</v>
      </c>
      <c r="R181" s="128">
        <f t="shared" si="28"/>
        <v>7.753000000000001</v>
      </c>
      <c r="S181" s="128">
        <f t="shared" si="29"/>
        <v>4.1118848100000003</v>
      </c>
      <c r="T181" s="128">
        <f t="shared" si="30"/>
        <v>7.1030206799999993</v>
      </c>
      <c r="U181" s="128">
        <f t="shared" si="37"/>
        <v>0.75588481000000041</v>
      </c>
      <c r="V181" s="128">
        <f t="shared" si="38"/>
        <v>2.7060206799999982</v>
      </c>
      <c r="W181" s="128">
        <f t="shared" si="31"/>
        <v>0.21802237536433342</v>
      </c>
      <c r="X181" s="128">
        <f t="shared" si="32"/>
        <v>0.80891978194133285</v>
      </c>
      <c r="Y181" s="128">
        <f t="shared" si="33"/>
        <v>0.65</v>
      </c>
      <c r="Z181" s="128">
        <f t="shared" si="34"/>
        <v>2.4300000000000002</v>
      </c>
    </row>
    <row r="182" spans="1:26" ht="24.95" customHeight="1">
      <c r="A182" s="60" t="s">
        <v>122</v>
      </c>
      <c r="B182" s="38" t="s">
        <v>1914</v>
      </c>
      <c r="C182" s="23">
        <v>176</v>
      </c>
      <c r="D182" s="70" t="s">
        <v>504</v>
      </c>
      <c r="E182" s="22" t="s">
        <v>48</v>
      </c>
      <c r="F182" s="17">
        <v>0</v>
      </c>
      <c r="G182" s="17">
        <v>7</v>
      </c>
      <c r="H182" s="17">
        <v>54</v>
      </c>
      <c r="I182" s="17">
        <v>0</v>
      </c>
      <c r="J182" s="17">
        <v>0</v>
      </c>
      <c r="K182" s="25">
        <f t="shared" si="27"/>
        <v>61</v>
      </c>
      <c r="L182" s="26">
        <v>50125406327</v>
      </c>
      <c r="M182" s="27" t="s">
        <v>98</v>
      </c>
      <c r="N182" s="45" t="s">
        <v>136</v>
      </c>
      <c r="O182" s="125">
        <v>1454</v>
      </c>
      <c r="P182" s="127">
        <v>0.51700000000000013</v>
      </c>
      <c r="Q182" s="127">
        <v>0.745</v>
      </c>
      <c r="R182" s="128">
        <f t="shared" si="28"/>
        <v>1.262</v>
      </c>
      <c r="S182" s="128">
        <f t="shared" si="29"/>
        <v>0.97547406000000003</v>
      </c>
      <c r="T182" s="128">
        <f t="shared" si="30"/>
        <v>1.6850696799999998</v>
      </c>
      <c r="U182" s="128">
        <f t="shared" si="37"/>
        <v>0.45847405999999991</v>
      </c>
      <c r="V182" s="128">
        <f t="shared" si="38"/>
        <v>0.9400696799999998</v>
      </c>
      <c r="W182" s="128">
        <f t="shared" si="31"/>
        <v>0.13223920137266662</v>
      </c>
      <c r="X182" s="128">
        <f t="shared" si="32"/>
        <v>0.28101816300799998</v>
      </c>
      <c r="Y182" s="128">
        <f t="shared" si="33"/>
        <v>0.4</v>
      </c>
      <c r="Z182" s="128">
        <f t="shared" si="34"/>
        <v>0.84</v>
      </c>
    </row>
    <row r="183" spans="1:26" ht="24.95" customHeight="1">
      <c r="A183" s="60" t="s">
        <v>122</v>
      </c>
      <c r="B183" s="38" t="s">
        <v>1925</v>
      </c>
      <c r="C183" s="23">
        <v>177</v>
      </c>
      <c r="D183" s="70" t="s">
        <v>506</v>
      </c>
      <c r="E183" s="22" t="s">
        <v>46</v>
      </c>
      <c r="F183" s="17">
        <v>3</v>
      </c>
      <c r="G183" s="17">
        <v>2</v>
      </c>
      <c r="H183" s="17">
        <v>46</v>
      </c>
      <c r="I183" s="17">
        <v>0</v>
      </c>
      <c r="J183" s="17">
        <v>0</v>
      </c>
      <c r="K183" s="25">
        <f t="shared" si="27"/>
        <v>51</v>
      </c>
      <c r="L183" s="26">
        <v>50127409417</v>
      </c>
      <c r="M183" s="27" t="s">
        <v>98</v>
      </c>
      <c r="N183" s="45" t="s">
        <v>136</v>
      </c>
      <c r="O183" s="125">
        <v>1755</v>
      </c>
      <c r="P183" s="127">
        <v>0.41199999999999992</v>
      </c>
      <c r="Q183" s="127">
        <v>0.45799999999999996</v>
      </c>
      <c r="R183" s="128">
        <f t="shared" si="28"/>
        <v>0.86999999999999988</v>
      </c>
      <c r="S183" s="128">
        <f t="shared" si="29"/>
        <v>1.17741195</v>
      </c>
      <c r="T183" s="128">
        <f t="shared" si="30"/>
        <v>2.0339046000000001</v>
      </c>
      <c r="U183" s="128">
        <f t="shared" si="37"/>
        <v>0.76541195000000006</v>
      </c>
      <c r="V183" s="128">
        <f t="shared" si="38"/>
        <v>1.5759046000000001</v>
      </c>
      <c r="W183" s="128">
        <f t="shared" si="31"/>
        <v>0.22077032011166667</v>
      </c>
      <c r="X183" s="128">
        <f t="shared" si="32"/>
        <v>0.47109041509333344</v>
      </c>
      <c r="Y183" s="128">
        <f t="shared" si="33"/>
        <v>0.66</v>
      </c>
      <c r="Z183" s="128">
        <f t="shared" si="34"/>
        <v>1.41</v>
      </c>
    </row>
    <row r="184" spans="1:26" ht="24.95" customHeight="1">
      <c r="A184" s="60" t="s">
        <v>122</v>
      </c>
      <c r="B184" s="38" t="s">
        <v>1919</v>
      </c>
      <c r="C184" s="23">
        <v>178</v>
      </c>
      <c r="D184" s="70" t="s">
        <v>501</v>
      </c>
      <c r="E184" s="22" t="s">
        <v>37</v>
      </c>
      <c r="F184" s="17">
        <v>0</v>
      </c>
      <c r="G184" s="17">
        <v>5</v>
      </c>
      <c r="H184" s="17">
        <v>70</v>
      </c>
      <c r="I184" s="17">
        <v>0</v>
      </c>
      <c r="J184" s="17">
        <v>0</v>
      </c>
      <c r="K184" s="25">
        <f t="shared" si="27"/>
        <v>75</v>
      </c>
      <c r="L184" s="26">
        <v>50120945148</v>
      </c>
      <c r="M184" s="27" t="s">
        <v>98</v>
      </c>
      <c r="N184" s="45" t="s">
        <v>136</v>
      </c>
      <c r="O184" s="125">
        <v>2120</v>
      </c>
      <c r="P184" s="127">
        <v>-0.16400000000000015</v>
      </c>
      <c r="Q184" s="127">
        <v>0.24399999999999999</v>
      </c>
      <c r="R184" s="128">
        <f t="shared" si="28"/>
        <v>7.9999999999999849E-2</v>
      </c>
      <c r="S184" s="128">
        <f t="shared" si="29"/>
        <v>1.4222868000000002</v>
      </c>
      <c r="T184" s="128">
        <f t="shared" si="30"/>
        <v>2.4569103999999999</v>
      </c>
      <c r="U184" s="128">
        <f t="shared" si="37"/>
        <v>1.5862868000000003</v>
      </c>
      <c r="V184" s="128">
        <f t="shared" si="38"/>
        <v>2.2129104000000002</v>
      </c>
      <c r="W184" s="128">
        <f t="shared" si="31"/>
        <v>0.45753798934666678</v>
      </c>
      <c r="X184" s="128">
        <f t="shared" si="32"/>
        <v>0.66151268224000015</v>
      </c>
      <c r="Y184" s="128">
        <f t="shared" si="33"/>
        <v>1.37</v>
      </c>
      <c r="Z184" s="128">
        <f t="shared" si="34"/>
        <v>1.98</v>
      </c>
    </row>
    <row r="185" spans="1:26" ht="24.95" customHeight="1">
      <c r="A185" s="60" t="s">
        <v>122</v>
      </c>
      <c r="B185" s="38" t="s">
        <v>1919</v>
      </c>
      <c r="C185" s="23">
        <v>179</v>
      </c>
      <c r="D185" s="70" t="s">
        <v>415</v>
      </c>
      <c r="E185" s="22" t="s">
        <v>1924</v>
      </c>
      <c r="F185" s="17">
        <v>3</v>
      </c>
      <c r="G185" s="17">
        <v>32</v>
      </c>
      <c r="H185" s="17">
        <v>69</v>
      </c>
      <c r="I185" s="17">
        <v>0</v>
      </c>
      <c r="J185" s="17">
        <v>12</v>
      </c>
      <c r="K185" s="25">
        <f t="shared" si="27"/>
        <v>116</v>
      </c>
      <c r="L185" s="26">
        <v>50044518189</v>
      </c>
      <c r="M185" s="27" t="s">
        <v>98</v>
      </c>
      <c r="N185" s="45" t="s">
        <v>136</v>
      </c>
      <c r="O185" s="125">
        <v>3294</v>
      </c>
      <c r="P185" s="127">
        <v>0.68920000000000026</v>
      </c>
      <c r="Q185" s="127">
        <v>1.4628000000000001</v>
      </c>
      <c r="R185" s="128">
        <f t="shared" si="28"/>
        <v>2.1520000000000001</v>
      </c>
      <c r="S185" s="128">
        <f t="shared" si="29"/>
        <v>2.2099116599999999</v>
      </c>
      <c r="T185" s="128">
        <f t="shared" si="30"/>
        <v>3.8174824799999998</v>
      </c>
      <c r="U185" s="128">
        <f t="shared" si="37"/>
        <v>1.5207116599999997</v>
      </c>
      <c r="V185" s="128">
        <f t="shared" si="38"/>
        <v>2.3546824799999997</v>
      </c>
      <c r="W185" s="128">
        <f t="shared" si="31"/>
        <v>0.43862393313266651</v>
      </c>
      <c r="X185" s="128">
        <f t="shared" si="32"/>
        <v>0.70389308268799999</v>
      </c>
      <c r="Y185" s="128">
        <f t="shared" si="33"/>
        <v>1.32</v>
      </c>
      <c r="Z185" s="128">
        <f t="shared" si="34"/>
        <v>2.11</v>
      </c>
    </row>
    <row r="186" spans="1:26" ht="24.95" customHeight="1">
      <c r="A186" s="60" t="s">
        <v>122</v>
      </c>
      <c r="B186" s="38" t="s">
        <v>1914</v>
      </c>
      <c r="C186" s="23">
        <v>180</v>
      </c>
      <c r="D186" s="70" t="s">
        <v>477</v>
      </c>
      <c r="E186" s="22" t="s">
        <v>1918</v>
      </c>
      <c r="F186" s="17">
        <v>0</v>
      </c>
      <c r="G186" s="17">
        <v>2</v>
      </c>
      <c r="H186" s="17">
        <v>78</v>
      </c>
      <c r="I186" s="17">
        <v>0</v>
      </c>
      <c r="J186" s="17">
        <v>0</v>
      </c>
      <c r="K186" s="25">
        <f t="shared" si="27"/>
        <v>80</v>
      </c>
      <c r="L186" s="26">
        <v>50045329724</v>
      </c>
      <c r="M186" s="27" t="s">
        <v>98</v>
      </c>
      <c r="N186" s="45" t="s">
        <v>136</v>
      </c>
      <c r="O186" s="125">
        <v>3322</v>
      </c>
      <c r="P186" s="127">
        <v>0.58299999999999996</v>
      </c>
      <c r="Q186" s="127">
        <v>0.69</v>
      </c>
      <c r="R186" s="128">
        <f t="shared" si="28"/>
        <v>1.2729999999999999</v>
      </c>
      <c r="S186" s="128">
        <f t="shared" si="29"/>
        <v>2.2286965800000003</v>
      </c>
      <c r="T186" s="128">
        <f t="shared" si="30"/>
        <v>3.8499322399999998</v>
      </c>
      <c r="U186" s="128">
        <f t="shared" si="37"/>
        <v>1.6456965800000003</v>
      </c>
      <c r="V186" s="128">
        <f t="shared" si="38"/>
        <v>3.1599322399999998</v>
      </c>
      <c r="W186" s="128">
        <f t="shared" si="31"/>
        <v>0.47467375022466674</v>
      </c>
      <c r="X186" s="128">
        <f t="shared" si="32"/>
        <v>0.9446090776106667</v>
      </c>
      <c r="Y186" s="128">
        <f t="shared" si="33"/>
        <v>1.42</v>
      </c>
      <c r="Z186" s="128">
        <f t="shared" si="34"/>
        <v>2.83</v>
      </c>
    </row>
    <row r="187" spans="1:26" ht="24.95" customHeight="1">
      <c r="A187" s="60" t="s">
        <v>122</v>
      </c>
      <c r="B187" s="38" t="s">
        <v>1919</v>
      </c>
      <c r="C187" s="23">
        <v>181</v>
      </c>
      <c r="D187" s="70" t="s">
        <v>474</v>
      </c>
      <c r="E187" s="22" t="s">
        <v>2622</v>
      </c>
      <c r="F187" s="17">
        <v>0</v>
      </c>
      <c r="G187" s="17">
        <v>0</v>
      </c>
      <c r="H187" s="17">
        <v>112</v>
      </c>
      <c r="I187" s="17">
        <v>0</v>
      </c>
      <c r="J187" s="17">
        <v>0</v>
      </c>
      <c r="K187" s="25">
        <f t="shared" si="27"/>
        <v>112</v>
      </c>
      <c r="L187" s="26">
        <v>50045329407</v>
      </c>
      <c r="M187" s="27" t="s">
        <v>98</v>
      </c>
      <c r="N187" s="45" t="s">
        <v>136</v>
      </c>
      <c r="O187" s="125">
        <v>3131</v>
      </c>
      <c r="P187" s="127">
        <v>1.28</v>
      </c>
      <c r="Q187" s="127">
        <v>1.891</v>
      </c>
      <c r="R187" s="128">
        <f t="shared" si="28"/>
        <v>3.1710000000000003</v>
      </c>
      <c r="S187" s="128">
        <f t="shared" si="29"/>
        <v>2.1005565900000001</v>
      </c>
      <c r="T187" s="128">
        <f t="shared" si="30"/>
        <v>3.6285785199999996</v>
      </c>
      <c r="U187" s="128">
        <f t="shared" si="37"/>
        <v>0.82055659000000003</v>
      </c>
      <c r="V187" s="128">
        <f t="shared" si="38"/>
        <v>1.7375785199999996</v>
      </c>
      <c r="W187" s="128">
        <f t="shared" si="31"/>
        <v>0.23667587244233335</v>
      </c>
      <c r="X187" s="128">
        <f t="shared" si="32"/>
        <v>0.5194201389119999</v>
      </c>
      <c r="Y187" s="128">
        <f t="shared" si="33"/>
        <v>0.71</v>
      </c>
      <c r="Z187" s="128">
        <f t="shared" si="34"/>
        <v>1.56</v>
      </c>
    </row>
    <row r="188" spans="1:26" ht="24.95" customHeight="1">
      <c r="A188" s="60" t="s">
        <v>122</v>
      </c>
      <c r="B188" s="38" t="s">
        <v>1986</v>
      </c>
      <c r="C188" s="23">
        <v>182</v>
      </c>
      <c r="D188" s="70" t="s">
        <v>468</v>
      </c>
      <c r="E188" s="22" t="s">
        <v>1988</v>
      </c>
      <c r="F188" s="17">
        <v>1</v>
      </c>
      <c r="G188" s="17">
        <v>51</v>
      </c>
      <c r="H188" s="17">
        <v>39</v>
      </c>
      <c r="I188" s="17">
        <v>0</v>
      </c>
      <c r="J188" s="17">
        <v>0</v>
      </c>
      <c r="K188" s="25">
        <f t="shared" si="27"/>
        <v>91</v>
      </c>
      <c r="L188" s="26">
        <v>50045328197</v>
      </c>
      <c r="M188" s="27" t="s">
        <v>98</v>
      </c>
      <c r="N188" s="45" t="s">
        <v>136</v>
      </c>
      <c r="O188" s="125">
        <v>2516</v>
      </c>
      <c r="P188" s="127">
        <v>1.0080000000000005</v>
      </c>
      <c r="Q188" s="127">
        <v>0.83099999999999952</v>
      </c>
      <c r="R188" s="128">
        <f t="shared" si="28"/>
        <v>1.839</v>
      </c>
      <c r="S188" s="128">
        <f t="shared" si="29"/>
        <v>1.6879592400000001</v>
      </c>
      <c r="T188" s="128">
        <f t="shared" si="30"/>
        <v>2.9158427199999997</v>
      </c>
      <c r="U188" s="128">
        <f t="shared" si="37"/>
        <v>0.67995923999999963</v>
      </c>
      <c r="V188" s="128">
        <f t="shared" si="38"/>
        <v>2.0848427200000001</v>
      </c>
      <c r="W188" s="128">
        <f t="shared" si="31"/>
        <v>0.19612291012399988</v>
      </c>
      <c r="X188" s="128">
        <f t="shared" si="32"/>
        <v>0.62322898376533342</v>
      </c>
      <c r="Y188" s="128">
        <f t="shared" si="33"/>
        <v>0.59</v>
      </c>
      <c r="Z188" s="128">
        <f t="shared" si="34"/>
        <v>1.87</v>
      </c>
    </row>
    <row r="189" spans="1:26" ht="24.95" customHeight="1">
      <c r="A189" s="60" t="s">
        <v>122</v>
      </c>
      <c r="B189" s="38" t="s">
        <v>1925</v>
      </c>
      <c r="C189" s="23">
        <v>183</v>
      </c>
      <c r="D189" s="70" t="s">
        <v>463</v>
      </c>
      <c r="E189" s="22" t="s">
        <v>1927</v>
      </c>
      <c r="F189" s="17">
        <v>10</v>
      </c>
      <c r="G189" s="17">
        <v>23</v>
      </c>
      <c r="H189" s="17">
        <v>49</v>
      </c>
      <c r="I189" s="17">
        <v>0</v>
      </c>
      <c r="J189" s="17">
        <v>0</v>
      </c>
      <c r="K189" s="25">
        <f t="shared" si="27"/>
        <v>82</v>
      </c>
      <c r="L189" s="26">
        <v>50044577745</v>
      </c>
      <c r="M189" s="27" t="s">
        <v>98</v>
      </c>
      <c r="N189" s="45" t="s">
        <v>136</v>
      </c>
      <c r="O189" s="125">
        <v>2523</v>
      </c>
      <c r="P189" s="127">
        <v>0.64900000000000035</v>
      </c>
      <c r="Q189" s="127">
        <v>0.7829999999999997</v>
      </c>
      <c r="R189" s="128">
        <f t="shared" si="28"/>
        <v>1.4319999999999999</v>
      </c>
      <c r="S189" s="128">
        <f t="shared" si="29"/>
        <v>1.6926554700000001</v>
      </c>
      <c r="T189" s="128">
        <f t="shared" si="30"/>
        <v>2.9239551599999998</v>
      </c>
      <c r="U189" s="128">
        <f t="shared" si="37"/>
        <v>1.0436554699999996</v>
      </c>
      <c r="V189" s="128">
        <f t="shared" si="38"/>
        <v>2.1409551599999999</v>
      </c>
      <c r="W189" s="128">
        <f t="shared" si="31"/>
        <v>0.30102502606366655</v>
      </c>
      <c r="X189" s="128">
        <f t="shared" si="32"/>
        <v>0.64000286249600002</v>
      </c>
      <c r="Y189" s="128">
        <f t="shared" si="33"/>
        <v>0.9</v>
      </c>
      <c r="Z189" s="128">
        <f t="shared" si="34"/>
        <v>1.92</v>
      </c>
    </row>
    <row r="190" spans="1:26" ht="24.95" customHeight="1">
      <c r="A190" s="60" t="s">
        <v>122</v>
      </c>
      <c r="B190" s="38" t="s">
        <v>1919</v>
      </c>
      <c r="C190" s="23">
        <v>184</v>
      </c>
      <c r="D190" s="70" t="s">
        <v>466</v>
      </c>
      <c r="E190" s="22" t="s">
        <v>1920</v>
      </c>
      <c r="F190" s="17">
        <v>0</v>
      </c>
      <c r="G190" s="17">
        <v>0</v>
      </c>
      <c r="H190" s="17">
        <v>96</v>
      </c>
      <c r="I190" s="17">
        <v>0</v>
      </c>
      <c r="J190" s="17">
        <v>0</v>
      </c>
      <c r="K190" s="25">
        <f t="shared" si="27"/>
        <v>96</v>
      </c>
      <c r="L190" s="26">
        <v>50045328039</v>
      </c>
      <c r="M190" s="27" t="s">
        <v>98</v>
      </c>
      <c r="N190" s="45" t="s">
        <v>136</v>
      </c>
      <c r="O190" s="125">
        <v>3224</v>
      </c>
      <c r="P190" s="127">
        <v>0.20300000000000007</v>
      </c>
      <c r="Q190" s="127">
        <v>1.0180000000000002</v>
      </c>
      <c r="R190" s="128">
        <f t="shared" si="28"/>
        <v>1.2210000000000003</v>
      </c>
      <c r="S190" s="128">
        <f t="shared" si="29"/>
        <v>2.1629493600000003</v>
      </c>
      <c r="T190" s="128">
        <f t="shared" si="30"/>
        <v>3.7363580799999996</v>
      </c>
      <c r="U190" s="128">
        <f t="shared" si="37"/>
        <v>1.9599493600000002</v>
      </c>
      <c r="V190" s="128">
        <f t="shared" si="38"/>
        <v>2.7183580799999993</v>
      </c>
      <c r="W190" s="128">
        <f t="shared" si="31"/>
        <v>0.56531472706933339</v>
      </c>
      <c r="X190" s="128">
        <f t="shared" si="32"/>
        <v>0.81260784204799985</v>
      </c>
      <c r="Y190" s="128">
        <f t="shared" si="33"/>
        <v>1.7</v>
      </c>
      <c r="Z190" s="128">
        <f t="shared" si="34"/>
        <v>2.44</v>
      </c>
    </row>
    <row r="191" spans="1:26" ht="24.95" customHeight="1">
      <c r="A191" s="60" t="s">
        <v>122</v>
      </c>
      <c r="B191" s="38" t="s">
        <v>1986</v>
      </c>
      <c r="C191" s="23">
        <v>185</v>
      </c>
      <c r="D191" s="70" t="s">
        <v>469</v>
      </c>
      <c r="E191" s="22" t="s">
        <v>1987</v>
      </c>
      <c r="F191" s="17">
        <v>10</v>
      </c>
      <c r="G191" s="17">
        <v>10</v>
      </c>
      <c r="H191" s="17">
        <v>132</v>
      </c>
      <c r="I191" s="17">
        <v>0</v>
      </c>
      <c r="J191" s="17">
        <v>0</v>
      </c>
      <c r="K191" s="25">
        <f t="shared" si="27"/>
        <v>152</v>
      </c>
      <c r="L191" s="26">
        <v>50045328277</v>
      </c>
      <c r="M191" s="27" t="s">
        <v>98</v>
      </c>
      <c r="N191" s="45" t="s">
        <v>136</v>
      </c>
      <c r="O191" s="125">
        <v>3846</v>
      </c>
      <c r="P191" s="127">
        <v>1.8109999999999995</v>
      </c>
      <c r="Q191" s="127">
        <v>1.3039999999999994</v>
      </c>
      <c r="R191" s="128">
        <f t="shared" si="28"/>
        <v>3.1149999999999989</v>
      </c>
      <c r="S191" s="128">
        <f t="shared" si="29"/>
        <v>2.5802429400000002</v>
      </c>
      <c r="T191" s="128">
        <f t="shared" si="30"/>
        <v>4.4572063200000001</v>
      </c>
      <c r="U191" s="128">
        <f t="shared" si="37"/>
        <v>0.76924294000000071</v>
      </c>
      <c r="V191" s="128">
        <f t="shared" si="38"/>
        <v>3.1532063200000007</v>
      </c>
      <c r="W191" s="128">
        <f t="shared" si="31"/>
        <v>0.22187530532733354</v>
      </c>
      <c r="X191" s="128">
        <f t="shared" si="32"/>
        <v>0.94259847592533352</v>
      </c>
      <c r="Y191" s="128">
        <f t="shared" si="33"/>
        <v>0.67</v>
      </c>
      <c r="Z191" s="128">
        <f t="shared" si="34"/>
        <v>2.83</v>
      </c>
    </row>
    <row r="192" spans="1:26" ht="24.95" customHeight="1">
      <c r="A192" s="60" t="s">
        <v>122</v>
      </c>
      <c r="B192" s="38" t="s">
        <v>2096</v>
      </c>
      <c r="C192" s="23">
        <v>186</v>
      </c>
      <c r="D192" s="70" t="s">
        <v>437</v>
      </c>
      <c r="E192" s="22" t="s">
        <v>2097</v>
      </c>
      <c r="F192" s="17">
        <v>26</v>
      </c>
      <c r="G192" s="17">
        <v>26</v>
      </c>
      <c r="H192" s="17">
        <v>63</v>
      </c>
      <c r="I192" s="17">
        <v>0</v>
      </c>
      <c r="J192" s="17">
        <v>0</v>
      </c>
      <c r="K192" s="25">
        <f t="shared" si="27"/>
        <v>115</v>
      </c>
      <c r="L192" s="26">
        <v>50044558280</v>
      </c>
      <c r="M192" s="27" t="s">
        <v>98</v>
      </c>
      <c r="N192" s="45" t="s">
        <v>136</v>
      </c>
      <c r="O192" s="125">
        <v>3078</v>
      </c>
      <c r="P192" s="127">
        <v>0.16500000000000001</v>
      </c>
      <c r="Q192" s="127">
        <v>0.69399999999999995</v>
      </c>
      <c r="R192" s="128">
        <f t="shared" si="28"/>
        <v>0.85899999999999999</v>
      </c>
      <c r="S192" s="128">
        <f t="shared" si="29"/>
        <v>2.0649994200000004</v>
      </c>
      <c r="T192" s="128">
        <f t="shared" si="30"/>
        <v>3.5671557599999999</v>
      </c>
      <c r="U192" s="128">
        <f t="shared" si="37"/>
        <v>1.8999994200000003</v>
      </c>
      <c r="V192" s="128">
        <f t="shared" si="38"/>
        <v>2.8731557599999999</v>
      </c>
      <c r="W192" s="128">
        <f t="shared" si="31"/>
        <v>0.54802316604200008</v>
      </c>
      <c r="X192" s="128">
        <f t="shared" si="32"/>
        <v>0.85888202852266671</v>
      </c>
      <c r="Y192" s="128">
        <f t="shared" si="33"/>
        <v>1.64</v>
      </c>
      <c r="Z192" s="128">
        <f t="shared" si="34"/>
        <v>2.58</v>
      </c>
    </row>
    <row r="193" spans="1:26" ht="24.95" customHeight="1">
      <c r="A193" s="60" t="s">
        <v>122</v>
      </c>
      <c r="B193" s="38" t="s">
        <v>1911</v>
      </c>
      <c r="C193" s="23">
        <v>187</v>
      </c>
      <c r="D193" s="70" t="s">
        <v>511</v>
      </c>
      <c r="E193" s="22" t="s">
        <v>2882</v>
      </c>
      <c r="F193" s="17">
        <v>0</v>
      </c>
      <c r="G193" s="17">
        <v>1</v>
      </c>
      <c r="H193" s="17">
        <v>89</v>
      </c>
      <c r="I193" s="17">
        <v>0</v>
      </c>
      <c r="J193" s="17">
        <v>0</v>
      </c>
      <c r="K193" s="25">
        <f t="shared" si="27"/>
        <v>90</v>
      </c>
      <c r="L193" s="26">
        <v>11280100158534</v>
      </c>
      <c r="M193" s="26" t="s">
        <v>99</v>
      </c>
      <c r="N193" s="46" t="s">
        <v>137</v>
      </c>
      <c r="O193" s="125">
        <v>2366</v>
      </c>
      <c r="P193" s="127">
        <v>-0.24700000000000011</v>
      </c>
      <c r="Q193" s="127">
        <v>2.3090000000000002</v>
      </c>
      <c r="R193" s="128">
        <f t="shared" si="28"/>
        <v>2.0620000000000003</v>
      </c>
      <c r="S193" s="128">
        <f t="shared" si="29"/>
        <v>1.58732574</v>
      </c>
      <c r="T193" s="128">
        <f t="shared" si="30"/>
        <v>2.7420047199999997</v>
      </c>
      <c r="U193" s="128">
        <f t="shared" si="37"/>
        <v>1.8343257400000001</v>
      </c>
      <c r="V193" s="128">
        <f t="shared" si="38"/>
        <v>0.43300471999999957</v>
      </c>
      <c r="W193" s="128">
        <f t="shared" si="31"/>
        <v>0.5290806876073334</v>
      </c>
      <c r="X193" s="128">
        <f t="shared" si="32"/>
        <v>0.12943954429866653</v>
      </c>
      <c r="Y193" s="128">
        <f t="shared" si="33"/>
        <v>1.59</v>
      </c>
      <c r="Z193" s="128">
        <f t="shared" si="34"/>
        <v>0.39</v>
      </c>
    </row>
    <row r="194" spans="1:26" ht="24.95" customHeight="1">
      <c r="A194" s="60" t="s">
        <v>122</v>
      </c>
      <c r="B194" s="38" t="s">
        <v>2096</v>
      </c>
      <c r="C194" s="23">
        <v>188</v>
      </c>
      <c r="D194" s="70" t="s">
        <v>482</v>
      </c>
      <c r="E194" s="22" t="s">
        <v>2098</v>
      </c>
      <c r="F194" s="17">
        <v>13</v>
      </c>
      <c r="G194" s="17">
        <v>15</v>
      </c>
      <c r="H194" s="17">
        <v>75</v>
      </c>
      <c r="I194" s="17">
        <v>0</v>
      </c>
      <c r="J194" s="17">
        <v>0</v>
      </c>
      <c r="K194" s="25">
        <f t="shared" si="27"/>
        <v>103</v>
      </c>
      <c r="L194" s="26">
        <v>50045330332</v>
      </c>
      <c r="M194" s="27" t="s">
        <v>98</v>
      </c>
      <c r="N194" s="45" t="s">
        <v>136</v>
      </c>
      <c r="O194" s="125">
        <v>2855</v>
      </c>
      <c r="P194" s="127">
        <v>0.69899999999999984</v>
      </c>
      <c r="Q194" s="127">
        <v>0.85199999999999987</v>
      </c>
      <c r="R194" s="128">
        <f t="shared" si="28"/>
        <v>1.5509999999999997</v>
      </c>
      <c r="S194" s="128">
        <f t="shared" si="29"/>
        <v>1.9153909500000001</v>
      </c>
      <c r="T194" s="128">
        <f t="shared" si="30"/>
        <v>3.3087165999999999</v>
      </c>
      <c r="U194" s="128">
        <f t="shared" si="37"/>
        <v>1.2163909500000003</v>
      </c>
      <c r="V194" s="128">
        <f t="shared" si="38"/>
        <v>2.4567166</v>
      </c>
      <c r="W194" s="128">
        <f t="shared" si="31"/>
        <v>0.35084769634500007</v>
      </c>
      <c r="X194" s="128">
        <f t="shared" si="32"/>
        <v>0.73439448229333337</v>
      </c>
      <c r="Y194" s="128">
        <f t="shared" si="33"/>
        <v>1.05</v>
      </c>
      <c r="Z194" s="128">
        <f t="shared" si="34"/>
        <v>2.2000000000000002</v>
      </c>
    </row>
    <row r="195" spans="1:26" ht="24.95" customHeight="1">
      <c r="A195" s="60" t="s">
        <v>122</v>
      </c>
      <c r="B195" s="38" t="s">
        <v>2641</v>
      </c>
      <c r="C195" s="23">
        <v>189</v>
      </c>
      <c r="D195" s="73" t="s">
        <v>606</v>
      </c>
      <c r="E195" s="22" t="s">
        <v>1929</v>
      </c>
      <c r="F195" s="17">
        <v>17</v>
      </c>
      <c r="G195" s="17">
        <v>39</v>
      </c>
      <c r="H195" s="17">
        <v>155</v>
      </c>
      <c r="I195" s="17">
        <v>0</v>
      </c>
      <c r="J195" s="17">
        <v>22</v>
      </c>
      <c r="K195" s="25">
        <f t="shared" si="27"/>
        <v>233</v>
      </c>
      <c r="L195" s="26">
        <v>11280100012065</v>
      </c>
      <c r="M195" s="26" t="s">
        <v>99</v>
      </c>
      <c r="N195" s="46" t="s">
        <v>137</v>
      </c>
      <c r="O195" s="125">
        <v>6370</v>
      </c>
      <c r="P195" s="127">
        <v>1.337</v>
      </c>
      <c r="Q195" s="127">
        <v>0.33199999999999985</v>
      </c>
      <c r="R195" s="128">
        <f t="shared" si="28"/>
        <v>1.6689999999999998</v>
      </c>
      <c r="S195" s="128">
        <f t="shared" si="29"/>
        <v>4.2735693000000001</v>
      </c>
      <c r="T195" s="128">
        <f t="shared" si="30"/>
        <v>7.3823203999999993</v>
      </c>
      <c r="U195" s="128">
        <f t="shared" ref="U195:U213" si="39">S195-P195</f>
        <v>2.9365693000000004</v>
      </c>
      <c r="V195" s="128">
        <f t="shared" ref="V195:V213" si="40">T195-Q195</f>
        <v>7.0503203999999995</v>
      </c>
      <c r="W195" s="128">
        <f t="shared" si="31"/>
        <v>0.84700447176333349</v>
      </c>
      <c r="X195" s="128">
        <f t="shared" si="32"/>
        <v>2.1075757782399998</v>
      </c>
      <c r="Y195" s="128">
        <f t="shared" si="33"/>
        <v>2.54</v>
      </c>
      <c r="Z195" s="128">
        <f t="shared" si="34"/>
        <v>6.32</v>
      </c>
    </row>
    <row r="196" spans="1:26" ht="24.95" customHeight="1">
      <c r="A196" s="60" t="s">
        <v>122</v>
      </c>
      <c r="B196" s="38" t="s">
        <v>1925</v>
      </c>
      <c r="C196" s="23">
        <v>190</v>
      </c>
      <c r="D196" s="70" t="s">
        <v>465</v>
      </c>
      <c r="E196" s="22" t="s">
        <v>1926</v>
      </c>
      <c r="F196" s="17">
        <v>1</v>
      </c>
      <c r="G196" s="17">
        <v>2</v>
      </c>
      <c r="H196" s="17">
        <v>99</v>
      </c>
      <c r="I196" s="17">
        <v>0</v>
      </c>
      <c r="J196" s="17">
        <v>0</v>
      </c>
      <c r="K196" s="25">
        <f t="shared" si="27"/>
        <v>102</v>
      </c>
      <c r="L196" s="26">
        <v>50044578024</v>
      </c>
      <c r="M196" s="27" t="s">
        <v>98</v>
      </c>
      <c r="N196" s="45" t="s">
        <v>136</v>
      </c>
      <c r="O196" s="125">
        <v>2845</v>
      </c>
      <c r="P196" s="127">
        <v>1.0130000000000001</v>
      </c>
      <c r="Q196" s="127">
        <v>1.0640000000000005</v>
      </c>
      <c r="R196" s="128">
        <f t="shared" si="28"/>
        <v>2.0770000000000008</v>
      </c>
      <c r="S196" s="128">
        <f t="shared" si="29"/>
        <v>1.9086820500000001</v>
      </c>
      <c r="T196" s="128">
        <f t="shared" si="30"/>
        <v>3.2971273999999999</v>
      </c>
      <c r="U196" s="128">
        <f t="shared" si="39"/>
        <v>0.89568205000000001</v>
      </c>
      <c r="V196" s="128">
        <f t="shared" si="40"/>
        <v>2.2331273999999994</v>
      </c>
      <c r="W196" s="128">
        <f t="shared" si="31"/>
        <v>0.25834455928833333</v>
      </c>
      <c r="X196" s="128">
        <f t="shared" si="32"/>
        <v>0.66755621743999982</v>
      </c>
      <c r="Y196" s="128">
        <f t="shared" si="33"/>
        <v>0.78</v>
      </c>
      <c r="Z196" s="128">
        <f t="shared" si="34"/>
        <v>2</v>
      </c>
    </row>
    <row r="197" spans="1:26" ht="24.95" customHeight="1">
      <c r="A197" s="60" t="s">
        <v>122</v>
      </c>
      <c r="B197" s="38" t="s">
        <v>1919</v>
      </c>
      <c r="C197" s="23">
        <v>191</v>
      </c>
      <c r="D197" s="70" t="s">
        <v>449</v>
      </c>
      <c r="E197" s="22" t="s">
        <v>1922</v>
      </c>
      <c r="F197" s="17">
        <v>0</v>
      </c>
      <c r="G197" s="17">
        <v>4</v>
      </c>
      <c r="H197" s="17">
        <v>96</v>
      </c>
      <c r="I197" s="17">
        <v>0</v>
      </c>
      <c r="J197" s="17">
        <v>0</v>
      </c>
      <c r="K197" s="25">
        <f t="shared" si="27"/>
        <v>100</v>
      </c>
      <c r="L197" s="26">
        <v>50044575056</v>
      </c>
      <c r="M197" s="27" t="s">
        <v>98</v>
      </c>
      <c r="N197" s="45" t="s">
        <v>136</v>
      </c>
      <c r="O197" s="125">
        <v>2445</v>
      </c>
      <c r="P197" s="127">
        <v>0.122</v>
      </c>
      <c r="Q197" s="127">
        <v>0.48499999999999999</v>
      </c>
      <c r="R197" s="128">
        <f t="shared" si="28"/>
        <v>0.60699999999999998</v>
      </c>
      <c r="S197" s="128">
        <f t="shared" si="29"/>
        <v>1.6403260500000001</v>
      </c>
      <c r="T197" s="128">
        <f t="shared" si="30"/>
        <v>2.8335594</v>
      </c>
      <c r="U197" s="128">
        <f t="shared" si="39"/>
        <v>1.5183260500000002</v>
      </c>
      <c r="V197" s="128">
        <f t="shared" si="40"/>
        <v>2.3485594000000001</v>
      </c>
      <c r="W197" s="128">
        <f t="shared" si="31"/>
        <v>0.43793584368833333</v>
      </c>
      <c r="X197" s="128">
        <f t="shared" si="32"/>
        <v>0.70206268997333343</v>
      </c>
      <c r="Y197" s="128">
        <f t="shared" si="33"/>
        <v>1.31</v>
      </c>
      <c r="Z197" s="128">
        <f t="shared" si="34"/>
        <v>2.11</v>
      </c>
    </row>
    <row r="198" spans="1:26" ht="24.95" customHeight="1">
      <c r="A198" s="60" t="s">
        <v>122</v>
      </c>
      <c r="B198" s="38" t="s">
        <v>1914</v>
      </c>
      <c r="C198" s="23">
        <v>192</v>
      </c>
      <c r="D198" s="70" t="s">
        <v>412</v>
      </c>
      <c r="E198" s="22" t="s">
        <v>1917</v>
      </c>
      <c r="F198" s="17">
        <v>0</v>
      </c>
      <c r="G198" s="17">
        <v>11</v>
      </c>
      <c r="H198" s="17">
        <v>104</v>
      </c>
      <c r="I198" s="17">
        <v>0</v>
      </c>
      <c r="J198" s="17">
        <v>0</v>
      </c>
      <c r="K198" s="25">
        <f t="shared" si="27"/>
        <v>115</v>
      </c>
      <c r="L198" s="26">
        <v>50044514526</v>
      </c>
      <c r="M198" s="27" t="s">
        <v>98</v>
      </c>
      <c r="N198" s="45" t="s">
        <v>136</v>
      </c>
      <c r="O198" s="125">
        <v>3438</v>
      </c>
      <c r="P198" s="127">
        <v>1.1060000000000003</v>
      </c>
      <c r="Q198" s="127">
        <v>1.5049999999999999</v>
      </c>
      <c r="R198" s="128">
        <f t="shared" si="28"/>
        <v>2.6110000000000002</v>
      </c>
      <c r="S198" s="128">
        <f t="shared" si="29"/>
        <v>2.3065198200000001</v>
      </c>
      <c r="T198" s="128">
        <f t="shared" si="30"/>
        <v>3.9843669599999996</v>
      </c>
      <c r="U198" s="128">
        <f t="shared" si="39"/>
        <v>1.2005198199999998</v>
      </c>
      <c r="V198" s="128">
        <f t="shared" si="40"/>
        <v>2.4793669599999997</v>
      </c>
      <c r="W198" s="128">
        <f t="shared" si="31"/>
        <v>0.34626993341533324</v>
      </c>
      <c r="X198" s="128">
        <f t="shared" si="32"/>
        <v>0.74116542990933332</v>
      </c>
      <c r="Y198" s="128">
        <f t="shared" si="33"/>
        <v>1.04</v>
      </c>
      <c r="Z198" s="128">
        <f t="shared" si="34"/>
        <v>2.2200000000000002</v>
      </c>
    </row>
    <row r="199" spans="1:26" ht="24.95" customHeight="1">
      <c r="A199" s="60" t="s">
        <v>122</v>
      </c>
      <c r="B199" s="38" t="s">
        <v>1911</v>
      </c>
      <c r="C199" s="23">
        <v>193</v>
      </c>
      <c r="D199" s="70" t="s">
        <v>439</v>
      </c>
      <c r="E199" s="22" t="s">
        <v>1912</v>
      </c>
      <c r="F199" s="17">
        <v>3</v>
      </c>
      <c r="G199" s="17">
        <v>26</v>
      </c>
      <c r="H199" s="17">
        <v>132</v>
      </c>
      <c r="I199" s="17">
        <v>0</v>
      </c>
      <c r="J199" s="17">
        <v>0</v>
      </c>
      <c r="K199" s="25">
        <f t="shared" ref="K199:K219" si="41">J199+I199+H199+G199+F199</f>
        <v>161</v>
      </c>
      <c r="L199" s="26">
        <v>50044560662</v>
      </c>
      <c r="M199" s="27" t="s">
        <v>98</v>
      </c>
      <c r="N199" s="45" t="s">
        <v>136</v>
      </c>
      <c r="O199" s="125">
        <v>4201</v>
      </c>
      <c r="P199" s="127">
        <v>0.54839999999999955</v>
      </c>
      <c r="Q199" s="127">
        <v>2.0270000000000001</v>
      </c>
      <c r="R199" s="128">
        <f t="shared" ref="R199:R219" si="42">P199+Q199</f>
        <v>2.5753999999999997</v>
      </c>
      <c r="S199" s="128">
        <f t="shared" ref="S199:S219" si="43">O199*0.00067089</f>
        <v>2.8184088900000002</v>
      </c>
      <c r="T199" s="128">
        <f t="shared" ref="T199:T219" si="44">O199*0.00115892</f>
        <v>4.86862292</v>
      </c>
      <c r="U199" s="128">
        <f t="shared" si="39"/>
        <v>2.2700088900000006</v>
      </c>
      <c r="V199" s="128">
        <f t="shared" si="40"/>
        <v>2.8416229199999998</v>
      </c>
      <c r="W199" s="128">
        <f t="shared" ref="W199:W219" si="45">U199/3*86.53%</f>
        <v>0.65474623083900019</v>
      </c>
      <c r="X199" s="128">
        <f t="shared" ref="X199:X219" si="46">V199/3*89.68%</f>
        <v>0.84945581155200001</v>
      </c>
      <c r="Y199" s="128">
        <f t="shared" ref="Y199:Y219" si="47">ROUND(W199*3,2)</f>
        <v>1.96</v>
      </c>
      <c r="Z199" s="128">
        <f t="shared" ref="Z199:Z219" si="48">ROUND(X199*3,2)</f>
        <v>2.5499999999999998</v>
      </c>
    </row>
    <row r="200" spans="1:26" ht="24.95" customHeight="1">
      <c r="A200" s="60" t="s">
        <v>122</v>
      </c>
      <c r="B200" s="38" t="s">
        <v>1919</v>
      </c>
      <c r="C200" s="23">
        <v>194</v>
      </c>
      <c r="D200" s="70" t="s">
        <v>472</v>
      </c>
      <c r="E200" s="22" t="s">
        <v>1921</v>
      </c>
      <c r="F200" s="17">
        <v>0</v>
      </c>
      <c r="G200" s="17">
        <v>44</v>
      </c>
      <c r="H200" s="17">
        <v>135</v>
      </c>
      <c r="I200" s="17">
        <v>0</v>
      </c>
      <c r="J200" s="17">
        <v>0</v>
      </c>
      <c r="K200" s="25">
        <f t="shared" si="41"/>
        <v>179</v>
      </c>
      <c r="L200" s="26">
        <v>50045329087</v>
      </c>
      <c r="M200" s="27" t="s">
        <v>98</v>
      </c>
      <c r="N200" s="45" t="s">
        <v>136</v>
      </c>
      <c r="O200" s="125">
        <v>3769</v>
      </c>
      <c r="P200" s="127">
        <v>0.71200000000000019</v>
      </c>
      <c r="Q200" s="127">
        <v>0.66599999999999993</v>
      </c>
      <c r="R200" s="128">
        <f t="shared" si="42"/>
        <v>1.3780000000000001</v>
      </c>
      <c r="S200" s="128">
        <f t="shared" si="43"/>
        <v>2.5285844100000001</v>
      </c>
      <c r="T200" s="128">
        <f t="shared" si="44"/>
        <v>4.3679694799999993</v>
      </c>
      <c r="U200" s="128">
        <f t="shared" si="39"/>
        <v>1.8165844099999999</v>
      </c>
      <c r="V200" s="128">
        <f t="shared" si="40"/>
        <v>3.7019694799999994</v>
      </c>
      <c r="W200" s="128">
        <f t="shared" si="45"/>
        <v>0.52396349665766662</v>
      </c>
      <c r="X200" s="128">
        <f t="shared" si="46"/>
        <v>1.1066420765546665</v>
      </c>
      <c r="Y200" s="128">
        <f t="shared" si="47"/>
        <v>1.57</v>
      </c>
      <c r="Z200" s="128">
        <f t="shared" si="48"/>
        <v>3.32</v>
      </c>
    </row>
    <row r="201" spans="1:26" ht="24.95" customHeight="1">
      <c r="A201" s="60" t="s">
        <v>122</v>
      </c>
      <c r="B201" s="38" t="s">
        <v>1919</v>
      </c>
      <c r="C201" s="23">
        <v>195</v>
      </c>
      <c r="D201" s="70" t="s">
        <v>418</v>
      </c>
      <c r="E201" s="22" t="s">
        <v>1923</v>
      </c>
      <c r="F201" s="17">
        <v>54</v>
      </c>
      <c r="G201" s="17">
        <v>6</v>
      </c>
      <c r="H201" s="17">
        <v>46</v>
      </c>
      <c r="I201" s="17">
        <v>0</v>
      </c>
      <c r="J201" s="17">
        <v>0</v>
      </c>
      <c r="K201" s="25">
        <f t="shared" si="41"/>
        <v>106</v>
      </c>
      <c r="L201" s="26">
        <v>50044519885</v>
      </c>
      <c r="M201" s="27" t="s">
        <v>98</v>
      </c>
      <c r="N201" s="45" t="s">
        <v>136</v>
      </c>
      <c r="O201" s="125">
        <v>3261</v>
      </c>
      <c r="P201" s="127">
        <v>0.51100000000000012</v>
      </c>
      <c r="Q201" s="127">
        <v>1.0289999999999995</v>
      </c>
      <c r="R201" s="128">
        <f t="shared" si="42"/>
        <v>1.5399999999999996</v>
      </c>
      <c r="S201" s="128">
        <f t="shared" si="43"/>
        <v>2.1877722900000003</v>
      </c>
      <c r="T201" s="128">
        <f t="shared" si="44"/>
        <v>3.7792381199999996</v>
      </c>
      <c r="U201" s="128">
        <f t="shared" si="39"/>
        <v>1.6767722900000002</v>
      </c>
      <c r="V201" s="128">
        <f t="shared" si="40"/>
        <v>2.7502381200000001</v>
      </c>
      <c r="W201" s="128">
        <f t="shared" si="45"/>
        <v>0.48363702084566673</v>
      </c>
      <c r="X201" s="128">
        <f t="shared" si="46"/>
        <v>0.82213784867200013</v>
      </c>
      <c r="Y201" s="128">
        <f t="shared" si="47"/>
        <v>1.45</v>
      </c>
      <c r="Z201" s="128">
        <f t="shared" si="48"/>
        <v>2.4700000000000002</v>
      </c>
    </row>
    <row r="202" spans="1:26" ht="24.95" customHeight="1">
      <c r="A202" s="60" t="s">
        <v>122</v>
      </c>
      <c r="B202" s="38" t="s">
        <v>1911</v>
      </c>
      <c r="C202" s="23">
        <v>196</v>
      </c>
      <c r="D202" s="70" t="s">
        <v>438</v>
      </c>
      <c r="E202" s="22" t="s">
        <v>2331</v>
      </c>
      <c r="F202" s="17">
        <v>0</v>
      </c>
      <c r="G202" s="17">
        <v>14</v>
      </c>
      <c r="H202" s="17">
        <v>68</v>
      </c>
      <c r="I202" s="17">
        <v>0</v>
      </c>
      <c r="J202" s="17">
        <v>13</v>
      </c>
      <c r="K202" s="25">
        <f t="shared" si="41"/>
        <v>95</v>
      </c>
      <c r="L202" s="26">
        <v>50044559567</v>
      </c>
      <c r="M202" s="27" t="s">
        <v>98</v>
      </c>
      <c r="N202" s="45" t="s">
        <v>136</v>
      </c>
      <c r="O202" s="125">
        <v>3766</v>
      </c>
      <c r="P202" s="127">
        <v>0.92</v>
      </c>
      <c r="Q202" s="127">
        <v>1.0349999999999999</v>
      </c>
      <c r="R202" s="128">
        <f t="shared" si="42"/>
        <v>1.9550000000000001</v>
      </c>
      <c r="S202" s="128">
        <f t="shared" si="43"/>
        <v>2.5265717400000001</v>
      </c>
      <c r="T202" s="128">
        <f t="shared" si="44"/>
        <v>4.3644927199999994</v>
      </c>
      <c r="U202" s="128">
        <f t="shared" si="39"/>
        <v>1.6065717400000001</v>
      </c>
      <c r="V202" s="128">
        <f t="shared" si="40"/>
        <v>3.3294927199999993</v>
      </c>
      <c r="W202" s="128">
        <f t="shared" si="45"/>
        <v>0.46338884220733334</v>
      </c>
      <c r="X202" s="128">
        <f t="shared" si="46"/>
        <v>0.9952963570986666</v>
      </c>
      <c r="Y202" s="128">
        <f t="shared" si="47"/>
        <v>1.39</v>
      </c>
      <c r="Z202" s="128">
        <f t="shared" si="48"/>
        <v>2.99</v>
      </c>
    </row>
    <row r="203" spans="1:26" ht="24.95" customHeight="1">
      <c r="A203" s="60" t="s">
        <v>122</v>
      </c>
      <c r="B203" s="38" t="s">
        <v>2641</v>
      </c>
      <c r="C203" s="23">
        <v>197</v>
      </c>
      <c r="D203" s="73" t="s">
        <v>608</v>
      </c>
      <c r="E203" s="22" t="s">
        <v>1928</v>
      </c>
      <c r="F203" s="17">
        <v>4</v>
      </c>
      <c r="G203" s="17">
        <v>44</v>
      </c>
      <c r="H203" s="17">
        <v>137</v>
      </c>
      <c r="I203" s="17">
        <v>0</v>
      </c>
      <c r="J203" s="17">
        <v>9</v>
      </c>
      <c r="K203" s="25">
        <f t="shared" si="41"/>
        <v>194</v>
      </c>
      <c r="L203" s="26">
        <v>11280100012067</v>
      </c>
      <c r="M203" s="26" t="s">
        <v>99</v>
      </c>
      <c r="N203" s="46" t="s">
        <v>137</v>
      </c>
      <c r="O203" s="125">
        <v>5626</v>
      </c>
      <c r="P203" s="127">
        <v>1.4650000000000001</v>
      </c>
      <c r="Q203" s="127">
        <v>2.2809999999999997</v>
      </c>
      <c r="R203" s="128">
        <f t="shared" si="42"/>
        <v>3.7459999999999996</v>
      </c>
      <c r="S203" s="128">
        <f t="shared" si="43"/>
        <v>3.7744271400000002</v>
      </c>
      <c r="T203" s="128">
        <f t="shared" si="44"/>
        <v>6.5200839199999994</v>
      </c>
      <c r="U203" s="128">
        <f t="shared" si="39"/>
        <v>2.3094271400000004</v>
      </c>
      <c r="V203" s="128">
        <f t="shared" si="40"/>
        <v>4.2390839199999997</v>
      </c>
      <c r="W203" s="128">
        <f t="shared" si="45"/>
        <v>0.66611576808066675</v>
      </c>
      <c r="X203" s="128">
        <f t="shared" si="46"/>
        <v>1.2672034864853334</v>
      </c>
      <c r="Y203" s="128">
        <f t="shared" si="47"/>
        <v>2</v>
      </c>
      <c r="Z203" s="128">
        <f t="shared" si="48"/>
        <v>3.8</v>
      </c>
    </row>
    <row r="204" spans="1:26" ht="24.95" customHeight="1">
      <c r="A204" s="60" t="s">
        <v>122</v>
      </c>
      <c r="B204" s="38" t="s">
        <v>1919</v>
      </c>
      <c r="C204" s="23">
        <v>198</v>
      </c>
      <c r="D204" s="70" t="s">
        <v>450</v>
      </c>
      <c r="E204" s="22" t="s">
        <v>2881</v>
      </c>
      <c r="F204" s="17">
        <v>12</v>
      </c>
      <c r="G204" s="17">
        <v>84</v>
      </c>
      <c r="H204" s="17">
        <v>30</v>
      </c>
      <c r="I204" s="17">
        <v>0</v>
      </c>
      <c r="J204" s="17">
        <v>0</v>
      </c>
      <c r="K204" s="25">
        <f t="shared" si="41"/>
        <v>126</v>
      </c>
      <c r="L204" s="26">
        <v>50044575250</v>
      </c>
      <c r="M204" s="27" t="s">
        <v>98</v>
      </c>
      <c r="N204" s="45" t="s">
        <v>136</v>
      </c>
      <c r="O204" s="125">
        <v>4506</v>
      </c>
      <c r="P204" s="127">
        <v>1.254</v>
      </c>
      <c r="Q204" s="127">
        <v>1.56</v>
      </c>
      <c r="R204" s="128">
        <f t="shared" si="42"/>
        <v>2.8140000000000001</v>
      </c>
      <c r="S204" s="128">
        <f t="shared" si="43"/>
        <v>3.02303034</v>
      </c>
      <c r="T204" s="128">
        <f t="shared" si="44"/>
        <v>5.2220935199999996</v>
      </c>
      <c r="U204" s="128">
        <f t="shared" si="39"/>
        <v>1.76903034</v>
      </c>
      <c r="V204" s="128">
        <f t="shared" si="40"/>
        <v>3.6620935199999995</v>
      </c>
      <c r="W204" s="128">
        <f t="shared" si="45"/>
        <v>0.51024731773400001</v>
      </c>
      <c r="X204" s="128">
        <f t="shared" si="46"/>
        <v>1.0947218229119999</v>
      </c>
      <c r="Y204" s="128">
        <f t="shared" si="47"/>
        <v>1.53</v>
      </c>
      <c r="Z204" s="128">
        <f t="shared" si="48"/>
        <v>3.28</v>
      </c>
    </row>
    <row r="205" spans="1:26" ht="24.95" customHeight="1">
      <c r="A205" s="60" t="s">
        <v>122</v>
      </c>
      <c r="B205" s="38" t="s">
        <v>2641</v>
      </c>
      <c r="C205" s="23">
        <v>199</v>
      </c>
      <c r="D205" s="73" t="s">
        <v>607</v>
      </c>
      <c r="E205" s="22" t="s">
        <v>1930</v>
      </c>
      <c r="F205" s="17">
        <v>52</v>
      </c>
      <c r="G205" s="17">
        <v>3</v>
      </c>
      <c r="H205" s="17">
        <v>73</v>
      </c>
      <c r="I205" s="17">
        <v>0</v>
      </c>
      <c r="J205" s="17">
        <v>10</v>
      </c>
      <c r="K205" s="25">
        <f t="shared" si="41"/>
        <v>138</v>
      </c>
      <c r="L205" s="26">
        <v>11280100012066</v>
      </c>
      <c r="M205" s="26" t="s">
        <v>99</v>
      </c>
      <c r="N205" s="46" t="s">
        <v>137</v>
      </c>
      <c r="O205" s="125">
        <v>5233</v>
      </c>
      <c r="P205" s="127">
        <v>2.1850000000000001</v>
      </c>
      <c r="Q205" s="127">
        <v>1.6340000000000008</v>
      </c>
      <c r="R205" s="128">
        <f t="shared" si="42"/>
        <v>3.8190000000000008</v>
      </c>
      <c r="S205" s="128">
        <f t="shared" si="43"/>
        <v>3.5107673700000004</v>
      </c>
      <c r="T205" s="128">
        <f t="shared" si="44"/>
        <v>6.0646283599999995</v>
      </c>
      <c r="U205" s="128">
        <f t="shared" si="39"/>
        <v>1.3257673700000003</v>
      </c>
      <c r="V205" s="128">
        <f t="shared" si="40"/>
        <v>4.4306283599999983</v>
      </c>
      <c r="W205" s="128">
        <f t="shared" si="45"/>
        <v>0.38239550175366677</v>
      </c>
      <c r="X205" s="128">
        <f t="shared" si="46"/>
        <v>1.3244625044159994</v>
      </c>
      <c r="Y205" s="128">
        <f t="shared" si="47"/>
        <v>1.1499999999999999</v>
      </c>
      <c r="Z205" s="128">
        <f t="shared" si="48"/>
        <v>3.97</v>
      </c>
    </row>
    <row r="206" spans="1:26" ht="24.95" customHeight="1">
      <c r="A206" s="60" t="s">
        <v>122</v>
      </c>
      <c r="B206" s="38" t="s">
        <v>1911</v>
      </c>
      <c r="C206" s="23">
        <v>200</v>
      </c>
      <c r="D206" s="70" t="s">
        <v>483</v>
      </c>
      <c r="E206" s="22" t="s">
        <v>1913</v>
      </c>
      <c r="F206" s="17">
        <v>0</v>
      </c>
      <c r="G206" s="17">
        <v>86</v>
      </c>
      <c r="H206" s="17">
        <v>105</v>
      </c>
      <c r="I206" s="17">
        <v>0</v>
      </c>
      <c r="J206" s="17">
        <v>6</v>
      </c>
      <c r="K206" s="25">
        <f t="shared" si="41"/>
        <v>197</v>
      </c>
      <c r="L206" s="26">
        <v>50045330412</v>
      </c>
      <c r="M206" s="27" t="s">
        <v>98</v>
      </c>
      <c r="N206" s="45" t="s">
        <v>136</v>
      </c>
      <c r="O206" s="125">
        <v>6577</v>
      </c>
      <c r="P206" s="127">
        <v>1.1719999999999997</v>
      </c>
      <c r="Q206" s="127">
        <v>1.9529999999999994</v>
      </c>
      <c r="R206" s="128">
        <f t="shared" si="42"/>
        <v>3.1249999999999991</v>
      </c>
      <c r="S206" s="128">
        <f t="shared" si="43"/>
        <v>4.41244353</v>
      </c>
      <c r="T206" s="128">
        <f t="shared" si="44"/>
        <v>7.6222168399999992</v>
      </c>
      <c r="U206" s="128">
        <f t="shared" si="39"/>
        <v>3.2404435300000003</v>
      </c>
      <c r="V206" s="128">
        <f t="shared" si="40"/>
        <v>5.6692168399999998</v>
      </c>
      <c r="W206" s="128">
        <f t="shared" si="45"/>
        <v>0.9346519288363333</v>
      </c>
      <c r="X206" s="128">
        <f t="shared" si="46"/>
        <v>1.6947178873706665</v>
      </c>
      <c r="Y206" s="128">
        <f t="shared" si="47"/>
        <v>2.8</v>
      </c>
      <c r="Z206" s="128">
        <f t="shared" si="48"/>
        <v>5.08</v>
      </c>
    </row>
    <row r="207" spans="1:26" ht="24.95" customHeight="1">
      <c r="A207" s="60" t="s">
        <v>1957</v>
      </c>
      <c r="B207" s="38" t="s">
        <v>2061</v>
      </c>
      <c r="C207" s="23">
        <v>201</v>
      </c>
      <c r="D207" s="70" t="s">
        <v>404</v>
      </c>
      <c r="E207" s="22" t="s">
        <v>2063</v>
      </c>
      <c r="F207" s="19">
        <v>13</v>
      </c>
      <c r="G207" s="19">
        <v>29</v>
      </c>
      <c r="H207" s="19">
        <v>21</v>
      </c>
      <c r="I207" s="17">
        <v>0</v>
      </c>
      <c r="J207" s="17">
        <v>0</v>
      </c>
      <c r="K207" s="25">
        <f t="shared" si="41"/>
        <v>63</v>
      </c>
      <c r="L207" s="26">
        <v>50042863658</v>
      </c>
      <c r="M207" s="27" t="s">
        <v>92</v>
      </c>
      <c r="N207" s="45" t="s">
        <v>129</v>
      </c>
      <c r="O207" s="125">
        <v>1967</v>
      </c>
      <c r="P207" s="127">
        <v>0.4920000000000001</v>
      </c>
      <c r="Q207" s="127">
        <v>0.67</v>
      </c>
      <c r="R207" s="128">
        <f t="shared" si="42"/>
        <v>1.1620000000000001</v>
      </c>
      <c r="S207" s="128">
        <f t="shared" si="43"/>
        <v>1.3196406300000001</v>
      </c>
      <c r="T207" s="128">
        <f t="shared" si="44"/>
        <v>2.2795956399999997</v>
      </c>
      <c r="U207" s="128">
        <f t="shared" si="39"/>
        <v>0.82764062999999999</v>
      </c>
      <c r="V207" s="128">
        <f t="shared" si="40"/>
        <v>1.6095956399999998</v>
      </c>
      <c r="W207" s="128">
        <f t="shared" si="45"/>
        <v>0.23871914571300001</v>
      </c>
      <c r="X207" s="128">
        <f t="shared" si="46"/>
        <v>0.481161789984</v>
      </c>
      <c r="Y207" s="128">
        <f t="shared" si="47"/>
        <v>0.72</v>
      </c>
      <c r="Z207" s="128">
        <f t="shared" si="48"/>
        <v>1.44</v>
      </c>
    </row>
    <row r="208" spans="1:26" ht="24.95" customHeight="1">
      <c r="A208" s="60" t="s">
        <v>1957</v>
      </c>
      <c r="B208" s="38" t="s">
        <v>2061</v>
      </c>
      <c r="C208" s="23">
        <v>202</v>
      </c>
      <c r="D208" s="70" t="s">
        <v>2415</v>
      </c>
      <c r="E208" s="22" t="s">
        <v>2113</v>
      </c>
      <c r="F208" s="19">
        <v>2</v>
      </c>
      <c r="G208" s="19">
        <v>11</v>
      </c>
      <c r="H208" s="19">
        <v>24</v>
      </c>
      <c r="I208" s="17">
        <v>0</v>
      </c>
      <c r="J208" s="17">
        <v>0</v>
      </c>
      <c r="K208" s="25">
        <f t="shared" si="41"/>
        <v>37</v>
      </c>
      <c r="L208" s="26">
        <v>50042958188</v>
      </c>
      <c r="M208" s="27" t="s">
        <v>92</v>
      </c>
      <c r="N208" s="45" t="s">
        <v>129</v>
      </c>
      <c r="O208" s="125">
        <v>1417</v>
      </c>
      <c r="P208" s="127">
        <v>0.22200000000000009</v>
      </c>
      <c r="Q208" s="127">
        <v>0.22199999999999998</v>
      </c>
      <c r="R208" s="128">
        <f t="shared" si="42"/>
        <v>0.44400000000000006</v>
      </c>
      <c r="S208" s="128">
        <f t="shared" si="43"/>
        <v>0.95065113000000012</v>
      </c>
      <c r="T208" s="128">
        <f t="shared" si="44"/>
        <v>1.6421896399999998</v>
      </c>
      <c r="U208" s="128">
        <f t="shared" si="39"/>
        <v>0.72865113000000004</v>
      </c>
      <c r="V208" s="128">
        <f t="shared" si="40"/>
        <v>1.4201896399999998</v>
      </c>
      <c r="W208" s="128">
        <f t="shared" si="45"/>
        <v>0.210167274263</v>
      </c>
      <c r="X208" s="128">
        <f t="shared" si="46"/>
        <v>0.42454202305066663</v>
      </c>
      <c r="Y208" s="128">
        <f t="shared" si="47"/>
        <v>0.63</v>
      </c>
      <c r="Z208" s="128">
        <f t="shared" si="48"/>
        <v>1.27</v>
      </c>
    </row>
    <row r="209" spans="1:26" ht="24.95" customHeight="1">
      <c r="A209" s="60" t="s">
        <v>1957</v>
      </c>
      <c r="B209" s="38" t="s">
        <v>1952</v>
      </c>
      <c r="C209" s="23">
        <v>203</v>
      </c>
      <c r="D209" s="70" t="s">
        <v>520</v>
      </c>
      <c r="E209" s="22" t="s">
        <v>1953</v>
      </c>
      <c r="F209" s="17">
        <v>0</v>
      </c>
      <c r="G209" s="17">
        <v>59</v>
      </c>
      <c r="H209" s="17">
        <v>8</v>
      </c>
      <c r="I209" s="17">
        <v>0</v>
      </c>
      <c r="J209" s="17">
        <v>0</v>
      </c>
      <c r="K209" s="25">
        <f t="shared" si="41"/>
        <v>67</v>
      </c>
      <c r="L209" s="26">
        <v>33510100001486</v>
      </c>
      <c r="M209" s="27" t="s">
        <v>91</v>
      </c>
      <c r="N209" s="45" t="s">
        <v>131</v>
      </c>
      <c r="O209" s="125">
        <v>2151</v>
      </c>
      <c r="P209" s="127">
        <v>0.45900000000000007</v>
      </c>
      <c r="Q209" s="127">
        <v>0.71299999999999986</v>
      </c>
      <c r="R209" s="128">
        <f t="shared" si="42"/>
        <v>1.1719999999999999</v>
      </c>
      <c r="S209" s="128">
        <f t="shared" si="43"/>
        <v>1.4430843900000001</v>
      </c>
      <c r="T209" s="128">
        <f t="shared" si="44"/>
        <v>2.4928369199999998</v>
      </c>
      <c r="U209" s="128">
        <f t="shared" si="39"/>
        <v>0.98408439000000003</v>
      </c>
      <c r="V209" s="128">
        <f t="shared" si="40"/>
        <v>1.7798369199999999</v>
      </c>
      <c r="W209" s="128">
        <f t="shared" si="45"/>
        <v>0.28384274088900002</v>
      </c>
      <c r="X209" s="128">
        <f t="shared" si="46"/>
        <v>0.53205258328533334</v>
      </c>
      <c r="Y209" s="128">
        <f t="shared" si="47"/>
        <v>0.85</v>
      </c>
      <c r="Z209" s="128">
        <f t="shared" si="48"/>
        <v>1.6</v>
      </c>
    </row>
    <row r="210" spans="1:26" ht="24.95" customHeight="1">
      <c r="A210" s="60" t="s">
        <v>1957</v>
      </c>
      <c r="B210" s="38" t="s">
        <v>1952</v>
      </c>
      <c r="C210" s="23">
        <v>204</v>
      </c>
      <c r="D210" s="70" t="s">
        <v>596</v>
      </c>
      <c r="E210" s="22" t="s">
        <v>55</v>
      </c>
      <c r="F210" s="17">
        <v>0</v>
      </c>
      <c r="G210" s="17">
        <v>48</v>
      </c>
      <c r="H210" s="17">
        <v>22</v>
      </c>
      <c r="I210" s="17">
        <v>0</v>
      </c>
      <c r="J210" s="17">
        <v>0</v>
      </c>
      <c r="K210" s="25">
        <f t="shared" si="41"/>
        <v>70</v>
      </c>
      <c r="L210" s="26">
        <v>33510100003698</v>
      </c>
      <c r="M210" s="27" t="s">
        <v>91</v>
      </c>
      <c r="N210" s="45" t="s">
        <v>131</v>
      </c>
      <c r="O210" s="125">
        <v>2337</v>
      </c>
      <c r="P210" s="127">
        <v>0.57199999999999973</v>
      </c>
      <c r="Q210" s="127">
        <v>0.68</v>
      </c>
      <c r="R210" s="128">
        <f t="shared" si="42"/>
        <v>1.2519999999999998</v>
      </c>
      <c r="S210" s="128">
        <f t="shared" si="43"/>
        <v>1.5678699300000001</v>
      </c>
      <c r="T210" s="128">
        <f t="shared" si="44"/>
        <v>2.7083960399999998</v>
      </c>
      <c r="U210" s="128">
        <f t="shared" si="39"/>
        <v>0.99586993000000035</v>
      </c>
      <c r="V210" s="128">
        <f t="shared" si="40"/>
        <v>2.0283960399999996</v>
      </c>
      <c r="W210" s="128">
        <f t="shared" si="45"/>
        <v>0.28724208347633345</v>
      </c>
      <c r="X210" s="128">
        <f t="shared" si="46"/>
        <v>0.60635518955733325</v>
      </c>
      <c r="Y210" s="128">
        <f t="shared" si="47"/>
        <v>0.86</v>
      </c>
      <c r="Z210" s="128">
        <f t="shared" si="48"/>
        <v>1.82</v>
      </c>
    </row>
    <row r="211" spans="1:26" ht="24.95" customHeight="1">
      <c r="A211" s="60" t="s">
        <v>1957</v>
      </c>
      <c r="B211" s="38" t="s">
        <v>2061</v>
      </c>
      <c r="C211" s="23">
        <v>205</v>
      </c>
      <c r="D211" s="70" t="s">
        <v>405</v>
      </c>
      <c r="E211" s="22" t="s">
        <v>2062</v>
      </c>
      <c r="F211" s="19">
        <v>10</v>
      </c>
      <c r="G211" s="19">
        <v>31</v>
      </c>
      <c r="H211" s="19">
        <v>43</v>
      </c>
      <c r="I211" s="17">
        <v>0</v>
      </c>
      <c r="J211" s="17">
        <v>0</v>
      </c>
      <c r="K211" s="25">
        <f t="shared" si="41"/>
        <v>84</v>
      </c>
      <c r="L211" s="26">
        <v>50042937917</v>
      </c>
      <c r="M211" s="27" t="s">
        <v>92</v>
      </c>
      <c r="N211" s="45" t="s">
        <v>129</v>
      </c>
      <c r="O211" s="125">
        <v>1934</v>
      </c>
      <c r="P211" s="127">
        <v>0.41700000000000004</v>
      </c>
      <c r="Q211" s="127">
        <v>0.79400000000000004</v>
      </c>
      <c r="R211" s="128">
        <f t="shared" si="42"/>
        <v>1.2110000000000001</v>
      </c>
      <c r="S211" s="128">
        <f t="shared" si="43"/>
        <v>1.29750126</v>
      </c>
      <c r="T211" s="128">
        <f t="shared" si="44"/>
        <v>2.2413512799999999</v>
      </c>
      <c r="U211" s="128">
        <f t="shared" si="39"/>
        <v>0.88050125999999995</v>
      </c>
      <c r="V211" s="128">
        <f t="shared" si="40"/>
        <v>1.4473512799999999</v>
      </c>
      <c r="W211" s="128">
        <f t="shared" si="45"/>
        <v>0.253965913426</v>
      </c>
      <c r="X211" s="128">
        <f t="shared" si="46"/>
        <v>0.43266154263466666</v>
      </c>
      <c r="Y211" s="128">
        <f t="shared" si="47"/>
        <v>0.76</v>
      </c>
      <c r="Z211" s="128">
        <f t="shared" si="48"/>
        <v>1.3</v>
      </c>
    </row>
    <row r="212" spans="1:26" ht="24.95" customHeight="1">
      <c r="A212" s="60" t="s">
        <v>1957</v>
      </c>
      <c r="B212" s="38" t="s">
        <v>2061</v>
      </c>
      <c r="C212" s="23">
        <v>206</v>
      </c>
      <c r="D212" s="70" t="s">
        <v>403</v>
      </c>
      <c r="E212" s="22" t="s">
        <v>2064</v>
      </c>
      <c r="F212" s="19">
        <v>7</v>
      </c>
      <c r="G212" s="19">
        <v>28</v>
      </c>
      <c r="H212" s="19">
        <v>1</v>
      </c>
      <c r="I212" s="17">
        <v>0</v>
      </c>
      <c r="J212" s="17">
        <v>0</v>
      </c>
      <c r="K212" s="25">
        <f t="shared" si="41"/>
        <v>36</v>
      </c>
      <c r="L212" s="26">
        <v>50042705748</v>
      </c>
      <c r="M212" s="27" t="s">
        <v>92</v>
      </c>
      <c r="N212" s="45" t="s">
        <v>129</v>
      </c>
      <c r="O212" s="125">
        <v>1322</v>
      </c>
      <c r="P212" s="127">
        <v>0.27</v>
      </c>
      <c r="Q212" s="127">
        <v>0.33699999999999986</v>
      </c>
      <c r="R212" s="128">
        <f t="shared" si="42"/>
        <v>0.60699999999999987</v>
      </c>
      <c r="S212" s="128">
        <f t="shared" si="43"/>
        <v>0.88691658000000007</v>
      </c>
      <c r="T212" s="128">
        <f t="shared" si="44"/>
        <v>1.5320922399999999</v>
      </c>
      <c r="U212" s="128">
        <f t="shared" si="39"/>
        <v>0.61691658000000005</v>
      </c>
      <c r="V212" s="128">
        <f t="shared" si="40"/>
        <v>1.1950922400000001</v>
      </c>
      <c r="W212" s="128">
        <f t="shared" si="45"/>
        <v>0.177939305558</v>
      </c>
      <c r="X212" s="128">
        <f t="shared" si="46"/>
        <v>0.35725290694400008</v>
      </c>
      <c r="Y212" s="128">
        <f t="shared" si="47"/>
        <v>0.53</v>
      </c>
      <c r="Z212" s="128">
        <f t="shared" si="48"/>
        <v>1.07</v>
      </c>
    </row>
    <row r="213" spans="1:26" ht="24.95" customHeight="1">
      <c r="A213" s="60" t="s">
        <v>1957</v>
      </c>
      <c r="B213" s="38" t="s">
        <v>1957</v>
      </c>
      <c r="C213" s="23">
        <v>207</v>
      </c>
      <c r="D213" s="70" t="s">
        <v>514</v>
      </c>
      <c r="E213" s="22" t="s">
        <v>1960</v>
      </c>
      <c r="F213" s="17">
        <v>0</v>
      </c>
      <c r="G213" s="17">
        <v>0</v>
      </c>
      <c r="H213" s="17">
        <v>81</v>
      </c>
      <c r="I213" s="17">
        <v>0</v>
      </c>
      <c r="J213" s="17">
        <v>0</v>
      </c>
      <c r="K213" s="25">
        <f t="shared" si="41"/>
        <v>81</v>
      </c>
      <c r="L213" s="26">
        <v>33510100001438</v>
      </c>
      <c r="M213" s="27" t="s">
        <v>91</v>
      </c>
      <c r="N213" s="45" t="s">
        <v>131</v>
      </c>
      <c r="O213" s="125">
        <v>2280</v>
      </c>
      <c r="P213" s="127">
        <v>0.76300000000000001</v>
      </c>
      <c r="Q213" s="127">
        <v>0.59699999999999998</v>
      </c>
      <c r="R213" s="128">
        <f t="shared" si="42"/>
        <v>1.3599999999999999</v>
      </c>
      <c r="S213" s="128">
        <f t="shared" si="43"/>
        <v>1.5296292</v>
      </c>
      <c r="T213" s="128">
        <f t="shared" si="44"/>
        <v>2.6423375999999998</v>
      </c>
      <c r="U213" s="128">
        <f t="shared" si="39"/>
        <v>0.76662920000000001</v>
      </c>
      <c r="V213" s="128">
        <f t="shared" si="40"/>
        <v>2.0453375999999999</v>
      </c>
      <c r="W213" s="128">
        <f t="shared" si="45"/>
        <v>0.22112141558666665</v>
      </c>
      <c r="X213" s="128">
        <f t="shared" si="46"/>
        <v>0.61141958655999995</v>
      </c>
      <c r="Y213" s="128">
        <f t="shared" si="47"/>
        <v>0.66</v>
      </c>
      <c r="Z213" s="128">
        <f t="shared" si="48"/>
        <v>1.83</v>
      </c>
    </row>
    <row r="214" spans="1:26" ht="24.95" customHeight="1">
      <c r="A214" s="60" t="s">
        <v>1957</v>
      </c>
      <c r="B214" s="38" t="s">
        <v>1952</v>
      </c>
      <c r="C214" s="23">
        <v>208</v>
      </c>
      <c r="D214" s="70" t="s">
        <v>519</v>
      </c>
      <c r="E214" s="22" t="s">
        <v>2332</v>
      </c>
      <c r="F214" s="17">
        <v>0</v>
      </c>
      <c r="G214" s="17">
        <v>57</v>
      </c>
      <c r="H214" s="17">
        <v>1</v>
      </c>
      <c r="I214" s="17">
        <v>0</v>
      </c>
      <c r="J214" s="17">
        <v>0</v>
      </c>
      <c r="K214" s="25">
        <f t="shared" si="41"/>
        <v>58</v>
      </c>
      <c r="L214" s="26">
        <v>33510100001485</v>
      </c>
      <c r="M214" s="27" t="s">
        <v>91</v>
      </c>
      <c r="N214" s="45" t="s">
        <v>131</v>
      </c>
      <c r="O214" s="125">
        <v>2489</v>
      </c>
      <c r="P214" s="127">
        <v>0.18</v>
      </c>
      <c r="Q214" s="127">
        <v>13.05</v>
      </c>
      <c r="R214" s="128">
        <f t="shared" si="42"/>
        <v>13.23</v>
      </c>
      <c r="S214" s="128">
        <f t="shared" si="43"/>
        <v>1.6698452100000001</v>
      </c>
      <c r="T214" s="128">
        <f t="shared" si="44"/>
        <v>2.8845518799999996</v>
      </c>
      <c r="U214" s="128">
        <f>S214-P214</f>
        <v>1.4898452100000001</v>
      </c>
      <c r="V214" s="151">
        <v>0</v>
      </c>
      <c r="W214" s="128">
        <f t="shared" si="45"/>
        <v>0.42972102007099999</v>
      </c>
      <c r="X214" s="128">
        <f t="shared" si="46"/>
        <v>0</v>
      </c>
      <c r="Y214" s="128">
        <f t="shared" si="47"/>
        <v>1.29</v>
      </c>
      <c r="Z214" s="128">
        <f t="shared" si="48"/>
        <v>0</v>
      </c>
    </row>
    <row r="215" spans="1:26" ht="24.95" customHeight="1">
      <c r="A215" s="60" t="s">
        <v>1957</v>
      </c>
      <c r="B215" s="38" t="s">
        <v>1952</v>
      </c>
      <c r="C215" s="23">
        <v>209</v>
      </c>
      <c r="D215" s="70" t="s">
        <v>595</v>
      </c>
      <c r="E215" s="22" t="s">
        <v>43</v>
      </c>
      <c r="F215" s="17">
        <v>1</v>
      </c>
      <c r="G215" s="17">
        <v>71</v>
      </c>
      <c r="H215" s="17">
        <v>2</v>
      </c>
      <c r="I215" s="17">
        <v>0</v>
      </c>
      <c r="J215" s="17">
        <v>0</v>
      </c>
      <c r="K215" s="25">
        <f t="shared" si="41"/>
        <v>74</v>
      </c>
      <c r="L215" s="26">
        <v>33510100003696</v>
      </c>
      <c r="M215" s="27" t="s">
        <v>91</v>
      </c>
      <c r="N215" s="45" t="s">
        <v>131</v>
      </c>
      <c r="O215" s="125">
        <v>3143</v>
      </c>
      <c r="P215" s="127">
        <v>0.42700000000000005</v>
      </c>
      <c r="Q215" s="127">
        <v>0.65899999999999981</v>
      </c>
      <c r="R215" s="128">
        <f t="shared" si="42"/>
        <v>1.0859999999999999</v>
      </c>
      <c r="S215" s="128">
        <f t="shared" si="43"/>
        <v>2.1086072700000003</v>
      </c>
      <c r="T215" s="128">
        <f t="shared" si="44"/>
        <v>3.6424855599999999</v>
      </c>
      <c r="U215" s="128">
        <f>S215-P215</f>
        <v>1.6816072700000002</v>
      </c>
      <c r="V215" s="128">
        <f>T215-Q215</f>
        <v>2.9834855600000001</v>
      </c>
      <c r="W215" s="128">
        <f t="shared" si="45"/>
        <v>0.48503159024366671</v>
      </c>
      <c r="X215" s="128">
        <f t="shared" si="46"/>
        <v>0.89186328340266674</v>
      </c>
      <c r="Y215" s="128">
        <f t="shared" si="47"/>
        <v>1.46</v>
      </c>
      <c r="Z215" s="128">
        <f t="shared" si="48"/>
        <v>2.68</v>
      </c>
    </row>
    <row r="216" spans="1:26" ht="24.95" customHeight="1">
      <c r="A216" s="60" t="s">
        <v>1957</v>
      </c>
      <c r="B216" s="38" t="s">
        <v>1963</v>
      </c>
      <c r="C216" s="23">
        <v>210</v>
      </c>
      <c r="D216" s="70" t="s">
        <v>546</v>
      </c>
      <c r="E216" s="22" t="s">
        <v>1964</v>
      </c>
      <c r="F216" s="17">
        <v>4</v>
      </c>
      <c r="G216" s="17">
        <v>106</v>
      </c>
      <c r="H216" s="17">
        <v>9</v>
      </c>
      <c r="I216" s="17">
        <v>0</v>
      </c>
      <c r="J216" s="17">
        <v>0</v>
      </c>
      <c r="K216" s="25">
        <f t="shared" si="41"/>
        <v>119</v>
      </c>
      <c r="L216" s="26">
        <v>33510100001577</v>
      </c>
      <c r="M216" s="27" t="s">
        <v>91</v>
      </c>
      <c r="N216" s="45" t="s">
        <v>131</v>
      </c>
      <c r="O216" s="125">
        <v>3942</v>
      </c>
      <c r="P216" s="127">
        <v>0.88400000000000012</v>
      </c>
      <c r="Q216" s="127">
        <v>1.3140000000000001</v>
      </c>
      <c r="R216" s="128">
        <f t="shared" si="42"/>
        <v>2.1980000000000004</v>
      </c>
      <c r="S216" s="128">
        <f t="shared" si="43"/>
        <v>2.64464838</v>
      </c>
      <c r="T216" s="128">
        <f t="shared" si="44"/>
        <v>4.5684626399999999</v>
      </c>
      <c r="U216" s="128">
        <f>S216-P216</f>
        <v>1.7606483799999999</v>
      </c>
      <c r="V216" s="128">
        <f>T216-Q216</f>
        <v>3.2544626399999999</v>
      </c>
      <c r="W216" s="128">
        <f t="shared" si="45"/>
        <v>0.50782968107133319</v>
      </c>
      <c r="X216" s="128">
        <f t="shared" si="46"/>
        <v>0.97286736518399997</v>
      </c>
      <c r="Y216" s="128">
        <f t="shared" si="47"/>
        <v>1.52</v>
      </c>
      <c r="Z216" s="128">
        <f t="shared" si="48"/>
        <v>2.92</v>
      </c>
    </row>
    <row r="217" spans="1:26" ht="24.95" customHeight="1">
      <c r="A217" s="60" t="s">
        <v>1957</v>
      </c>
      <c r="B217" s="38" t="s">
        <v>1957</v>
      </c>
      <c r="C217" s="23">
        <v>211</v>
      </c>
      <c r="D217" s="70" t="s">
        <v>513</v>
      </c>
      <c r="E217" s="22" t="s">
        <v>1959</v>
      </c>
      <c r="F217" s="17">
        <v>11</v>
      </c>
      <c r="G217" s="17">
        <v>27</v>
      </c>
      <c r="H217" s="17">
        <v>73</v>
      </c>
      <c r="I217" s="17">
        <v>0</v>
      </c>
      <c r="J217" s="17">
        <v>0</v>
      </c>
      <c r="K217" s="25">
        <f t="shared" si="41"/>
        <v>111</v>
      </c>
      <c r="L217" s="26">
        <v>33510100001437</v>
      </c>
      <c r="M217" s="27" t="s">
        <v>91</v>
      </c>
      <c r="N217" s="45" t="s">
        <v>131</v>
      </c>
      <c r="O217" s="125">
        <v>3190</v>
      </c>
      <c r="P217" s="127">
        <v>0.91900000000000004</v>
      </c>
      <c r="Q217" s="127">
        <v>1.2460000000000004</v>
      </c>
      <c r="R217" s="128">
        <f t="shared" si="42"/>
        <v>2.1650000000000005</v>
      </c>
      <c r="S217" s="128">
        <f t="shared" si="43"/>
        <v>2.1401391000000003</v>
      </c>
      <c r="T217" s="128">
        <f t="shared" si="44"/>
        <v>3.6969547999999999</v>
      </c>
      <c r="U217" s="128">
        <f>S217-P217</f>
        <v>1.2211391000000003</v>
      </c>
      <c r="V217" s="128">
        <f>T217-Q217</f>
        <v>2.4509547999999994</v>
      </c>
      <c r="W217" s="128">
        <f t="shared" si="45"/>
        <v>0.35221722107666675</v>
      </c>
      <c r="X217" s="128">
        <f t="shared" si="46"/>
        <v>0.73267208821333318</v>
      </c>
      <c r="Y217" s="128">
        <f t="shared" si="47"/>
        <v>1.06</v>
      </c>
      <c r="Z217" s="128">
        <f t="shared" si="48"/>
        <v>2.2000000000000002</v>
      </c>
    </row>
    <row r="218" spans="1:26" ht="24.95" customHeight="1">
      <c r="A218" s="60" t="s">
        <v>1957</v>
      </c>
      <c r="B218" s="38" t="s">
        <v>1961</v>
      </c>
      <c r="C218" s="23">
        <v>212</v>
      </c>
      <c r="D218" s="70" t="s">
        <v>577</v>
      </c>
      <c r="E218" s="22" t="s">
        <v>1962</v>
      </c>
      <c r="F218" s="17">
        <v>2</v>
      </c>
      <c r="G218" s="17">
        <v>41</v>
      </c>
      <c r="H218" s="17">
        <v>108</v>
      </c>
      <c r="I218" s="17">
        <v>0</v>
      </c>
      <c r="J218" s="17">
        <v>0</v>
      </c>
      <c r="K218" s="25">
        <f t="shared" si="41"/>
        <v>151</v>
      </c>
      <c r="L218" s="26">
        <v>33510100001630</v>
      </c>
      <c r="M218" s="27" t="s">
        <v>91</v>
      </c>
      <c r="N218" s="45" t="s">
        <v>131</v>
      </c>
      <c r="O218" s="125">
        <v>5011</v>
      </c>
      <c r="P218" s="127">
        <v>1.2960000000000007</v>
      </c>
      <c r="Q218" s="127">
        <v>1.6019999999999994</v>
      </c>
      <c r="R218" s="128">
        <f t="shared" si="42"/>
        <v>2.8980000000000001</v>
      </c>
      <c r="S218" s="128">
        <f t="shared" si="43"/>
        <v>3.3618297900000003</v>
      </c>
      <c r="T218" s="128">
        <f t="shared" si="44"/>
        <v>5.8073481199999994</v>
      </c>
      <c r="U218" s="128">
        <f>S218-P218</f>
        <v>2.0658297899999996</v>
      </c>
      <c r="V218" s="128">
        <f>T218-Q218</f>
        <v>4.20534812</v>
      </c>
      <c r="W218" s="128">
        <f t="shared" si="45"/>
        <v>0.59585417242899985</v>
      </c>
      <c r="X218" s="128">
        <f t="shared" si="46"/>
        <v>1.2571187313386667</v>
      </c>
      <c r="Y218" s="128">
        <f t="shared" si="47"/>
        <v>1.79</v>
      </c>
      <c r="Z218" s="128">
        <f t="shared" si="48"/>
        <v>3.77</v>
      </c>
    </row>
    <row r="219" spans="1:26" ht="24.95" customHeight="1">
      <c r="A219" s="60" t="s">
        <v>1957</v>
      </c>
      <c r="B219" s="38" t="s">
        <v>1957</v>
      </c>
      <c r="C219" s="23">
        <v>213</v>
      </c>
      <c r="D219" s="70" t="s">
        <v>512</v>
      </c>
      <c r="E219" s="22" t="s">
        <v>1958</v>
      </c>
      <c r="F219" s="17">
        <v>74</v>
      </c>
      <c r="G219" s="17">
        <v>135</v>
      </c>
      <c r="H219" s="17">
        <v>161</v>
      </c>
      <c r="I219" s="17">
        <v>0</v>
      </c>
      <c r="J219" s="17">
        <v>0</v>
      </c>
      <c r="K219" s="25">
        <f t="shared" si="41"/>
        <v>370</v>
      </c>
      <c r="L219" s="26">
        <v>33510100001434</v>
      </c>
      <c r="M219" s="27" t="s">
        <v>91</v>
      </c>
      <c r="N219" s="45" t="s">
        <v>131</v>
      </c>
      <c r="O219" s="125">
        <v>3796</v>
      </c>
      <c r="P219" s="127">
        <v>5.22</v>
      </c>
      <c r="Q219" s="127">
        <v>6.165</v>
      </c>
      <c r="R219" s="128">
        <f t="shared" si="42"/>
        <v>11.385</v>
      </c>
      <c r="S219" s="128">
        <f t="shared" si="43"/>
        <v>2.5466984400000001</v>
      </c>
      <c r="T219" s="128">
        <f t="shared" si="44"/>
        <v>4.3992603199999998</v>
      </c>
      <c r="U219" s="151">
        <v>0</v>
      </c>
      <c r="V219" s="151">
        <v>0</v>
      </c>
      <c r="W219" s="128">
        <f t="shared" si="45"/>
        <v>0</v>
      </c>
      <c r="X219" s="128">
        <f t="shared" si="46"/>
        <v>0</v>
      </c>
      <c r="Y219" s="128">
        <f t="shared" si="47"/>
        <v>0</v>
      </c>
      <c r="Z219" s="128">
        <f t="shared" si="48"/>
        <v>0</v>
      </c>
    </row>
    <row r="220" spans="1:26" s="5" customFormat="1" ht="30" customHeight="1">
      <c r="A220" s="248" t="s">
        <v>115</v>
      </c>
      <c r="B220" s="248"/>
      <c r="C220" s="248"/>
      <c r="D220" s="248"/>
      <c r="E220" s="248"/>
      <c r="F220" s="28"/>
      <c r="G220" s="28"/>
      <c r="H220" s="28"/>
      <c r="I220" s="28"/>
      <c r="J220" s="28"/>
      <c r="K220" s="14">
        <f>SUM(K7:K219)</f>
        <v>21793</v>
      </c>
      <c r="L220" s="29"/>
      <c r="M220" s="29"/>
      <c r="N220" s="29"/>
      <c r="O220" s="14">
        <f t="shared" ref="O220:Z220" si="49">SUM(O7:O219)</f>
        <v>630333</v>
      </c>
      <c r="P220" s="150">
        <f t="shared" si="49"/>
        <v>198.02851999999984</v>
      </c>
      <c r="Q220" s="150">
        <f t="shared" si="49"/>
        <v>251.19322240000002</v>
      </c>
      <c r="R220" s="150">
        <f t="shared" si="49"/>
        <v>449.22174239999987</v>
      </c>
      <c r="S220" s="150">
        <f t="shared" si="49"/>
        <v>422.88410637000004</v>
      </c>
      <c r="T220" s="150">
        <f t="shared" si="49"/>
        <v>730.50552035999976</v>
      </c>
      <c r="U220" s="150">
        <f t="shared" si="49"/>
        <v>247.8953806099999</v>
      </c>
      <c r="V220" s="150">
        <f t="shared" si="49"/>
        <v>502.36257459999985</v>
      </c>
      <c r="W220" s="150">
        <f t="shared" si="49"/>
        <v>71.501290947277681</v>
      </c>
      <c r="X220" s="150">
        <f t="shared" si="49"/>
        <v>150.17291896709327</v>
      </c>
      <c r="Y220" s="150">
        <f t="shared" si="49"/>
        <v>214.46999999999994</v>
      </c>
      <c r="Z220" s="150">
        <f t="shared" si="49"/>
        <v>450.5</v>
      </c>
    </row>
  </sheetData>
  <mergeCells count="18">
    <mergeCell ref="S4:T4"/>
    <mergeCell ref="U4:V4"/>
    <mergeCell ref="W4:X4"/>
    <mergeCell ref="O4:O5"/>
    <mergeCell ref="A220:E220"/>
    <mergeCell ref="A4:A5"/>
    <mergeCell ref="E4:E5"/>
    <mergeCell ref="K4:K5"/>
    <mergeCell ref="Y4:Z4"/>
    <mergeCell ref="A1:N1"/>
    <mergeCell ref="M4:M5"/>
    <mergeCell ref="N4:N5"/>
    <mergeCell ref="F2:L2"/>
    <mergeCell ref="B2:C2"/>
    <mergeCell ref="B4:B5"/>
    <mergeCell ref="L4:L5"/>
    <mergeCell ref="C4:C5"/>
    <mergeCell ref="P4:R4"/>
  </mergeCells>
  <phoneticPr fontId="0" type="noConversion"/>
  <pageMargins left="0.48" right="0.19" top="0.49" bottom="1.01" header="0.51181102362204722" footer="1.03"/>
  <pageSetup paperSize="9"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20"/>
  <sheetViews>
    <sheetView zoomScale="70" workbookViewId="0">
      <selection activeCell="N16" sqref="N16:Y16"/>
    </sheetView>
  </sheetViews>
  <sheetFormatPr defaultRowHeight="12.75"/>
  <cols>
    <col min="1" max="1" width="17.140625" style="1" customWidth="1"/>
    <col min="2" max="2" width="8.28515625" style="4" customWidth="1"/>
    <col min="3" max="3" width="21.5703125" style="4" hidden="1" customWidth="1"/>
    <col min="4" max="4" width="31.7109375" style="1" customWidth="1"/>
    <col min="5" max="5" width="13.140625" style="1" hidden="1" customWidth="1"/>
    <col min="6" max="6" width="11.42578125" style="1" hidden="1" customWidth="1"/>
    <col min="7" max="7" width="9.7109375" style="1" hidden="1" customWidth="1"/>
    <col min="8" max="8" width="12.42578125" style="1" hidden="1" customWidth="1"/>
    <col min="9" max="9" width="12" style="1" hidden="1" customWidth="1"/>
    <col min="10" max="10" width="11.85546875" style="1" customWidth="1"/>
    <col min="11" max="11" width="19.85546875" style="1" customWidth="1"/>
    <col min="12" max="12" width="35.28515625" style="1" bestFit="1" customWidth="1"/>
    <col min="13" max="13" width="19.42578125" style="1" hidden="1" customWidth="1"/>
    <col min="14" max="14" width="15" style="1" customWidth="1"/>
    <col min="15" max="15" width="10.5703125" style="1" customWidth="1"/>
    <col min="16" max="16" width="11.42578125" style="1" customWidth="1"/>
    <col min="17" max="17" width="12" style="1" customWidth="1"/>
    <col min="18" max="18" width="12.7109375" style="1" customWidth="1"/>
    <col min="19" max="19" width="18" style="1" customWidth="1"/>
    <col min="20" max="20" width="12.7109375" style="1" customWidth="1"/>
    <col min="21" max="21" width="11.28515625" style="1" customWidth="1"/>
    <col min="22" max="22" width="12.5703125" style="1" customWidth="1"/>
    <col min="23" max="23" width="11.7109375" style="1" customWidth="1"/>
    <col min="24" max="24" width="13.5703125" style="1" customWidth="1"/>
    <col min="25" max="25" width="13" style="1" customWidth="1"/>
    <col min="26" max="16384" width="9.140625" style="1"/>
  </cols>
  <sheetData>
    <row r="1" spans="1:25" s="68" customFormat="1" ht="35.25" customHeight="1">
      <c r="A1" s="241" t="s">
        <v>2962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5" s="9" customFormat="1" ht="34.5" customHeight="1">
      <c r="A2" s="245" t="s">
        <v>2937</v>
      </c>
      <c r="B2" s="245"/>
      <c r="C2" s="69"/>
      <c r="D2" s="21"/>
      <c r="E2" s="243"/>
      <c r="F2" s="243"/>
      <c r="G2" s="243"/>
      <c r="H2" s="243"/>
      <c r="I2" s="243"/>
      <c r="J2" s="243"/>
      <c r="K2" s="243"/>
      <c r="L2" s="20"/>
      <c r="M2" s="20"/>
    </row>
    <row r="3" spans="1:25" s="9" customFormat="1" ht="34.5" customHeight="1">
      <c r="A3" s="69"/>
      <c r="B3" s="69"/>
      <c r="C3" s="69"/>
      <c r="D3" s="21"/>
      <c r="E3" s="20"/>
      <c r="F3" s="20"/>
      <c r="G3" s="20"/>
      <c r="H3" s="20"/>
      <c r="I3" s="20"/>
      <c r="J3" s="20"/>
      <c r="K3" s="20"/>
      <c r="L3" s="20"/>
      <c r="M3" s="20"/>
    </row>
    <row r="4" spans="1:25" s="9" customFormat="1" ht="99" customHeight="1">
      <c r="A4" s="232" t="s">
        <v>2888</v>
      </c>
      <c r="B4" s="232" t="s">
        <v>2070</v>
      </c>
      <c r="C4" s="13"/>
      <c r="D4" s="232" t="s">
        <v>2606</v>
      </c>
      <c r="E4" s="13" t="s">
        <v>2926</v>
      </c>
      <c r="F4" s="13" t="s">
        <v>2927</v>
      </c>
      <c r="G4" s="13" t="s">
        <v>2928</v>
      </c>
      <c r="H4" s="13" t="s">
        <v>2929</v>
      </c>
      <c r="I4" s="13" t="s">
        <v>2930</v>
      </c>
      <c r="J4" s="232" t="s">
        <v>2059</v>
      </c>
      <c r="K4" s="232" t="s">
        <v>2912</v>
      </c>
      <c r="L4" s="232" t="s">
        <v>69</v>
      </c>
      <c r="M4" s="244" t="s">
        <v>128</v>
      </c>
      <c r="N4" s="232" t="s">
        <v>2458</v>
      </c>
      <c r="O4" s="232" t="s">
        <v>2616</v>
      </c>
      <c r="P4" s="232"/>
      <c r="Q4" s="232"/>
      <c r="R4" s="232" t="s">
        <v>2947</v>
      </c>
      <c r="S4" s="232"/>
      <c r="T4" s="235" t="s">
        <v>2948</v>
      </c>
      <c r="U4" s="235"/>
      <c r="V4" s="232" t="s">
        <v>2949</v>
      </c>
      <c r="W4" s="232"/>
      <c r="X4" s="232" t="s">
        <v>2950</v>
      </c>
      <c r="Y4" s="232"/>
    </row>
    <row r="5" spans="1:25" ht="41.25" customHeight="1">
      <c r="A5" s="232"/>
      <c r="B5" s="232"/>
      <c r="C5" s="13"/>
      <c r="D5" s="232"/>
      <c r="E5" s="13"/>
      <c r="F5" s="13"/>
      <c r="G5" s="13"/>
      <c r="H5" s="13"/>
      <c r="I5" s="13"/>
      <c r="J5" s="232"/>
      <c r="K5" s="232"/>
      <c r="L5" s="232"/>
      <c r="M5" s="244"/>
      <c r="N5" s="232"/>
      <c r="O5" s="13" t="s">
        <v>2456</v>
      </c>
      <c r="P5" s="13" t="s">
        <v>2457</v>
      </c>
      <c r="Q5" s="13" t="s">
        <v>2951</v>
      </c>
      <c r="R5" s="13" t="s">
        <v>2952</v>
      </c>
      <c r="S5" s="13" t="s">
        <v>2953</v>
      </c>
      <c r="T5" s="130" t="s">
        <v>2952</v>
      </c>
      <c r="U5" s="130" t="s">
        <v>2953</v>
      </c>
      <c r="V5" s="13" t="s">
        <v>2952</v>
      </c>
      <c r="W5" s="13" t="s">
        <v>2953</v>
      </c>
      <c r="X5" s="13" t="s">
        <v>2952</v>
      </c>
      <c r="Y5" s="13" t="s">
        <v>2953</v>
      </c>
    </row>
    <row r="6" spans="1:25" ht="39.75" customHeight="1">
      <c r="A6" s="16">
        <v>1</v>
      </c>
      <c r="B6" s="16">
        <v>2</v>
      </c>
      <c r="C6" s="16"/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/>
      <c r="N6" s="132"/>
      <c r="O6" s="16">
        <v>6</v>
      </c>
      <c r="P6" s="16">
        <v>7</v>
      </c>
      <c r="Q6" s="16">
        <v>8</v>
      </c>
      <c r="R6" s="16" t="s">
        <v>2954</v>
      </c>
      <c r="S6" s="16" t="s">
        <v>2955</v>
      </c>
      <c r="T6" s="131" t="s">
        <v>2956</v>
      </c>
      <c r="U6" s="131" t="s">
        <v>2957</v>
      </c>
      <c r="V6" s="16" t="s">
        <v>2958</v>
      </c>
      <c r="W6" s="16" t="s">
        <v>2959</v>
      </c>
      <c r="X6" s="16" t="s">
        <v>2960</v>
      </c>
      <c r="Y6" s="16" t="s">
        <v>2961</v>
      </c>
    </row>
    <row r="7" spans="1:25" ht="24.95" customHeight="1">
      <c r="A7" s="22" t="s">
        <v>2353</v>
      </c>
      <c r="B7" s="23">
        <v>1</v>
      </c>
      <c r="C7" s="73" t="s">
        <v>1570</v>
      </c>
      <c r="D7" s="22" t="s">
        <v>2885</v>
      </c>
      <c r="E7" s="24">
        <v>8</v>
      </c>
      <c r="F7" s="24">
        <v>35</v>
      </c>
      <c r="G7" s="24">
        <v>65</v>
      </c>
      <c r="H7" s="24"/>
      <c r="I7" s="24">
        <v>3</v>
      </c>
      <c r="J7" s="25">
        <f t="shared" ref="J7:J19" si="0">I7+H7+G7+F7+E7</f>
        <v>111</v>
      </c>
      <c r="K7" s="26">
        <v>11120100012533</v>
      </c>
      <c r="L7" s="27" t="s">
        <v>101</v>
      </c>
      <c r="M7" s="46" t="s">
        <v>138</v>
      </c>
      <c r="N7" s="17">
        <v>2931</v>
      </c>
      <c r="O7" s="128">
        <v>-0.58400000000000007</v>
      </c>
      <c r="P7" s="128">
        <v>3.9489999999999998</v>
      </c>
      <c r="Q7" s="128">
        <f t="shared" ref="Q7:Q19" si="1">O7+P7</f>
        <v>3.3649999999999998</v>
      </c>
      <c r="R7" s="128">
        <f t="shared" ref="R7:R19" si="2">N7*0.00067089</f>
        <v>1.9663785900000001</v>
      </c>
      <c r="S7" s="128">
        <f t="shared" ref="S7:S19" si="3">N7*0.00115892</f>
        <v>3.3967945199999998</v>
      </c>
      <c r="T7" s="128">
        <f t="shared" ref="T7:T15" si="4">R7-O7</f>
        <v>2.5503785900000002</v>
      </c>
      <c r="U7" s="151">
        <v>0</v>
      </c>
      <c r="V7" s="128">
        <f>T7/3*86.53%</f>
        <v>0.73561419797566674</v>
      </c>
      <c r="W7" s="128">
        <f>U7/3*89.68%</f>
        <v>0</v>
      </c>
      <c r="X7" s="128">
        <f t="shared" ref="X7:X19" si="5">ROUND(V7*3,2)</f>
        <v>2.21</v>
      </c>
      <c r="Y7" s="128">
        <f t="shared" ref="Y7:Y19" si="6">ROUND(W7*3,2)</f>
        <v>0</v>
      </c>
    </row>
    <row r="8" spans="1:25" ht="24.95" customHeight="1">
      <c r="A8" s="22" t="s">
        <v>2353</v>
      </c>
      <c r="B8" s="23">
        <v>2</v>
      </c>
      <c r="C8" s="73" t="s">
        <v>1562</v>
      </c>
      <c r="D8" s="22" t="s">
        <v>2355</v>
      </c>
      <c r="E8" s="24">
        <v>3</v>
      </c>
      <c r="F8" s="24">
        <v>22</v>
      </c>
      <c r="G8" s="24">
        <v>53</v>
      </c>
      <c r="H8" s="24"/>
      <c r="I8" s="24">
        <v>34</v>
      </c>
      <c r="J8" s="25">
        <f t="shared" si="0"/>
        <v>112</v>
      </c>
      <c r="K8" s="27">
        <v>10910100007140</v>
      </c>
      <c r="L8" s="27" t="s">
        <v>100</v>
      </c>
      <c r="M8" s="46" t="s">
        <v>139</v>
      </c>
      <c r="N8" s="17">
        <v>2301</v>
      </c>
      <c r="O8" s="128">
        <v>0.42</v>
      </c>
      <c r="P8" s="128">
        <v>0.93200000000000038</v>
      </c>
      <c r="Q8" s="128">
        <f t="shared" si="1"/>
        <v>1.3520000000000003</v>
      </c>
      <c r="R8" s="128">
        <f t="shared" si="2"/>
        <v>1.5437178900000001</v>
      </c>
      <c r="S8" s="128">
        <f t="shared" si="3"/>
        <v>2.6666749199999997</v>
      </c>
      <c r="T8" s="128">
        <f t="shared" si="4"/>
        <v>1.1237178900000002</v>
      </c>
      <c r="U8" s="128">
        <f t="shared" ref="U8:U15" si="7">S8-P8</f>
        <v>1.7346749199999993</v>
      </c>
      <c r="V8" s="128">
        <f>T8/3*86.53%</f>
        <v>0.32411769673900004</v>
      </c>
      <c r="W8" s="128">
        <f>U8/3*89.68%</f>
        <v>0.51855215608533312</v>
      </c>
      <c r="X8" s="128">
        <f t="shared" si="5"/>
        <v>0.97</v>
      </c>
      <c r="Y8" s="128">
        <f t="shared" si="6"/>
        <v>1.56</v>
      </c>
    </row>
    <row r="9" spans="1:25" ht="24.95" customHeight="1">
      <c r="A9" s="22" t="s">
        <v>2353</v>
      </c>
      <c r="B9" s="23">
        <v>3</v>
      </c>
      <c r="C9" s="73" t="s">
        <v>1569</v>
      </c>
      <c r="D9" s="22" t="s">
        <v>2364</v>
      </c>
      <c r="E9" s="24">
        <v>5</v>
      </c>
      <c r="F9" s="24">
        <v>72</v>
      </c>
      <c r="G9" s="24">
        <v>36</v>
      </c>
      <c r="H9" s="24"/>
      <c r="I9" s="24">
        <v>2</v>
      </c>
      <c r="J9" s="25">
        <f t="shared" si="0"/>
        <v>115</v>
      </c>
      <c r="K9" s="26">
        <v>11120100012530</v>
      </c>
      <c r="L9" s="27" t="s">
        <v>101</v>
      </c>
      <c r="M9" s="46" t="s">
        <v>138</v>
      </c>
      <c r="N9" s="17">
        <v>1774</v>
      </c>
      <c r="O9" s="128">
        <v>0.76700000000000002</v>
      </c>
      <c r="P9" s="128">
        <v>0.82299999999999995</v>
      </c>
      <c r="Q9" s="128">
        <f t="shared" si="1"/>
        <v>1.5899999999999999</v>
      </c>
      <c r="R9" s="128">
        <f t="shared" si="2"/>
        <v>1.1901588600000002</v>
      </c>
      <c r="S9" s="128">
        <f t="shared" si="3"/>
        <v>2.05592408</v>
      </c>
      <c r="T9" s="128">
        <f t="shared" si="4"/>
        <v>0.42315886000000014</v>
      </c>
      <c r="U9" s="128">
        <f t="shared" si="7"/>
        <v>1.2329240800000001</v>
      </c>
      <c r="V9" s="128">
        <f>T9/3*86.53%</f>
        <v>0.12205312051933336</v>
      </c>
      <c r="W9" s="128">
        <f>U9/3*89.68%</f>
        <v>0.36856210498133335</v>
      </c>
      <c r="X9" s="128">
        <f t="shared" si="5"/>
        <v>0.37</v>
      </c>
      <c r="Y9" s="128">
        <f t="shared" si="6"/>
        <v>1.1100000000000001</v>
      </c>
    </row>
    <row r="10" spans="1:25" ht="24.95" customHeight="1">
      <c r="A10" s="22" t="s">
        <v>2353</v>
      </c>
      <c r="B10" s="23">
        <v>4</v>
      </c>
      <c r="C10" s="73" t="s">
        <v>1571</v>
      </c>
      <c r="D10" s="22" t="s">
        <v>2363</v>
      </c>
      <c r="E10" s="24">
        <v>7</v>
      </c>
      <c r="F10" s="24">
        <v>93</v>
      </c>
      <c r="G10" s="24">
        <v>48</v>
      </c>
      <c r="H10" s="24"/>
      <c r="I10" s="24">
        <v>19</v>
      </c>
      <c r="J10" s="25">
        <f t="shared" si="0"/>
        <v>167</v>
      </c>
      <c r="K10" s="27">
        <v>11630100003379</v>
      </c>
      <c r="L10" s="27" t="s">
        <v>88</v>
      </c>
      <c r="M10" s="46" t="s">
        <v>130</v>
      </c>
      <c r="N10" s="17">
        <v>3653</v>
      </c>
      <c r="O10" s="128">
        <v>1.0529999999999997</v>
      </c>
      <c r="P10" s="128">
        <v>1.269000000000001</v>
      </c>
      <c r="Q10" s="128">
        <f t="shared" si="1"/>
        <v>2.322000000000001</v>
      </c>
      <c r="R10" s="128">
        <f t="shared" si="2"/>
        <v>2.4507611700000003</v>
      </c>
      <c r="S10" s="128">
        <f t="shared" si="3"/>
        <v>4.2335347599999995</v>
      </c>
      <c r="T10" s="128">
        <f t="shared" si="4"/>
        <v>1.3977611700000006</v>
      </c>
      <c r="U10" s="128">
        <f t="shared" si="7"/>
        <v>2.9645347599999985</v>
      </c>
      <c r="V10" s="152">
        <v>0.36599999999999999</v>
      </c>
      <c r="W10" s="152">
        <v>0.85599999999999998</v>
      </c>
      <c r="X10" s="128">
        <f t="shared" si="5"/>
        <v>1.1000000000000001</v>
      </c>
      <c r="Y10" s="128">
        <f t="shared" si="6"/>
        <v>2.57</v>
      </c>
    </row>
    <row r="11" spans="1:25" ht="24.95" customHeight="1">
      <c r="A11" s="22" t="s">
        <v>2353</v>
      </c>
      <c r="B11" s="23">
        <v>5</v>
      </c>
      <c r="C11" s="73" t="s">
        <v>1565</v>
      </c>
      <c r="D11" s="22" t="s">
        <v>2360</v>
      </c>
      <c r="E11" s="24">
        <v>7</v>
      </c>
      <c r="F11" s="24">
        <v>48</v>
      </c>
      <c r="G11" s="24">
        <v>29</v>
      </c>
      <c r="H11" s="24"/>
      <c r="I11" s="24">
        <v>0</v>
      </c>
      <c r="J11" s="25">
        <f t="shared" si="0"/>
        <v>84</v>
      </c>
      <c r="K11" s="27">
        <v>10910100007154</v>
      </c>
      <c r="L11" s="27" t="s">
        <v>100</v>
      </c>
      <c r="M11" s="46" t="s">
        <v>139</v>
      </c>
      <c r="N11" s="17">
        <v>2085</v>
      </c>
      <c r="O11" s="128">
        <v>0.63200000000000001</v>
      </c>
      <c r="P11" s="128">
        <v>0.84899999999999975</v>
      </c>
      <c r="Q11" s="128">
        <f t="shared" si="1"/>
        <v>1.4809999999999999</v>
      </c>
      <c r="R11" s="128">
        <f t="shared" si="2"/>
        <v>1.3988056500000001</v>
      </c>
      <c r="S11" s="128">
        <f t="shared" si="3"/>
        <v>2.4163481999999998</v>
      </c>
      <c r="T11" s="128">
        <f t="shared" si="4"/>
        <v>0.76680565000000012</v>
      </c>
      <c r="U11" s="128">
        <f t="shared" si="7"/>
        <v>1.5673482000000001</v>
      </c>
      <c r="V11" s="128">
        <f t="shared" ref="V11:V19" si="8">T11/3*86.53%</f>
        <v>0.22117230964833337</v>
      </c>
      <c r="W11" s="128">
        <f t="shared" ref="W11:W19" si="9">U11/3*89.68%</f>
        <v>0.46853262192000006</v>
      </c>
      <c r="X11" s="128">
        <f t="shared" si="5"/>
        <v>0.66</v>
      </c>
      <c r="Y11" s="128">
        <f t="shared" si="6"/>
        <v>1.41</v>
      </c>
    </row>
    <row r="12" spans="1:25" ht="24.95" customHeight="1">
      <c r="A12" s="22" t="s">
        <v>2353</v>
      </c>
      <c r="B12" s="23">
        <v>6</v>
      </c>
      <c r="C12" s="73" t="s">
        <v>1560</v>
      </c>
      <c r="D12" s="22" t="s">
        <v>2358</v>
      </c>
      <c r="E12" s="24">
        <v>4</v>
      </c>
      <c r="F12" s="24">
        <v>83</v>
      </c>
      <c r="G12" s="24">
        <v>23</v>
      </c>
      <c r="H12" s="24"/>
      <c r="I12" s="24">
        <v>22</v>
      </c>
      <c r="J12" s="25">
        <f t="shared" si="0"/>
        <v>132</v>
      </c>
      <c r="K12" s="27">
        <v>10910100007126</v>
      </c>
      <c r="L12" s="27" t="s">
        <v>100</v>
      </c>
      <c r="M12" s="46" t="s">
        <v>139</v>
      </c>
      <c r="N12" s="17">
        <v>2945</v>
      </c>
      <c r="O12" s="128">
        <v>0.57600000000000007</v>
      </c>
      <c r="P12" s="128">
        <v>1.0408999999999997</v>
      </c>
      <c r="Q12" s="128">
        <f t="shared" si="1"/>
        <v>1.6168999999999998</v>
      </c>
      <c r="R12" s="128">
        <f t="shared" si="2"/>
        <v>1.9757710500000001</v>
      </c>
      <c r="S12" s="128">
        <f t="shared" si="3"/>
        <v>3.4130193999999996</v>
      </c>
      <c r="T12" s="128">
        <f t="shared" si="4"/>
        <v>1.39977105</v>
      </c>
      <c r="U12" s="128">
        <f t="shared" si="7"/>
        <v>2.3721193999999999</v>
      </c>
      <c r="V12" s="128">
        <f t="shared" si="8"/>
        <v>0.40374062985499998</v>
      </c>
      <c r="W12" s="128">
        <f t="shared" si="9"/>
        <v>0.70910555930666674</v>
      </c>
      <c r="X12" s="128">
        <f t="shared" si="5"/>
        <v>1.21</v>
      </c>
      <c r="Y12" s="128">
        <f t="shared" si="6"/>
        <v>2.13</v>
      </c>
    </row>
    <row r="13" spans="1:25" ht="24.95" customHeight="1">
      <c r="A13" s="22" t="s">
        <v>2353</v>
      </c>
      <c r="B13" s="23">
        <v>7</v>
      </c>
      <c r="C13" s="73" t="s">
        <v>1563</v>
      </c>
      <c r="D13" s="22" t="s">
        <v>2362</v>
      </c>
      <c r="E13" s="24">
        <v>4</v>
      </c>
      <c r="F13" s="24">
        <v>53</v>
      </c>
      <c r="G13" s="24">
        <v>26</v>
      </c>
      <c r="H13" s="24"/>
      <c r="I13" s="24">
        <v>7</v>
      </c>
      <c r="J13" s="25">
        <f t="shared" si="0"/>
        <v>90</v>
      </c>
      <c r="K13" s="27">
        <v>10910100007145</v>
      </c>
      <c r="L13" s="27" t="s">
        <v>100</v>
      </c>
      <c r="M13" s="46" t="s">
        <v>139</v>
      </c>
      <c r="N13" s="17">
        <v>1953</v>
      </c>
      <c r="O13" s="128">
        <v>0.63</v>
      </c>
      <c r="P13" s="128">
        <v>1.3819999999999997</v>
      </c>
      <c r="Q13" s="128">
        <f t="shared" si="1"/>
        <v>2.0119999999999996</v>
      </c>
      <c r="R13" s="128">
        <f t="shared" si="2"/>
        <v>1.3102481700000002</v>
      </c>
      <c r="S13" s="128">
        <f t="shared" si="3"/>
        <v>2.2633707599999999</v>
      </c>
      <c r="T13" s="128">
        <f t="shared" si="4"/>
        <v>0.68024817000000015</v>
      </c>
      <c r="U13" s="128">
        <f t="shared" si="7"/>
        <v>0.88137076000000025</v>
      </c>
      <c r="V13" s="128">
        <f t="shared" si="8"/>
        <v>0.19620624716700003</v>
      </c>
      <c r="W13" s="128">
        <f t="shared" si="9"/>
        <v>0.26347109918933342</v>
      </c>
      <c r="X13" s="128">
        <f t="shared" si="5"/>
        <v>0.59</v>
      </c>
      <c r="Y13" s="128">
        <f t="shared" si="6"/>
        <v>0.79</v>
      </c>
    </row>
    <row r="14" spans="1:25" ht="24.95" customHeight="1">
      <c r="A14" s="22" t="s">
        <v>2353</v>
      </c>
      <c r="B14" s="23">
        <v>8</v>
      </c>
      <c r="C14" s="73" t="s">
        <v>1559</v>
      </c>
      <c r="D14" s="22" t="s">
        <v>2354</v>
      </c>
      <c r="E14" s="24">
        <v>9</v>
      </c>
      <c r="F14" s="24">
        <v>37</v>
      </c>
      <c r="G14" s="24">
        <v>19</v>
      </c>
      <c r="H14" s="24"/>
      <c r="I14" s="24">
        <v>1</v>
      </c>
      <c r="J14" s="25">
        <f t="shared" si="0"/>
        <v>66</v>
      </c>
      <c r="K14" s="27">
        <v>10910100005920</v>
      </c>
      <c r="L14" s="27" t="s">
        <v>100</v>
      </c>
      <c r="M14" s="46" t="s">
        <v>139</v>
      </c>
      <c r="N14" s="17">
        <v>2258</v>
      </c>
      <c r="O14" s="128">
        <v>-4.599999999999993E-2</v>
      </c>
      <c r="P14" s="128">
        <v>0.1960000000000004</v>
      </c>
      <c r="Q14" s="128">
        <f t="shared" si="1"/>
        <v>0.15000000000000047</v>
      </c>
      <c r="R14" s="128">
        <f t="shared" si="2"/>
        <v>1.51486962</v>
      </c>
      <c r="S14" s="128">
        <f t="shared" si="3"/>
        <v>2.61684136</v>
      </c>
      <c r="T14" s="128">
        <f t="shared" si="4"/>
        <v>1.5608696200000001</v>
      </c>
      <c r="U14" s="128">
        <f t="shared" si="7"/>
        <v>2.4208413599999998</v>
      </c>
      <c r="V14" s="128">
        <f t="shared" si="8"/>
        <v>0.4502068273953333</v>
      </c>
      <c r="W14" s="128">
        <f t="shared" si="9"/>
        <v>0.72367017721599991</v>
      </c>
      <c r="X14" s="128">
        <f t="shared" si="5"/>
        <v>1.35</v>
      </c>
      <c r="Y14" s="128">
        <f t="shared" si="6"/>
        <v>2.17</v>
      </c>
    </row>
    <row r="15" spans="1:25" ht="24.95" customHeight="1">
      <c r="A15" s="22" t="s">
        <v>2353</v>
      </c>
      <c r="B15" s="23">
        <v>9</v>
      </c>
      <c r="C15" s="73" t="s">
        <v>1561</v>
      </c>
      <c r="D15" s="22" t="s">
        <v>2361</v>
      </c>
      <c r="E15" s="24">
        <v>1</v>
      </c>
      <c r="F15" s="24">
        <v>23</v>
      </c>
      <c r="G15" s="24">
        <v>64</v>
      </c>
      <c r="H15" s="24"/>
      <c r="I15" s="24">
        <v>18</v>
      </c>
      <c r="J15" s="25">
        <f t="shared" si="0"/>
        <v>106</v>
      </c>
      <c r="K15" s="27">
        <v>10910100007136</v>
      </c>
      <c r="L15" s="27" t="s">
        <v>100</v>
      </c>
      <c r="M15" s="46" t="s">
        <v>139</v>
      </c>
      <c r="N15" s="17">
        <v>3149</v>
      </c>
      <c r="O15" s="128">
        <v>0.66599999999999993</v>
      </c>
      <c r="P15" s="128">
        <v>2.1760000000000002</v>
      </c>
      <c r="Q15" s="128">
        <f t="shared" si="1"/>
        <v>2.8420000000000001</v>
      </c>
      <c r="R15" s="128">
        <f t="shared" si="2"/>
        <v>2.1126326100000004</v>
      </c>
      <c r="S15" s="128">
        <f t="shared" si="3"/>
        <v>3.6494390799999996</v>
      </c>
      <c r="T15" s="128">
        <f t="shared" si="4"/>
        <v>1.4466326100000004</v>
      </c>
      <c r="U15" s="128">
        <f t="shared" si="7"/>
        <v>1.4734390799999995</v>
      </c>
      <c r="V15" s="128">
        <f t="shared" si="8"/>
        <v>0.41725706581100008</v>
      </c>
      <c r="W15" s="128">
        <f t="shared" si="9"/>
        <v>0.44046005564799989</v>
      </c>
      <c r="X15" s="128">
        <f t="shared" si="5"/>
        <v>1.25</v>
      </c>
      <c r="Y15" s="128">
        <f t="shared" si="6"/>
        <v>1.32</v>
      </c>
    </row>
    <row r="16" spans="1:25" ht="24.95" customHeight="1">
      <c r="A16" s="82" t="s">
        <v>2353</v>
      </c>
      <c r="B16" s="83">
        <v>10</v>
      </c>
      <c r="C16" s="120" t="s">
        <v>1568</v>
      </c>
      <c r="D16" s="82" t="s">
        <v>2887</v>
      </c>
      <c r="E16" s="89">
        <v>9</v>
      </c>
      <c r="F16" s="89">
        <v>22</v>
      </c>
      <c r="G16" s="89">
        <v>28</v>
      </c>
      <c r="H16" s="89"/>
      <c r="I16" s="89">
        <v>29</v>
      </c>
      <c r="J16" s="84">
        <f t="shared" si="0"/>
        <v>88</v>
      </c>
      <c r="K16" s="85">
        <v>10910100015292</v>
      </c>
      <c r="L16" s="85" t="s">
        <v>100</v>
      </c>
      <c r="M16" s="124" t="s">
        <v>139</v>
      </c>
      <c r="N16" s="17">
        <v>1278</v>
      </c>
      <c r="O16" s="128">
        <v>0.99799999999999989</v>
      </c>
      <c r="P16" s="128">
        <v>1.6720000000000002</v>
      </c>
      <c r="Q16" s="128">
        <f t="shared" si="1"/>
        <v>2.67</v>
      </c>
      <c r="R16" s="128">
        <f t="shared" si="2"/>
        <v>0.85739742000000008</v>
      </c>
      <c r="S16" s="128">
        <f t="shared" si="3"/>
        <v>1.48109976</v>
      </c>
      <c r="T16" s="151">
        <v>0</v>
      </c>
      <c r="U16" s="151">
        <v>0</v>
      </c>
      <c r="V16" s="128">
        <f t="shared" si="8"/>
        <v>0</v>
      </c>
      <c r="W16" s="128">
        <f t="shared" si="9"/>
        <v>0</v>
      </c>
      <c r="X16" s="128">
        <f t="shared" si="5"/>
        <v>0</v>
      </c>
      <c r="Y16" s="128">
        <f t="shared" si="6"/>
        <v>0</v>
      </c>
    </row>
    <row r="17" spans="1:25" ht="24.95" customHeight="1">
      <c r="A17" s="22" t="s">
        <v>2353</v>
      </c>
      <c r="B17" s="23">
        <v>11</v>
      </c>
      <c r="C17" s="73" t="s">
        <v>1566</v>
      </c>
      <c r="D17" s="22" t="s">
        <v>2356</v>
      </c>
      <c r="E17" s="24">
        <v>3</v>
      </c>
      <c r="F17" s="24">
        <v>73</v>
      </c>
      <c r="G17" s="24">
        <v>8</v>
      </c>
      <c r="H17" s="24"/>
      <c r="I17" s="24">
        <v>23</v>
      </c>
      <c r="J17" s="25">
        <f t="shared" si="0"/>
        <v>107</v>
      </c>
      <c r="K17" s="27">
        <v>10910100007155</v>
      </c>
      <c r="L17" s="27" t="s">
        <v>100</v>
      </c>
      <c r="M17" s="46" t="s">
        <v>139</v>
      </c>
      <c r="N17" s="17">
        <v>3085</v>
      </c>
      <c r="O17" s="128">
        <v>0.35199999999999987</v>
      </c>
      <c r="P17" s="128">
        <v>0.95300000000000007</v>
      </c>
      <c r="Q17" s="128">
        <f t="shared" si="1"/>
        <v>1.3049999999999999</v>
      </c>
      <c r="R17" s="128">
        <f t="shared" si="2"/>
        <v>2.0696956500000003</v>
      </c>
      <c r="S17" s="128">
        <f t="shared" si="3"/>
        <v>3.5752681999999996</v>
      </c>
      <c r="T17" s="128">
        <f>R17-O17</f>
        <v>1.7176956500000005</v>
      </c>
      <c r="U17" s="128">
        <f>S17-P17</f>
        <v>2.6222681999999997</v>
      </c>
      <c r="V17" s="128">
        <f t="shared" si="8"/>
        <v>0.4954406819816668</v>
      </c>
      <c r="W17" s="128">
        <f t="shared" si="9"/>
        <v>0.78388337391999996</v>
      </c>
      <c r="X17" s="128">
        <f t="shared" si="5"/>
        <v>1.49</v>
      </c>
      <c r="Y17" s="128">
        <f t="shared" si="6"/>
        <v>2.35</v>
      </c>
    </row>
    <row r="18" spans="1:25" ht="24.95" customHeight="1">
      <c r="A18" s="108" t="s">
        <v>2353</v>
      </c>
      <c r="B18" s="119">
        <v>12</v>
      </c>
      <c r="C18" s="72" t="s">
        <v>1567</v>
      </c>
      <c r="D18" s="108" t="s">
        <v>2357</v>
      </c>
      <c r="E18" s="24">
        <v>19</v>
      </c>
      <c r="F18" s="24">
        <v>80</v>
      </c>
      <c r="G18" s="24">
        <v>4</v>
      </c>
      <c r="H18" s="24"/>
      <c r="I18" s="24">
        <v>0</v>
      </c>
      <c r="J18" s="121">
        <f t="shared" si="0"/>
        <v>103</v>
      </c>
      <c r="K18" s="122">
        <v>10910100007157</v>
      </c>
      <c r="L18" s="122" t="s">
        <v>100</v>
      </c>
      <c r="M18" s="123" t="s">
        <v>139</v>
      </c>
      <c r="N18" s="17">
        <v>2890</v>
      </c>
      <c r="O18" s="128">
        <v>0.43199999999999994</v>
      </c>
      <c r="P18" s="128">
        <v>0.89300000000000024</v>
      </c>
      <c r="Q18" s="128">
        <f t="shared" si="1"/>
        <v>1.3250000000000002</v>
      </c>
      <c r="R18" s="128">
        <f t="shared" si="2"/>
        <v>1.9388721000000002</v>
      </c>
      <c r="S18" s="128">
        <f t="shared" si="3"/>
        <v>3.3492787999999996</v>
      </c>
      <c r="T18" s="128">
        <f>R18-O18</f>
        <v>1.5068721000000003</v>
      </c>
      <c r="U18" s="128">
        <f>S18-P18</f>
        <v>2.4562787999999993</v>
      </c>
      <c r="V18" s="128">
        <f t="shared" si="8"/>
        <v>0.43463214271000006</v>
      </c>
      <c r="W18" s="128">
        <f t="shared" si="9"/>
        <v>0.7342636092799999</v>
      </c>
      <c r="X18" s="128">
        <f t="shared" si="5"/>
        <v>1.3</v>
      </c>
      <c r="Y18" s="128">
        <f t="shared" si="6"/>
        <v>2.2000000000000002</v>
      </c>
    </row>
    <row r="19" spans="1:25" ht="24.95" customHeight="1">
      <c r="A19" s="22" t="s">
        <v>2353</v>
      </c>
      <c r="B19" s="23">
        <v>13</v>
      </c>
      <c r="C19" s="72" t="s">
        <v>1564</v>
      </c>
      <c r="D19" s="22" t="s">
        <v>2359</v>
      </c>
      <c r="E19" s="24">
        <v>17</v>
      </c>
      <c r="F19" s="24">
        <v>78</v>
      </c>
      <c r="G19" s="24">
        <v>14</v>
      </c>
      <c r="H19" s="24"/>
      <c r="I19" s="24">
        <v>0</v>
      </c>
      <c r="J19" s="25">
        <f t="shared" si="0"/>
        <v>109</v>
      </c>
      <c r="K19" s="27">
        <v>10910100007150</v>
      </c>
      <c r="L19" s="27" t="s">
        <v>100</v>
      </c>
      <c r="M19" s="46" t="s">
        <v>139</v>
      </c>
      <c r="N19" s="17"/>
      <c r="O19" s="128">
        <v>1.121</v>
      </c>
      <c r="P19" s="128">
        <v>2.62</v>
      </c>
      <c r="Q19" s="128">
        <f t="shared" si="1"/>
        <v>3.7410000000000001</v>
      </c>
      <c r="R19" s="128">
        <f t="shared" si="2"/>
        <v>0</v>
      </c>
      <c r="S19" s="128">
        <f t="shared" si="3"/>
        <v>0</v>
      </c>
      <c r="T19" s="151">
        <v>0</v>
      </c>
      <c r="U19" s="151">
        <v>0</v>
      </c>
      <c r="V19" s="128">
        <f t="shared" si="8"/>
        <v>0</v>
      </c>
      <c r="W19" s="128">
        <f t="shared" si="9"/>
        <v>0</v>
      </c>
      <c r="X19" s="128">
        <f t="shared" si="5"/>
        <v>0</v>
      </c>
      <c r="Y19" s="128">
        <f t="shared" si="6"/>
        <v>0</v>
      </c>
    </row>
    <row r="20" spans="1:25" s="5" customFormat="1" ht="24.95" customHeight="1">
      <c r="A20" s="248" t="s">
        <v>115</v>
      </c>
      <c r="B20" s="248"/>
      <c r="C20" s="248"/>
      <c r="D20" s="248"/>
      <c r="E20" s="248"/>
      <c r="F20" s="28"/>
      <c r="G20" s="28"/>
      <c r="H20" s="28"/>
      <c r="I20" s="28"/>
      <c r="J20" s="14">
        <f>SUM(J7:J19)</f>
        <v>1390</v>
      </c>
      <c r="K20" s="14"/>
      <c r="L20" s="29"/>
      <c r="M20" s="29"/>
      <c r="N20" s="14">
        <f t="shared" ref="N20:Y20" si="10">SUM(N7:N19)</f>
        <v>30302</v>
      </c>
      <c r="O20" s="150">
        <f t="shared" si="10"/>
        <v>7.0170000000000012</v>
      </c>
      <c r="P20" s="150">
        <f t="shared" si="10"/>
        <v>18.754899999999999</v>
      </c>
      <c r="Q20" s="150">
        <f t="shared" si="10"/>
        <v>25.771899999999999</v>
      </c>
      <c r="R20" s="150">
        <f t="shared" si="10"/>
        <v>20.329308780000005</v>
      </c>
      <c r="S20" s="150">
        <f t="shared" si="10"/>
        <v>35.117593839999998</v>
      </c>
      <c r="T20" s="150">
        <f t="shared" si="10"/>
        <v>14.573911360000002</v>
      </c>
      <c r="U20" s="150">
        <f t="shared" si="10"/>
        <v>19.725799559999995</v>
      </c>
      <c r="V20" s="150">
        <f t="shared" si="10"/>
        <v>4.1664409198023336</v>
      </c>
      <c r="W20" s="150">
        <f t="shared" si="10"/>
        <v>5.8665007575466674</v>
      </c>
      <c r="X20" s="150">
        <f t="shared" si="10"/>
        <v>12.500000000000002</v>
      </c>
      <c r="Y20" s="150">
        <f t="shared" si="10"/>
        <v>17.61</v>
      </c>
    </row>
  </sheetData>
  <mergeCells count="17">
    <mergeCell ref="T4:U4"/>
    <mergeCell ref="V4:W4"/>
    <mergeCell ref="N4:N5"/>
    <mergeCell ref="A2:B2"/>
    <mergeCell ref="L4:L5"/>
    <mergeCell ref="M4:M5"/>
    <mergeCell ref="E2:K2"/>
    <mergeCell ref="X4:Y4"/>
    <mergeCell ref="A1:N1"/>
    <mergeCell ref="A20:E20"/>
    <mergeCell ref="J4:J5"/>
    <mergeCell ref="K4:K5"/>
    <mergeCell ref="D4:D5"/>
    <mergeCell ref="A4:A5"/>
    <mergeCell ref="B4:B5"/>
    <mergeCell ref="O4:Q4"/>
    <mergeCell ref="R4:S4"/>
  </mergeCells>
  <phoneticPr fontId="0" type="noConversion"/>
  <pageMargins left="0.56000000000000005" right="0.27559055118110237" top="0.51" bottom="0.89" header="0.51181102362204722" footer="0.93"/>
  <pageSetup paperSize="9" scale="50" orientation="landscape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29"/>
  <sheetViews>
    <sheetView topLeftCell="F1" zoomScale="70" zoomScaleNormal="70" workbookViewId="0">
      <selection activeCell="H3" sqref="H3:J3"/>
    </sheetView>
  </sheetViews>
  <sheetFormatPr defaultRowHeight="15"/>
  <cols>
    <col min="1" max="1" width="16" style="133" customWidth="1"/>
    <col min="2" max="2" width="15.85546875" style="133" hidden="1" customWidth="1"/>
    <col min="3" max="3" width="13.42578125" style="133" hidden="1" customWidth="1"/>
    <col min="4" max="4" width="1.42578125" style="133" hidden="1" customWidth="1"/>
    <col min="5" max="5" width="13.85546875" style="133" customWidth="1"/>
    <col min="6" max="7" width="16" style="135" customWidth="1"/>
    <col min="8" max="8" width="15.5703125" style="135" customWidth="1"/>
    <col min="9" max="12" width="14" style="135" customWidth="1"/>
    <col min="13" max="13" width="15.42578125" style="133" customWidth="1"/>
    <col min="14" max="14" width="14" style="133" customWidth="1"/>
    <col min="15" max="15" width="16.7109375" style="133" customWidth="1"/>
    <col min="16" max="16" width="18.140625" style="133" customWidth="1"/>
    <col min="17" max="17" width="13" style="133" customWidth="1"/>
    <col min="18" max="18" width="11.5703125" style="133" customWidth="1"/>
    <col min="19" max="21" width="9.140625" style="133"/>
    <col min="22" max="22" width="17.140625" style="133" customWidth="1"/>
    <col min="23" max="23" width="14" style="133" customWidth="1"/>
    <col min="24" max="24" width="12.42578125" style="133" customWidth="1"/>
    <col min="25" max="25" width="12.5703125" style="133" customWidth="1"/>
    <col min="26" max="16384" width="9.140625" style="133"/>
  </cols>
  <sheetData>
    <row r="1" spans="1:25" ht="43.5" customHeight="1">
      <c r="A1" s="255" t="s">
        <v>2987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25" ht="20.25">
      <c r="A2" s="134"/>
      <c r="I2" s="256" t="s">
        <v>2963</v>
      </c>
      <c r="J2" s="256"/>
      <c r="K2" s="256"/>
      <c r="L2" s="256"/>
      <c r="M2" s="256"/>
      <c r="N2" s="256"/>
    </row>
    <row r="3" spans="1:25" ht="78.75" customHeight="1">
      <c r="A3" s="257" t="s">
        <v>2608</v>
      </c>
      <c r="B3" s="257" t="s">
        <v>2964</v>
      </c>
      <c r="C3" s="257" t="s">
        <v>2965</v>
      </c>
      <c r="D3" s="257" t="s">
        <v>2966</v>
      </c>
      <c r="E3" s="258" t="s">
        <v>2967</v>
      </c>
      <c r="F3" s="258" t="s">
        <v>2609</v>
      </c>
      <c r="G3" s="232" t="s">
        <v>2458</v>
      </c>
      <c r="H3" s="232" t="s">
        <v>2616</v>
      </c>
      <c r="I3" s="232"/>
      <c r="J3" s="232"/>
      <c r="K3" s="232" t="s">
        <v>2947</v>
      </c>
      <c r="L3" s="232"/>
      <c r="M3" s="232" t="s">
        <v>2948</v>
      </c>
      <c r="N3" s="232"/>
      <c r="O3" s="257" t="s">
        <v>2949</v>
      </c>
      <c r="P3" s="257"/>
      <c r="Q3" s="257" t="s">
        <v>2950</v>
      </c>
      <c r="R3" s="257"/>
      <c r="U3" s="136" t="s">
        <v>2070</v>
      </c>
      <c r="V3" s="136" t="s">
        <v>2968</v>
      </c>
      <c r="W3" s="136" t="s">
        <v>2969</v>
      </c>
      <c r="X3" s="136" t="s">
        <v>2457</v>
      </c>
      <c r="Y3" s="136" t="s">
        <v>2970</v>
      </c>
    </row>
    <row r="4" spans="1:25" ht="39" customHeight="1">
      <c r="A4" s="257"/>
      <c r="B4" s="257"/>
      <c r="C4" s="257"/>
      <c r="D4" s="257"/>
      <c r="E4" s="258"/>
      <c r="F4" s="258"/>
      <c r="G4" s="232"/>
      <c r="H4" s="13" t="s">
        <v>2456</v>
      </c>
      <c r="I4" s="13" t="s">
        <v>2457</v>
      </c>
      <c r="J4" s="13" t="s">
        <v>2951</v>
      </c>
      <c r="K4" s="13" t="s">
        <v>2952</v>
      </c>
      <c r="L4" s="13" t="s">
        <v>2953</v>
      </c>
      <c r="M4" s="13" t="s">
        <v>2952</v>
      </c>
      <c r="N4" s="13" t="s">
        <v>2953</v>
      </c>
      <c r="O4" s="136" t="s">
        <v>2952</v>
      </c>
      <c r="P4" s="136" t="s">
        <v>2953</v>
      </c>
      <c r="Q4" s="136" t="s">
        <v>2952</v>
      </c>
      <c r="R4" s="136" t="s">
        <v>2953</v>
      </c>
      <c r="U4" s="137">
        <v>1</v>
      </c>
      <c r="V4" s="137" t="s">
        <v>2971</v>
      </c>
      <c r="W4" s="138">
        <f t="shared" ref="W4:X9" si="0">Q6</f>
        <v>287.66999999999996</v>
      </c>
      <c r="X4" s="138">
        <f t="shared" si="0"/>
        <v>559.2800000000002</v>
      </c>
      <c r="Y4" s="138">
        <f t="shared" ref="Y4:Y9" si="1">W4+X4</f>
        <v>846.95000000000016</v>
      </c>
    </row>
    <row r="5" spans="1:25" ht="31.5" customHeight="1">
      <c r="A5" s="257"/>
      <c r="B5" s="136"/>
      <c r="C5" s="136"/>
      <c r="D5" s="136"/>
      <c r="E5" s="259"/>
      <c r="F5" s="259"/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39" t="s">
        <v>2972</v>
      </c>
      <c r="N5" s="139" t="s">
        <v>2973</v>
      </c>
      <c r="O5" s="139" t="s">
        <v>2974</v>
      </c>
      <c r="P5" s="139" t="s">
        <v>2975</v>
      </c>
      <c r="Q5" s="139" t="s">
        <v>2976</v>
      </c>
      <c r="R5" s="139" t="s">
        <v>2977</v>
      </c>
      <c r="U5" s="137">
        <v>2</v>
      </c>
      <c r="V5" s="137" t="s">
        <v>2099</v>
      </c>
      <c r="W5" s="138">
        <f t="shared" si="0"/>
        <v>194.86000000000007</v>
      </c>
      <c r="X5" s="138">
        <f t="shared" si="0"/>
        <v>400.4</v>
      </c>
      <c r="Y5" s="138">
        <f t="shared" si="1"/>
        <v>595.26</v>
      </c>
    </row>
    <row r="6" spans="1:25" ht="35.1" customHeight="1">
      <c r="A6" s="140" t="s">
        <v>2978</v>
      </c>
      <c r="B6" s="140"/>
      <c r="C6" s="140"/>
      <c r="D6" s="140"/>
      <c r="E6" s="141">
        <f>Chitrakoot!C271</f>
        <v>266</v>
      </c>
      <c r="F6" s="141">
        <f>Chitrakoot!K272</f>
        <v>26776</v>
      </c>
      <c r="G6" s="141">
        <f>Chitrakoot!O272</f>
        <v>799025</v>
      </c>
      <c r="H6" s="142">
        <f>Chitrakoot!P272</f>
        <v>250.09149419999997</v>
      </c>
      <c r="I6" s="142">
        <f>Chitrakoot!Q272</f>
        <v>358.79091812999991</v>
      </c>
      <c r="J6" s="142">
        <f>Chitrakoot!R272</f>
        <v>608.88241233000008</v>
      </c>
      <c r="K6" s="142">
        <f>Chitrakoot!S272</f>
        <v>536.05788225000026</v>
      </c>
      <c r="L6" s="142">
        <f>Chitrakoot!T272</f>
        <v>926.00605299999961</v>
      </c>
      <c r="M6" s="142">
        <f>Chitrakoot!U272</f>
        <v>332.34857916000021</v>
      </c>
      <c r="N6" s="142">
        <f>Chitrakoot!V272</f>
        <v>623.61836129999949</v>
      </c>
      <c r="O6" s="142">
        <f>Chitrakoot!W272</f>
        <v>95.860408515715974</v>
      </c>
      <c r="P6" s="142">
        <f>Chitrakoot!X272</f>
        <v>186.42031547128002</v>
      </c>
      <c r="Q6" s="142">
        <f>Chitrakoot!Y272</f>
        <v>287.66999999999996</v>
      </c>
      <c r="R6" s="142">
        <f>Chitrakoot!Z272</f>
        <v>559.2800000000002</v>
      </c>
      <c r="U6" s="137">
        <v>3</v>
      </c>
      <c r="V6" s="137" t="s">
        <v>70</v>
      </c>
      <c r="W6" s="138">
        <f t="shared" si="0"/>
        <v>223.09000000000009</v>
      </c>
      <c r="X6" s="138">
        <f t="shared" si="0"/>
        <v>481.45999999999992</v>
      </c>
      <c r="Y6" s="138">
        <f t="shared" si="1"/>
        <v>704.55</v>
      </c>
    </row>
    <row r="7" spans="1:25" ht="35.1" customHeight="1">
      <c r="A7" s="140" t="s">
        <v>2979</v>
      </c>
      <c r="B7" s="140"/>
      <c r="C7" s="140"/>
      <c r="D7" s="140"/>
      <c r="E7" s="141">
        <f>Mau!C178</f>
        <v>172</v>
      </c>
      <c r="F7" s="141">
        <f>Mau!K179</f>
        <v>18737</v>
      </c>
      <c r="G7" s="141">
        <f>Mau!O179</f>
        <v>569349</v>
      </c>
      <c r="H7" s="142">
        <f>Mau!P179</f>
        <v>168.04169999999993</v>
      </c>
      <c r="I7" s="142">
        <f>Mau!Q179</f>
        <v>221.429</v>
      </c>
      <c r="J7" s="142">
        <f>Mau!R179</f>
        <v>389.47070000000014</v>
      </c>
      <c r="K7" s="142">
        <f>Mau!S179</f>
        <v>381.97055061000003</v>
      </c>
      <c r="L7" s="142">
        <f>Mau!T179</f>
        <v>659.82994307999945</v>
      </c>
      <c r="M7" s="142">
        <f>Mau!U179</f>
        <v>225.15671925000009</v>
      </c>
      <c r="N7" s="142">
        <f>Mau!V179</f>
        <v>446.49014399999982</v>
      </c>
      <c r="O7" s="142">
        <f>Mau!W179</f>
        <v>64.942703055674997</v>
      </c>
      <c r="P7" s="142">
        <f>Mau!X179</f>
        <v>133.47078704640006</v>
      </c>
      <c r="Q7" s="142">
        <f>Mau!Y179</f>
        <v>194.86000000000007</v>
      </c>
      <c r="R7" s="142">
        <f>Mau!Z179</f>
        <v>400.4</v>
      </c>
      <c r="U7" s="137">
        <v>4</v>
      </c>
      <c r="V7" s="137" t="s">
        <v>2886</v>
      </c>
      <c r="W7" s="138">
        <f t="shared" si="0"/>
        <v>149.91000000000008</v>
      </c>
      <c r="X7" s="138">
        <f t="shared" si="0"/>
        <v>294.86000000000013</v>
      </c>
      <c r="Y7" s="138">
        <f t="shared" si="1"/>
        <v>444.77000000000021</v>
      </c>
    </row>
    <row r="8" spans="1:25" ht="35.1" customHeight="1">
      <c r="A8" s="140" t="s">
        <v>2980</v>
      </c>
      <c r="B8" s="140"/>
      <c r="C8" s="140"/>
      <c r="D8" s="140"/>
      <c r="E8" s="143">
        <f>Pahadi!C209</f>
        <v>203</v>
      </c>
      <c r="F8" s="143">
        <f>Pahadi!K210</f>
        <v>24967</v>
      </c>
      <c r="G8" s="143">
        <f>Pahadi!O210</f>
        <v>688637</v>
      </c>
      <c r="H8" s="142">
        <f>Pahadi!P210</f>
        <v>277.70480000000015</v>
      </c>
      <c r="I8" s="142">
        <f>Pahadi!Q210</f>
        <v>296.53849999999989</v>
      </c>
      <c r="J8" s="142">
        <f>Pahadi!R210</f>
        <v>574.24330000000009</v>
      </c>
      <c r="K8" s="142">
        <f>Pahadi!S210</f>
        <v>461.99967692999991</v>
      </c>
      <c r="L8" s="142">
        <f>Pahadi!T210</f>
        <v>798.07519204000039</v>
      </c>
      <c r="M8" s="142">
        <f>Pahadi!U210</f>
        <v>257.84351742000001</v>
      </c>
      <c r="N8" s="142">
        <f>Pahadi!V210</f>
        <v>536.74368451999976</v>
      </c>
      <c r="O8" s="142">
        <f>Pahadi!W210</f>
        <v>74.370665207842023</v>
      </c>
      <c r="P8" s="142">
        <f>Pahadi!X210</f>
        <v>160.45057875917854</v>
      </c>
      <c r="Q8" s="142">
        <f>Pahadi!Y210</f>
        <v>223.09000000000009</v>
      </c>
      <c r="R8" s="142">
        <f>Pahadi!Z210</f>
        <v>481.45999999999992</v>
      </c>
      <c r="U8" s="137">
        <v>5</v>
      </c>
      <c r="V8" s="137" t="s">
        <v>2610</v>
      </c>
      <c r="W8" s="138">
        <f t="shared" si="0"/>
        <v>214.46999999999994</v>
      </c>
      <c r="X8" s="138">
        <f t="shared" si="0"/>
        <v>450.5</v>
      </c>
      <c r="Y8" s="138">
        <f t="shared" si="1"/>
        <v>664.96999999999991</v>
      </c>
    </row>
    <row r="9" spans="1:25" ht="35.1" customHeight="1">
      <c r="A9" s="140" t="s">
        <v>2981</v>
      </c>
      <c r="B9" s="140"/>
      <c r="C9" s="140"/>
      <c r="D9" s="140"/>
      <c r="E9" s="143">
        <f>Ramnagar!C134</f>
        <v>128</v>
      </c>
      <c r="F9" s="141">
        <f>Ramnagar!K135</f>
        <v>14070</v>
      </c>
      <c r="G9" s="141">
        <f>Ramnagar!O135</f>
        <v>402560</v>
      </c>
      <c r="H9" s="142">
        <f>Ramnagar!P135</f>
        <v>109.93709999999999</v>
      </c>
      <c r="I9" s="142">
        <f>Ramnagar!Q135</f>
        <v>149.36590000000001</v>
      </c>
      <c r="J9" s="142">
        <f>Ramnagar!R135</f>
        <v>259.30299999999994</v>
      </c>
      <c r="K9" s="142">
        <f>Ramnagar!S135</f>
        <v>270.07347839999994</v>
      </c>
      <c r="L9" s="142">
        <f>Ramnagar!T135</f>
        <v>466.53483519999997</v>
      </c>
      <c r="M9" s="142">
        <f>Ramnagar!U135</f>
        <v>173.26789842000005</v>
      </c>
      <c r="N9" s="142">
        <f>Ramnagar!V135</f>
        <v>328.77769976000008</v>
      </c>
      <c r="O9" s="142">
        <f>Ramnagar!W135</f>
        <v>49.976237500942013</v>
      </c>
      <c r="P9" s="142">
        <f>Ramnagar!X135</f>
        <v>98.282613714922633</v>
      </c>
      <c r="Q9" s="142">
        <f>Ramnagar!Y135</f>
        <v>149.91000000000008</v>
      </c>
      <c r="R9" s="142">
        <f>Ramnagar!Z135</f>
        <v>294.86000000000013</v>
      </c>
      <c r="U9" s="137">
        <v>6</v>
      </c>
      <c r="V9" s="137" t="s">
        <v>2982</v>
      </c>
      <c r="W9" s="138">
        <f t="shared" si="0"/>
        <v>12.500000000000002</v>
      </c>
      <c r="X9" s="138">
        <f t="shared" si="0"/>
        <v>17.61</v>
      </c>
      <c r="Y9" s="138">
        <f t="shared" si="1"/>
        <v>30.11</v>
      </c>
    </row>
    <row r="10" spans="1:25" ht="35.1" customHeight="1">
      <c r="A10" s="140" t="s">
        <v>2983</v>
      </c>
      <c r="B10" s="140"/>
      <c r="C10" s="140"/>
      <c r="D10" s="140"/>
      <c r="E10" s="141">
        <f>Manikpur!C219</f>
        <v>213</v>
      </c>
      <c r="F10" s="141">
        <f>Manikpur!K220</f>
        <v>21793</v>
      </c>
      <c r="G10" s="141">
        <f>Manikpur!O220</f>
        <v>630333</v>
      </c>
      <c r="H10" s="142">
        <f>Manikpur!P220</f>
        <v>198.02851999999984</v>
      </c>
      <c r="I10" s="142">
        <f>Manikpur!Q220</f>
        <v>251.19322240000002</v>
      </c>
      <c r="J10" s="142">
        <f>Manikpur!R220</f>
        <v>449.22174239999987</v>
      </c>
      <c r="K10" s="142">
        <f>Manikpur!S220</f>
        <v>422.88410637000004</v>
      </c>
      <c r="L10" s="142">
        <f>Manikpur!T220</f>
        <v>730.50552035999976</v>
      </c>
      <c r="M10" s="142">
        <f>Manikpur!U220</f>
        <v>247.8953806099999</v>
      </c>
      <c r="N10" s="142">
        <f>Manikpur!V220</f>
        <v>502.36257459999985</v>
      </c>
      <c r="O10" s="142">
        <f>Manikpur!W220</f>
        <v>71.501290947277681</v>
      </c>
      <c r="P10" s="142">
        <f>Manikpur!X220</f>
        <v>150.17291896709327</v>
      </c>
      <c r="Q10" s="142">
        <f>Manikpur!Y220</f>
        <v>214.46999999999994</v>
      </c>
      <c r="R10" s="142">
        <f>Manikpur!Z220</f>
        <v>450.5</v>
      </c>
      <c r="U10" s="260" t="s">
        <v>2970</v>
      </c>
      <c r="V10" s="260"/>
      <c r="W10" s="138">
        <f>SUM(W4:W9)</f>
        <v>1082.5000000000002</v>
      </c>
      <c r="X10" s="138">
        <f>SUM(X4:X9)</f>
        <v>2204.11</v>
      </c>
      <c r="Y10" s="138">
        <f>SUM(Y4:Y9)</f>
        <v>3286.6100000000006</v>
      </c>
    </row>
    <row r="11" spans="1:25" ht="35.1" customHeight="1">
      <c r="A11" s="140" t="s">
        <v>2984</v>
      </c>
      <c r="B11" s="140"/>
      <c r="C11" s="140"/>
      <c r="D11" s="140"/>
      <c r="E11" s="141">
        <f>'Nagar '!B19</f>
        <v>13</v>
      </c>
      <c r="F11" s="141">
        <f>'Nagar '!J20</f>
        <v>1390</v>
      </c>
      <c r="G11" s="141">
        <f>'Nagar '!N20</f>
        <v>30302</v>
      </c>
      <c r="H11" s="142">
        <f>'Nagar '!O20</f>
        <v>7.0170000000000012</v>
      </c>
      <c r="I11" s="142">
        <f>'Nagar '!P20</f>
        <v>18.754899999999999</v>
      </c>
      <c r="J11" s="142">
        <f>'Nagar '!Q20</f>
        <v>25.771899999999999</v>
      </c>
      <c r="K11" s="142">
        <f>'Nagar '!R20</f>
        <v>20.329308780000005</v>
      </c>
      <c r="L11" s="142">
        <f>'Nagar '!S20</f>
        <v>35.117593839999998</v>
      </c>
      <c r="M11" s="142">
        <f>'Nagar '!T20</f>
        <v>14.573911360000002</v>
      </c>
      <c r="N11" s="142">
        <f>'Nagar '!U20</f>
        <v>19.725799559999995</v>
      </c>
      <c r="O11" s="142">
        <f>'Nagar '!V20</f>
        <v>4.1664409198023336</v>
      </c>
      <c r="P11" s="142">
        <f>'Nagar '!W20</f>
        <v>5.8665007575466674</v>
      </c>
      <c r="Q11" s="142">
        <f>'Nagar '!X20</f>
        <v>12.500000000000002</v>
      </c>
      <c r="R11" s="142">
        <f>'Nagar '!Y20</f>
        <v>17.61</v>
      </c>
    </row>
    <row r="12" spans="1:25" ht="35.1" customHeight="1">
      <c r="A12" s="140" t="s">
        <v>2985</v>
      </c>
      <c r="B12" s="140"/>
      <c r="C12" s="140"/>
      <c r="D12" s="140"/>
      <c r="E12" s="141">
        <f t="shared" ref="E12:R12" si="2">SUM(E6:E11)</f>
        <v>995</v>
      </c>
      <c r="F12" s="141">
        <f t="shared" si="2"/>
        <v>107733</v>
      </c>
      <c r="G12" s="141">
        <f t="shared" si="2"/>
        <v>3120206</v>
      </c>
      <c r="H12" s="142">
        <f t="shared" si="2"/>
        <v>1010.8206142</v>
      </c>
      <c r="I12" s="142">
        <f t="shared" si="2"/>
        <v>1296.0724405299995</v>
      </c>
      <c r="J12" s="142">
        <f t="shared" si="2"/>
        <v>2306.8930547300001</v>
      </c>
      <c r="K12" s="142">
        <f t="shared" si="2"/>
        <v>2093.3150033399997</v>
      </c>
      <c r="L12" s="142">
        <f t="shared" si="2"/>
        <v>3616.0691375199995</v>
      </c>
      <c r="M12" s="142">
        <f t="shared" si="2"/>
        <v>1251.0860062200002</v>
      </c>
      <c r="N12" s="142">
        <f t="shared" si="2"/>
        <v>2457.7182637399987</v>
      </c>
      <c r="O12" s="142">
        <f t="shared" si="2"/>
        <v>360.81774614725498</v>
      </c>
      <c r="P12" s="142">
        <f t="shared" si="2"/>
        <v>734.66371471642128</v>
      </c>
      <c r="Q12" s="142">
        <f t="shared" si="2"/>
        <v>1082.5000000000002</v>
      </c>
      <c r="R12" s="142">
        <f t="shared" si="2"/>
        <v>2204.11</v>
      </c>
    </row>
    <row r="14" spans="1:25" s="144" customFormat="1">
      <c r="F14" s="135"/>
      <c r="G14" s="135"/>
      <c r="H14" s="135"/>
      <c r="I14" s="135"/>
      <c r="J14" s="135"/>
      <c r="K14" s="135"/>
      <c r="L14" s="135"/>
    </row>
    <row r="15" spans="1:25" s="144" customFormat="1">
      <c r="F15" s="135"/>
      <c r="G15" s="135"/>
      <c r="H15" s="135"/>
      <c r="I15" s="135"/>
      <c r="J15" s="135"/>
      <c r="K15" s="135"/>
      <c r="L15" s="135"/>
      <c r="O15" s="145"/>
      <c r="P15" s="145"/>
    </row>
    <row r="16" spans="1:25" s="144" customFormat="1">
      <c r="F16" s="135"/>
      <c r="G16" s="135"/>
      <c r="H16" s="135"/>
      <c r="I16" s="135"/>
      <c r="J16" s="135"/>
      <c r="K16" s="135"/>
      <c r="L16" s="135"/>
      <c r="O16" s="145"/>
      <c r="P16" s="145"/>
    </row>
    <row r="17" spans="6:18" s="144" customFormat="1" ht="15.75">
      <c r="F17" s="135"/>
      <c r="G17" s="135"/>
      <c r="H17" s="135"/>
      <c r="I17" s="135"/>
      <c r="J17" s="135"/>
      <c r="K17" s="135"/>
      <c r="L17" s="135"/>
      <c r="M17" s="254" t="s">
        <v>2986</v>
      </c>
      <c r="N17" s="254"/>
      <c r="O17" s="146">
        <v>1082.5</v>
      </c>
      <c r="P17" s="146">
        <v>2204.11</v>
      </c>
    </row>
    <row r="18" spans="6:18" s="144" customFormat="1" ht="15.75">
      <c r="F18" s="135"/>
      <c r="G18" s="135"/>
      <c r="H18" s="135"/>
      <c r="I18" s="135"/>
      <c r="J18" s="135"/>
      <c r="K18" s="135"/>
      <c r="L18" s="135"/>
      <c r="O18" s="147">
        <f>Q12-O17</f>
        <v>0</v>
      </c>
      <c r="P18" s="147">
        <f>R12-P17</f>
        <v>0</v>
      </c>
      <c r="Q18" s="145"/>
      <c r="R18" s="145"/>
    </row>
    <row r="19" spans="6:18" s="144" customFormat="1" ht="15.75">
      <c r="F19" s="135"/>
      <c r="G19" s="135"/>
      <c r="H19" s="135"/>
      <c r="I19" s="135"/>
      <c r="J19" s="135"/>
      <c r="K19" s="135"/>
      <c r="L19" s="135"/>
      <c r="O19" s="147"/>
      <c r="P19" s="147"/>
    </row>
    <row r="20" spans="6:18" s="144" customFormat="1" ht="15.75">
      <c r="F20" s="135"/>
      <c r="G20" s="135"/>
      <c r="H20" s="135"/>
      <c r="I20" s="135"/>
      <c r="J20" s="135"/>
      <c r="K20" s="135"/>
      <c r="L20" s="135"/>
      <c r="O20" s="147">
        <f>O18*100/M12</f>
        <v>0</v>
      </c>
      <c r="P20" s="147">
        <f>P18*100/N12</f>
        <v>0</v>
      </c>
    </row>
    <row r="21" spans="6:18" s="144" customFormat="1" ht="15.75">
      <c r="F21" s="135"/>
      <c r="G21" s="135"/>
      <c r="H21" s="135"/>
      <c r="I21" s="135"/>
      <c r="J21" s="135"/>
      <c r="K21" s="135"/>
      <c r="L21" s="135"/>
      <c r="O21" s="147"/>
      <c r="P21" s="147"/>
    </row>
    <row r="22" spans="6:18" s="144" customFormat="1" ht="15.75">
      <c r="F22" s="135"/>
      <c r="G22" s="135"/>
      <c r="H22" s="135"/>
      <c r="I22" s="135"/>
      <c r="J22" s="135"/>
      <c r="K22" s="135"/>
      <c r="L22" s="135"/>
      <c r="O22" s="147">
        <f>100-O20</f>
        <v>100</v>
      </c>
      <c r="P22" s="147">
        <f>100-P20</f>
        <v>100</v>
      </c>
    </row>
    <row r="23" spans="6:18" s="144" customFormat="1">
      <c r="F23" s="135"/>
      <c r="G23" s="135"/>
      <c r="H23" s="135"/>
      <c r="I23" s="135"/>
      <c r="J23" s="135"/>
      <c r="K23" s="135"/>
      <c r="L23" s="135"/>
    </row>
    <row r="24" spans="6:18" s="144" customFormat="1">
      <c r="F24" s="135"/>
      <c r="G24" s="135"/>
      <c r="H24" s="135"/>
      <c r="I24" s="135"/>
      <c r="J24" s="135"/>
      <c r="K24" s="135"/>
      <c r="L24" s="135"/>
    </row>
    <row r="25" spans="6:18" s="144" customFormat="1">
      <c r="F25" s="135"/>
      <c r="G25" s="135"/>
      <c r="H25" s="135"/>
      <c r="I25" s="135"/>
      <c r="J25" s="135"/>
      <c r="K25" s="135"/>
      <c r="L25" s="135"/>
    </row>
    <row r="26" spans="6:18" s="144" customFormat="1">
      <c r="F26" s="135"/>
      <c r="G26" s="135"/>
      <c r="H26" s="135"/>
      <c r="I26" s="135"/>
      <c r="J26" s="135"/>
      <c r="K26" s="135"/>
      <c r="L26" s="135"/>
    </row>
    <row r="27" spans="6:18" s="144" customFormat="1">
      <c r="F27" s="135"/>
      <c r="G27" s="135"/>
      <c r="H27" s="135"/>
      <c r="I27" s="135"/>
      <c r="J27" s="135"/>
      <c r="K27" s="135"/>
      <c r="L27" s="135"/>
    </row>
    <row r="28" spans="6:18" s="144" customFormat="1">
      <c r="F28" s="135"/>
      <c r="G28" s="135"/>
      <c r="H28" s="135"/>
      <c r="I28" s="135"/>
      <c r="J28" s="135"/>
      <c r="K28" s="135"/>
      <c r="L28" s="135"/>
    </row>
    <row r="29" spans="6:18" s="144" customFormat="1">
      <c r="F29" s="135"/>
      <c r="G29" s="135"/>
      <c r="H29" s="135"/>
      <c r="I29" s="135"/>
      <c r="J29" s="135"/>
      <c r="K29" s="135"/>
      <c r="L29" s="135"/>
    </row>
  </sheetData>
  <mergeCells count="16">
    <mergeCell ref="U10:V10"/>
    <mergeCell ref="Q3:R3"/>
    <mergeCell ref="D3:D4"/>
    <mergeCell ref="M3:N3"/>
    <mergeCell ref="H3:J3"/>
    <mergeCell ref="K3:L3"/>
    <mergeCell ref="G3:G4"/>
    <mergeCell ref="M17:N17"/>
    <mergeCell ref="A1:P1"/>
    <mergeCell ref="I2:N2"/>
    <mergeCell ref="O3:P3"/>
    <mergeCell ref="B3:B4"/>
    <mergeCell ref="A3:A5"/>
    <mergeCell ref="E3:E5"/>
    <mergeCell ref="F3:F5"/>
    <mergeCell ref="C3:C4"/>
  </mergeCells>
  <phoneticPr fontId="9" type="noConversion"/>
  <pageMargins left="0.3" right="0.18" top="0.5" bottom="0.5" header="0.5" footer="0.5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0"/>
  <sheetViews>
    <sheetView topLeftCell="B1" zoomScale="70" workbookViewId="0">
      <selection activeCell="N17" sqref="N17:Y17"/>
    </sheetView>
  </sheetViews>
  <sheetFormatPr defaultRowHeight="15.75"/>
  <cols>
    <col min="1" max="1" width="18.85546875" style="159" customWidth="1"/>
    <col min="2" max="2" width="7.42578125" style="172" customWidth="1"/>
    <col min="3" max="3" width="33.7109375" style="173" hidden="1" customWidth="1"/>
    <col min="4" max="4" width="42" style="159" bestFit="1" customWidth="1"/>
    <col min="5" max="5" width="14.28515625" style="159" hidden="1" customWidth="1"/>
    <col min="6" max="6" width="13.140625" style="159" hidden="1" customWidth="1"/>
    <col min="7" max="7" width="12.5703125" style="159" hidden="1" customWidth="1"/>
    <col min="8" max="8" width="12.7109375" style="159" hidden="1" customWidth="1"/>
    <col min="9" max="9" width="13" style="159" hidden="1" customWidth="1"/>
    <col min="10" max="10" width="17.5703125" style="159" customWidth="1"/>
    <col min="11" max="11" width="21.7109375" style="159" customWidth="1"/>
    <col min="12" max="12" width="35.28515625" style="159" bestFit="1" customWidth="1"/>
    <col min="13" max="13" width="19.7109375" style="159" hidden="1" customWidth="1"/>
    <col min="14" max="15" width="10.42578125" style="159" customWidth="1"/>
    <col min="16" max="16" width="10.85546875" style="159" customWidth="1"/>
    <col min="17" max="17" width="10.28515625" style="159" customWidth="1"/>
    <col min="18" max="18" width="13.28515625" style="159" customWidth="1"/>
    <col min="19" max="19" width="12" style="159" customWidth="1"/>
    <col min="20" max="21" width="12.140625" style="159" customWidth="1"/>
    <col min="22" max="22" width="13.42578125" style="159" customWidth="1"/>
    <col min="23" max="23" width="14.7109375" style="159" customWidth="1"/>
    <col min="24" max="25" width="12.42578125" style="159" customWidth="1"/>
    <col min="26" max="16384" width="9.140625" style="159"/>
  </cols>
  <sheetData>
    <row r="1" spans="1:25" s="157" customFormat="1" ht="43.5" customHeight="1">
      <c r="A1" s="241" t="s">
        <v>633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25" s="157" customFormat="1" ht="30" customHeight="1">
      <c r="A2" s="219"/>
      <c r="B2" s="219"/>
      <c r="C2" s="16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25" s="157" customFormat="1" ht="20.25" customHeight="1">
      <c r="A3" s="242" t="s">
        <v>1358</v>
      </c>
      <c r="B3" s="242"/>
      <c r="C3" s="174"/>
      <c r="D3" s="243"/>
      <c r="E3" s="243"/>
      <c r="F3" s="243"/>
      <c r="G3" s="243"/>
      <c r="H3" s="243"/>
      <c r="I3" s="243"/>
      <c r="J3" s="243"/>
      <c r="K3" s="243"/>
    </row>
    <row r="4" spans="1:25" s="157" customFormat="1" ht="84.75" customHeight="1">
      <c r="A4" s="232" t="s">
        <v>2888</v>
      </c>
      <c r="B4" s="232" t="s">
        <v>2070</v>
      </c>
      <c r="C4" s="16"/>
      <c r="D4" s="232" t="s">
        <v>2606</v>
      </c>
      <c r="E4" s="13" t="s">
        <v>2926</v>
      </c>
      <c r="F4" s="13" t="s">
        <v>2927</v>
      </c>
      <c r="G4" s="13" t="s">
        <v>2928</v>
      </c>
      <c r="H4" s="13" t="s">
        <v>2929</v>
      </c>
      <c r="I4" s="13" t="s">
        <v>2930</v>
      </c>
      <c r="J4" s="232" t="s">
        <v>2059</v>
      </c>
      <c r="K4" s="232" t="s">
        <v>2912</v>
      </c>
      <c r="L4" s="232" t="s">
        <v>69</v>
      </c>
      <c r="M4" s="244" t="s">
        <v>128</v>
      </c>
      <c r="N4" s="233" t="s">
        <v>635</v>
      </c>
      <c r="O4" s="232" t="s">
        <v>2616</v>
      </c>
      <c r="P4" s="232"/>
      <c r="Q4" s="232"/>
      <c r="R4" s="232" t="s">
        <v>2947</v>
      </c>
      <c r="S4" s="232"/>
      <c r="T4" s="235" t="s">
        <v>2948</v>
      </c>
      <c r="U4" s="235"/>
      <c r="V4" s="232" t="s">
        <v>2949</v>
      </c>
      <c r="W4" s="232"/>
      <c r="X4" s="232" t="s">
        <v>2950</v>
      </c>
      <c r="Y4" s="232"/>
    </row>
    <row r="5" spans="1:25" ht="52.5" customHeight="1">
      <c r="A5" s="232"/>
      <c r="B5" s="232"/>
      <c r="C5" s="16"/>
      <c r="D5" s="232"/>
      <c r="E5" s="13"/>
      <c r="F5" s="13"/>
      <c r="G5" s="13"/>
      <c r="H5" s="13"/>
      <c r="I5" s="13"/>
      <c r="J5" s="232"/>
      <c r="K5" s="232"/>
      <c r="L5" s="232"/>
      <c r="M5" s="244"/>
      <c r="N5" s="234"/>
      <c r="O5" s="13" t="s">
        <v>2456</v>
      </c>
      <c r="P5" s="13" t="s">
        <v>2457</v>
      </c>
      <c r="Q5" s="13" t="s">
        <v>2951</v>
      </c>
      <c r="R5" s="13" t="s">
        <v>2952</v>
      </c>
      <c r="S5" s="13" t="s">
        <v>2953</v>
      </c>
      <c r="T5" s="130" t="s">
        <v>2952</v>
      </c>
      <c r="U5" s="130" t="s">
        <v>2953</v>
      </c>
      <c r="V5" s="13" t="s">
        <v>2952</v>
      </c>
      <c r="W5" s="13" t="s">
        <v>2953</v>
      </c>
      <c r="X5" s="13" t="s">
        <v>2952</v>
      </c>
      <c r="Y5" s="13" t="s">
        <v>2953</v>
      </c>
    </row>
    <row r="6" spans="1:25" ht="41.25" customHeight="1">
      <c r="A6" s="155">
        <v>1</v>
      </c>
      <c r="B6" s="16">
        <v>2</v>
      </c>
      <c r="C6" s="16"/>
      <c r="D6" s="155">
        <v>3</v>
      </c>
      <c r="E6" s="16">
        <v>4</v>
      </c>
      <c r="F6" s="155">
        <v>5</v>
      </c>
      <c r="G6" s="16">
        <v>6</v>
      </c>
      <c r="H6" s="155">
        <v>7</v>
      </c>
      <c r="I6" s="16">
        <v>8</v>
      </c>
      <c r="J6" s="155">
        <v>9</v>
      </c>
      <c r="K6" s="16">
        <v>10</v>
      </c>
      <c r="L6" s="155">
        <v>11</v>
      </c>
      <c r="M6" s="155"/>
      <c r="N6" s="16">
        <v>5</v>
      </c>
      <c r="O6" s="16">
        <v>6</v>
      </c>
      <c r="P6" s="16">
        <v>7</v>
      </c>
      <c r="Q6" s="16">
        <v>8</v>
      </c>
      <c r="R6" s="16" t="s">
        <v>2954</v>
      </c>
      <c r="S6" s="16" t="s">
        <v>2955</v>
      </c>
      <c r="T6" s="131" t="s">
        <v>2956</v>
      </c>
      <c r="U6" s="131" t="s">
        <v>2957</v>
      </c>
      <c r="V6" s="16" t="s">
        <v>2958</v>
      </c>
      <c r="W6" s="16" t="s">
        <v>2959</v>
      </c>
      <c r="X6" s="16" t="s">
        <v>2960</v>
      </c>
      <c r="Y6" s="16" t="s">
        <v>2961</v>
      </c>
    </row>
    <row r="7" spans="1:25" ht="24.95" customHeight="1">
      <c r="A7" s="82" t="s">
        <v>2353</v>
      </c>
      <c r="B7" s="61">
        <v>1</v>
      </c>
      <c r="C7" s="107" t="s">
        <v>1359</v>
      </c>
      <c r="D7" s="22" t="s">
        <v>1360</v>
      </c>
      <c r="E7" s="40">
        <v>5</v>
      </c>
      <c r="F7" s="40">
        <v>40</v>
      </c>
      <c r="G7" s="40">
        <v>11</v>
      </c>
      <c r="H7" s="40"/>
      <c r="I7" s="40">
        <v>7</v>
      </c>
      <c r="J7" s="40">
        <f t="shared" ref="J7:J19" si="0">I7+H7+G7+F7+E7</f>
        <v>63</v>
      </c>
      <c r="K7" s="50">
        <v>11120100017806</v>
      </c>
      <c r="L7" s="40" t="s">
        <v>101</v>
      </c>
      <c r="M7" s="46" t="s">
        <v>138</v>
      </c>
      <c r="N7" s="19">
        <v>2002</v>
      </c>
      <c r="O7" s="127">
        <v>4.492</v>
      </c>
      <c r="P7" s="127">
        <v>4.1825000000000001</v>
      </c>
      <c r="Q7" s="127">
        <f t="shared" ref="Q7:Q19" si="1">O7+P7</f>
        <v>8.6745000000000001</v>
      </c>
      <c r="R7" s="128">
        <f t="shared" ref="R7:R19" si="2">N7*0.00113772</f>
        <v>2.2777154400000001</v>
      </c>
      <c r="S7" s="128">
        <f t="shared" ref="S7:S19" si="3">N7*0.001804175</f>
        <v>3.6119583500000001</v>
      </c>
      <c r="T7" s="151">
        <v>0</v>
      </c>
      <c r="U7" s="151">
        <v>0</v>
      </c>
      <c r="V7" s="128">
        <f t="shared" ref="V7:V18" si="4">T7/3*81.69%</f>
        <v>0</v>
      </c>
      <c r="W7" s="128">
        <f t="shared" ref="W7:W18" si="5">U7/3*92.52%</f>
        <v>0</v>
      </c>
      <c r="X7" s="128">
        <f t="shared" ref="X7:X19" si="6">ROUND(V7*3,2)</f>
        <v>0</v>
      </c>
      <c r="Y7" s="128">
        <f t="shared" ref="Y7:Y19" si="7">ROUND(W7*3,2)</f>
        <v>0</v>
      </c>
    </row>
    <row r="8" spans="1:25" ht="24.95" customHeight="1">
      <c r="A8" s="180" t="s">
        <v>1361</v>
      </c>
      <c r="B8" s="171">
        <v>2</v>
      </c>
      <c r="C8" s="162" t="s">
        <v>1362</v>
      </c>
      <c r="D8" s="82" t="s">
        <v>1363</v>
      </c>
      <c r="E8" s="48">
        <v>39</v>
      </c>
      <c r="F8" s="48">
        <v>95</v>
      </c>
      <c r="G8" s="48">
        <v>55</v>
      </c>
      <c r="H8" s="48"/>
      <c r="I8" s="48">
        <v>6</v>
      </c>
      <c r="J8" s="163">
        <f t="shared" si="0"/>
        <v>195</v>
      </c>
      <c r="K8" s="163">
        <v>50155116926</v>
      </c>
      <c r="L8" s="163" t="s">
        <v>92</v>
      </c>
      <c r="M8" s="165" t="s">
        <v>129</v>
      </c>
      <c r="N8" s="19">
        <v>4763</v>
      </c>
      <c r="O8" s="127">
        <v>1.08</v>
      </c>
      <c r="P8" s="127">
        <v>5.9980000000000011</v>
      </c>
      <c r="Q8" s="127">
        <f t="shared" si="1"/>
        <v>7.0780000000000012</v>
      </c>
      <c r="R8" s="128">
        <f t="shared" si="2"/>
        <v>5.4189603599999998</v>
      </c>
      <c r="S8" s="128">
        <f t="shared" si="3"/>
        <v>8.5932855250000006</v>
      </c>
      <c r="T8" s="128">
        <f t="shared" ref="T8:U10" si="8">R8-O8</f>
        <v>4.3389603599999997</v>
      </c>
      <c r="U8" s="128">
        <f t="shared" si="8"/>
        <v>2.5952855249999995</v>
      </c>
      <c r="V8" s="128">
        <f t="shared" si="4"/>
        <v>1.1814989060279999</v>
      </c>
      <c r="W8" s="128">
        <f t="shared" si="5"/>
        <v>0.80038605590999978</v>
      </c>
      <c r="X8" s="128">
        <f t="shared" si="6"/>
        <v>3.54</v>
      </c>
      <c r="Y8" s="128">
        <f t="shared" si="7"/>
        <v>2.4</v>
      </c>
    </row>
    <row r="9" spans="1:25" ht="24.95" customHeight="1">
      <c r="A9" s="64" t="s">
        <v>1361</v>
      </c>
      <c r="B9" s="171">
        <v>3</v>
      </c>
      <c r="C9" s="162" t="s">
        <v>1364</v>
      </c>
      <c r="D9" s="82" t="s">
        <v>1365</v>
      </c>
      <c r="E9" s="48">
        <v>34</v>
      </c>
      <c r="F9" s="48">
        <v>205</v>
      </c>
      <c r="G9" s="48">
        <v>39</v>
      </c>
      <c r="H9" s="48"/>
      <c r="I9" s="48">
        <v>7</v>
      </c>
      <c r="J9" s="163">
        <f t="shared" si="0"/>
        <v>285</v>
      </c>
      <c r="K9" s="164">
        <v>11120100005054</v>
      </c>
      <c r="L9" s="163" t="s">
        <v>101</v>
      </c>
      <c r="M9" s="124" t="s">
        <v>138</v>
      </c>
      <c r="N9" s="19">
        <v>6871</v>
      </c>
      <c r="O9" s="127">
        <v>6.1440000000000001</v>
      </c>
      <c r="P9" s="127">
        <v>7.915</v>
      </c>
      <c r="Q9" s="127">
        <f t="shared" si="1"/>
        <v>14.059000000000001</v>
      </c>
      <c r="R9" s="128">
        <f t="shared" si="2"/>
        <v>7.8172741200000004</v>
      </c>
      <c r="S9" s="128">
        <f t="shared" si="3"/>
        <v>12.396486425000001</v>
      </c>
      <c r="T9" s="128">
        <f t="shared" si="8"/>
        <v>1.6732741200000003</v>
      </c>
      <c r="U9" s="128">
        <f t="shared" si="8"/>
        <v>4.4814864250000008</v>
      </c>
      <c r="V9" s="128">
        <f t="shared" si="4"/>
        <v>0.45563254287600002</v>
      </c>
      <c r="W9" s="128">
        <f t="shared" si="5"/>
        <v>1.3820904134700001</v>
      </c>
      <c r="X9" s="128">
        <f t="shared" si="6"/>
        <v>1.37</v>
      </c>
      <c r="Y9" s="128">
        <f t="shared" si="7"/>
        <v>4.1500000000000004</v>
      </c>
    </row>
    <row r="10" spans="1:25" ht="24.95" customHeight="1">
      <c r="A10" s="22" t="s">
        <v>2353</v>
      </c>
      <c r="B10" s="61">
        <v>4</v>
      </c>
      <c r="C10" s="107" t="s">
        <v>1366</v>
      </c>
      <c r="D10" s="22" t="s">
        <v>1367</v>
      </c>
      <c r="E10" s="40">
        <v>8</v>
      </c>
      <c r="F10" s="40">
        <v>25</v>
      </c>
      <c r="G10" s="40">
        <v>12</v>
      </c>
      <c r="H10" s="40"/>
      <c r="I10" s="40">
        <v>2</v>
      </c>
      <c r="J10" s="40">
        <f t="shared" si="0"/>
        <v>47</v>
      </c>
      <c r="K10" s="50">
        <v>10910100020192</v>
      </c>
      <c r="L10" s="40" t="s">
        <v>1368</v>
      </c>
      <c r="M10" s="46" t="s">
        <v>139</v>
      </c>
      <c r="N10" s="19">
        <v>1226</v>
      </c>
      <c r="O10" s="127">
        <v>0.12549999999999994</v>
      </c>
      <c r="P10" s="127">
        <v>0.32950000000000013</v>
      </c>
      <c r="Q10" s="127">
        <f t="shared" si="1"/>
        <v>0.45500000000000007</v>
      </c>
      <c r="R10" s="128">
        <f t="shared" si="2"/>
        <v>1.39484472</v>
      </c>
      <c r="S10" s="128">
        <f t="shared" si="3"/>
        <v>2.21191855</v>
      </c>
      <c r="T10" s="128">
        <f t="shared" si="8"/>
        <v>1.2693447200000001</v>
      </c>
      <c r="U10" s="128">
        <f t="shared" si="8"/>
        <v>1.8824185499999999</v>
      </c>
      <c r="V10" s="128">
        <f t="shared" si="4"/>
        <v>0.34564256725600001</v>
      </c>
      <c r="W10" s="128">
        <f t="shared" si="5"/>
        <v>0.58053788081999991</v>
      </c>
      <c r="X10" s="128">
        <f t="shared" si="6"/>
        <v>1.04</v>
      </c>
      <c r="Y10" s="128">
        <f t="shared" si="7"/>
        <v>1.74</v>
      </c>
    </row>
    <row r="11" spans="1:25" ht="24.95" customHeight="1">
      <c r="A11" s="82" t="s">
        <v>2353</v>
      </c>
      <c r="B11" s="61">
        <v>5</v>
      </c>
      <c r="C11" s="107" t="s">
        <v>1369</v>
      </c>
      <c r="D11" s="22" t="s">
        <v>1370</v>
      </c>
      <c r="E11" s="40">
        <v>68</v>
      </c>
      <c r="F11" s="40">
        <v>187</v>
      </c>
      <c r="G11" s="40">
        <v>37</v>
      </c>
      <c r="H11" s="40"/>
      <c r="I11" s="40">
        <v>4</v>
      </c>
      <c r="J11" s="40">
        <f t="shared" si="0"/>
        <v>296</v>
      </c>
      <c r="K11" s="50">
        <v>11540100007425</v>
      </c>
      <c r="L11" s="40" t="s">
        <v>750</v>
      </c>
      <c r="M11" s="46" t="s">
        <v>751</v>
      </c>
      <c r="N11" s="19"/>
      <c r="O11" s="127">
        <v>12.4833</v>
      </c>
      <c r="P11" s="127">
        <v>10.317300000000001</v>
      </c>
      <c r="Q11" s="127">
        <f t="shared" si="1"/>
        <v>22.800600000000003</v>
      </c>
      <c r="R11" s="128">
        <f t="shared" si="2"/>
        <v>0</v>
      </c>
      <c r="S11" s="128">
        <f t="shared" si="3"/>
        <v>0</v>
      </c>
      <c r="T11" s="151">
        <v>0</v>
      </c>
      <c r="U11" s="151">
        <v>0</v>
      </c>
      <c r="V11" s="128">
        <f t="shared" si="4"/>
        <v>0</v>
      </c>
      <c r="W11" s="128">
        <f t="shared" si="5"/>
        <v>0</v>
      </c>
      <c r="X11" s="128">
        <f t="shared" si="6"/>
        <v>0</v>
      </c>
      <c r="Y11" s="128">
        <f t="shared" si="7"/>
        <v>0</v>
      </c>
    </row>
    <row r="12" spans="1:25" ht="24.95" customHeight="1">
      <c r="A12" s="22" t="s">
        <v>2982</v>
      </c>
      <c r="B12" s="61">
        <v>6</v>
      </c>
      <c r="C12" s="107" t="s">
        <v>1371</v>
      </c>
      <c r="D12" s="22" t="s">
        <v>1372</v>
      </c>
      <c r="E12" s="40">
        <v>3</v>
      </c>
      <c r="F12" s="40">
        <v>35</v>
      </c>
      <c r="G12" s="40">
        <v>14</v>
      </c>
      <c r="H12" s="40"/>
      <c r="I12" s="40">
        <v>9</v>
      </c>
      <c r="J12" s="40">
        <f t="shared" si="0"/>
        <v>61</v>
      </c>
      <c r="K12" s="50">
        <v>11120100017666</v>
      </c>
      <c r="L12" s="40" t="s">
        <v>101</v>
      </c>
      <c r="M12" s="46" t="s">
        <v>138</v>
      </c>
      <c r="N12" s="19">
        <v>1450</v>
      </c>
      <c r="O12" s="127">
        <v>0.84199999999999964</v>
      </c>
      <c r="P12" s="127">
        <v>1.036</v>
      </c>
      <c r="Q12" s="127">
        <f t="shared" si="1"/>
        <v>1.8779999999999997</v>
      </c>
      <c r="R12" s="128">
        <f t="shared" si="2"/>
        <v>1.649694</v>
      </c>
      <c r="S12" s="128">
        <f t="shared" si="3"/>
        <v>2.6160537500000003</v>
      </c>
      <c r="T12" s="128">
        <f t="shared" ref="T12:U17" si="9">R12-O12</f>
        <v>0.80769400000000036</v>
      </c>
      <c r="U12" s="128">
        <f t="shared" si="9"/>
        <v>1.5800537500000003</v>
      </c>
      <c r="V12" s="128">
        <f t="shared" si="4"/>
        <v>0.21993507620000008</v>
      </c>
      <c r="W12" s="128">
        <f t="shared" si="5"/>
        <v>0.48728857650000007</v>
      </c>
      <c r="X12" s="128">
        <f t="shared" si="6"/>
        <v>0.66</v>
      </c>
      <c r="Y12" s="128">
        <f t="shared" si="7"/>
        <v>1.46</v>
      </c>
    </row>
    <row r="13" spans="1:25" ht="24.95" customHeight="1">
      <c r="A13" s="22" t="s">
        <v>2353</v>
      </c>
      <c r="B13" s="61">
        <v>7</v>
      </c>
      <c r="C13" s="107" t="s">
        <v>1373</v>
      </c>
      <c r="D13" s="22" t="s">
        <v>1374</v>
      </c>
      <c r="E13" s="40">
        <v>7</v>
      </c>
      <c r="F13" s="40">
        <v>17</v>
      </c>
      <c r="G13" s="40">
        <v>10</v>
      </c>
      <c r="H13" s="40"/>
      <c r="I13" s="40">
        <v>8</v>
      </c>
      <c r="J13" s="40">
        <f t="shared" si="0"/>
        <v>42</v>
      </c>
      <c r="K13" s="50">
        <v>11630100009621</v>
      </c>
      <c r="L13" s="40" t="s">
        <v>88</v>
      </c>
      <c r="M13" s="46" t="s">
        <v>130</v>
      </c>
      <c r="N13" s="19">
        <v>1389</v>
      </c>
      <c r="O13" s="127">
        <v>0.54939999999999989</v>
      </c>
      <c r="P13" s="127">
        <v>1.2516999999999998</v>
      </c>
      <c r="Q13" s="127">
        <f t="shared" si="1"/>
        <v>1.8010999999999997</v>
      </c>
      <c r="R13" s="128">
        <f t="shared" si="2"/>
        <v>1.5802930800000001</v>
      </c>
      <c r="S13" s="128">
        <f t="shared" si="3"/>
        <v>2.5059990750000001</v>
      </c>
      <c r="T13" s="128">
        <f t="shared" si="9"/>
        <v>1.0308930800000002</v>
      </c>
      <c r="U13" s="128">
        <f t="shared" si="9"/>
        <v>1.2542990750000003</v>
      </c>
      <c r="V13" s="128">
        <f t="shared" si="4"/>
        <v>0.28071218568400003</v>
      </c>
      <c r="W13" s="128">
        <f t="shared" si="5"/>
        <v>0.38682583473000004</v>
      </c>
      <c r="X13" s="128">
        <f t="shared" si="6"/>
        <v>0.84</v>
      </c>
      <c r="Y13" s="128">
        <f t="shared" si="7"/>
        <v>1.1599999999999999</v>
      </c>
    </row>
    <row r="14" spans="1:25" ht="24.95" customHeight="1">
      <c r="A14" s="22" t="s">
        <v>2353</v>
      </c>
      <c r="B14" s="61">
        <v>8</v>
      </c>
      <c r="C14" s="107" t="s">
        <v>1375</v>
      </c>
      <c r="D14" s="22" t="s">
        <v>1376</v>
      </c>
      <c r="E14" s="40">
        <v>3</v>
      </c>
      <c r="F14" s="40">
        <v>34</v>
      </c>
      <c r="G14" s="40">
        <v>8</v>
      </c>
      <c r="H14" s="40"/>
      <c r="I14" s="40">
        <v>1</v>
      </c>
      <c r="J14" s="40">
        <f t="shared" si="0"/>
        <v>46</v>
      </c>
      <c r="K14" s="50">
        <v>10910100013904</v>
      </c>
      <c r="L14" s="40" t="s">
        <v>1368</v>
      </c>
      <c r="M14" s="46" t="s">
        <v>139</v>
      </c>
      <c r="N14" s="19">
        <v>1428</v>
      </c>
      <c r="O14" s="127">
        <v>0.43100000000000016</v>
      </c>
      <c r="P14" s="127">
        <v>0.90500000000000003</v>
      </c>
      <c r="Q14" s="127">
        <f t="shared" si="1"/>
        <v>1.3360000000000003</v>
      </c>
      <c r="R14" s="128">
        <f t="shared" si="2"/>
        <v>1.62466416</v>
      </c>
      <c r="S14" s="128">
        <f t="shared" si="3"/>
        <v>2.5763619000000002</v>
      </c>
      <c r="T14" s="128">
        <f t="shared" si="9"/>
        <v>1.19366416</v>
      </c>
      <c r="U14" s="128">
        <f t="shared" si="9"/>
        <v>1.6713619000000002</v>
      </c>
      <c r="V14" s="128">
        <f t="shared" si="4"/>
        <v>0.32503475076799998</v>
      </c>
      <c r="W14" s="128">
        <f t="shared" si="5"/>
        <v>0.51544800995999995</v>
      </c>
      <c r="X14" s="128">
        <f t="shared" si="6"/>
        <v>0.98</v>
      </c>
      <c r="Y14" s="128">
        <f t="shared" si="7"/>
        <v>1.55</v>
      </c>
    </row>
    <row r="15" spans="1:25" ht="24.95" customHeight="1">
      <c r="A15" s="22" t="s">
        <v>2353</v>
      </c>
      <c r="B15" s="61">
        <v>9</v>
      </c>
      <c r="C15" s="107" t="s">
        <v>1561</v>
      </c>
      <c r="D15" s="22" t="s">
        <v>1377</v>
      </c>
      <c r="E15" s="40">
        <v>1</v>
      </c>
      <c r="F15" s="40">
        <v>13</v>
      </c>
      <c r="G15" s="40">
        <v>34</v>
      </c>
      <c r="H15" s="40"/>
      <c r="I15" s="40">
        <v>22</v>
      </c>
      <c r="J15" s="40">
        <f t="shared" si="0"/>
        <v>70</v>
      </c>
      <c r="K15" s="50">
        <v>10910100020208</v>
      </c>
      <c r="L15" s="40" t="s">
        <v>1368</v>
      </c>
      <c r="M15" s="46" t="s">
        <v>139</v>
      </c>
      <c r="N15" s="19">
        <v>2138</v>
      </c>
      <c r="O15" s="127">
        <v>0.78449999999999998</v>
      </c>
      <c r="P15" s="127">
        <v>1.464</v>
      </c>
      <c r="Q15" s="127">
        <f t="shared" si="1"/>
        <v>2.2484999999999999</v>
      </c>
      <c r="R15" s="128">
        <f t="shared" si="2"/>
        <v>2.43244536</v>
      </c>
      <c r="S15" s="128">
        <f t="shared" si="3"/>
        <v>3.85732615</v>
      </c>
      <c r="T15" s="128">
        <f t="shared" si="9"/>
        <v>1.64794536</v>
      </c>
      <c r="U15" s="128">
        <f t="shared" si="9"/>
        <v>2.39332615</v>
      </c>
      <c r="V15" s="128">
        <f t="shared" si="4"/>
        <v>0.448735521528</v>
      </c>
      <c r="W15" s="128">
        <f t="shared" si="5"/>
        <v>0.73810178465999987</v>
      </c>
      <c r="X15" s="128">
        <f t="shared" si="6"/>
        <v>1.35</v>
      </c>
      <c r="Y15" s="128">
        <f t="shared" si="7"/>
        <v>2.21</v>
      </c>
    </row>
    <row r="16" spans="1:25" ht="24.95" customHeight="1">
      <c r="A16" s="22" t="s">
        <v>2353</v>
      </c>
      <c r="B16" s="61">
        <v>10</v>
      </c>
      <c r="C16" s="107" t="s">
        <v>1378</v>
      </c>
      <c r="D16" s="22" t="s">
        <v>1379</v>
      </c>
      <c r="E16" s="40">
        <v>7</v>
      </c>
      <c r="F16" s="40">
        <v>48</v>
      </c>
      <c r="G16" s="40">
        <v>17</v>
      </c>
      <c r="H16" s="40"/>
      <c r="I16" s="40">
        <v>24</v>
      </c>
      <c r="J16" s="40">
        <f t="shared" si="0"/>
        <v>96</v>
      </c>
      <c r="K16" s="50">
        <v>11630100006406</v>
      </c>
      <c r="L16" s="40" t="s">
        <v>88</v>
      </c>
      <c r="M16" s="46" t="s">
        <v>130</v>
      </c>
      <c r="N16" s="19">
        <v>2987</v>
      </c>
      <c r="O16" s="127">
        <v>2.2791999999999999</v>
      </c>
      <c r="P16" s="127">
        <v>1.3144999999999989</v>
      </c>
      <c r="Q16" s="127">
        <f t="shared" si="1"/>
        <v>3.5936999999999988</v>
      </c>
      <c r="R16" s="128">
        <f t="shared" si="2"/>
        <v>3.3983696400000003</v>
      </c>
      <c r="S16" s="128">
        <f t="shared" si="3"/>
        <v>5.3890707249999998</v>
      </c>
      <c r="T16" s="128">
        <f t="shared" si="9"/>
        <v>1.1191696400000004</v>
      </c>
      <c r="U16" s="128">
        <f t="shared" si="9"/>
        <v>4.0745707250000009</v>
      </c>
      <c r="V16" s="128">
        <f t="shared" si="4"/>
        <v>0.30474989297200011</v>
      </c>
      <c r="W16" s="128">
        <f t="shared" si="5"/>
        <v>1.2565976115900002</v>
      </c>
      <c r="X16" s="128">
        <f t="shared" si="6"/>
        <v>0.91</v>
      </c>
      <c r="Y16" s="128">
        <f t="shared" si="7"/>
        <v>3.77</v>
      </c>
    </row>
    <row r="17" spans="1:25" ht="24.95" customHeight="1">
      <c r="A17" s="22" t="s">
        <v>2353</v>
      </c>
      <c r="B17" s="171">
        <v>11</v>
      </c>
      <c r="C17" s="162" t="s">
        <v>1568</v>
      </c>
      <c r="D17" s="82" t="s">
        <v>1380</v>
      </c>
      <c r="E17" s="48">
        <v>18</v>
      </c>
      <c r="F17" s="48">
        <v>59</v>
      </c>
      <c r="G17" s="48">
        <v>48</v>
      </c>
      <c r="H17" s="48"/>
      <c r="I17" s="48">
        <v>40</v>
      </c>
      <c r="J17" s="163">
        <f t="shared" si="0"/>
        <v>165</v>
      </c>
      <c r="K17" s="164">
        <v>10910100034371</v>
      </c>
      <c r="L17" s="163" t="s">
        <v>1368</v>
      </c>
      <c r="M17" s="124" t="s">
        <v>139</v>
      </c>
      <c r="N17" s="19">
        <v>4772</v>
      </c>
      <c r="O17" s="127">
        <v>2.72</v>
      </c>
      <c r="P17" s="127">
        <v>2.5110000000000001</v>
      </c>
      <c r="Q17" s="127">
        <f t="shared" si="1"/>
        <v>5.2309999999999999</v>
      </c>
      <c r="R17" s="128">
        <f t="shared" si="2"/>
        <v>5.4291998399999999</v>
      </c>
      <c r="S17" s="128">
        <f t="shared" si="3"/>
        <v>8.6095231000000005</v>
      </c>
      <c r="T17" s="128">
        <f t="shared" si="9"/>
        <v>2.7091998399999997</v>
      </c>
      <c r="U17" s="128">
        <f t="shared" si="9"/>
        <v>6.0985231000000004</v>
      </c>
      <c r="V17" s="128">
        <f t="shared" si="4"/>
        <v>0.73771511643199994</v>
      </c>
      <c r="W17" s="128">
        <f t="shared" si="5"/>
        <v>1.8807845240399998</v>
      </c>
      <c r="X17" s="128">
        <f t="shared" si="6"/>
        <v>2.21</v>
      </c>
      <c r="Y17" s="128">
        <f t="shared" si="7"/>
        <v>5.64</v>
      </c>
    </row>
    <row r="18" spans="1:25" ht="24.95" customHeight="1">
      <c r="A18" s="64" t="s">
        <v>1361</v>
      </c>
      <c r="B18" s="61">
        <v>12</v>
      </c>
      <c r="C18" s="107" t="s">
        <v>1381</v>
      </c>
      <c r="D18" s="64" t="s">
        <v>1382</v>
      </c>
      <c r="E18" s="40">
        <v>291</v>
      </c>
      <c r="F18" s="40">
        <v>734</v>
      </c>
      <c r="G18" s="40">
        <v>172</v>
      </c>
      <c r="H18" s="40"/>
      <c r="I18" s="40">
        <v>11</v>
      </c>
      <c r="J18" s="40">
        <f t="shared" si="0"/>
        <v>1208</v>
      </c>
      <c r="K18" s="50">
        <v>12090100001935</v>
      </c>
      <c r="L18" s="40" t="s">
        <v>1383</v>
      </c>
      <c r="M18" s="46" t="s">
        <v>1384</v>
      </c>
      <c r="N18" s="19"/>
      <c r="O18" s="127">
        <v>19.731999999999999</v>
      </c>
      <c r="P18" s="127">
        <v>33.158999999999999</v>
      </c>
      <c r="Q18" s="127">
        <f t="shared" si="1"/>
        <v>52.890999999999998</v>
      </c>
      <c r="R18" s="128">
        <f t="shared" si="2"/>
        <v>0</v>
      </c>
      <c r="S18" s="128">
        <f t="shared" si="3"/>
        <v>0</v>
      </c>
      <c r="T18" s="151">
        <v>0</v>
      </c>
      <c r="U18" s="151">
        <v>0</v>
      </c>
      <c r="V18" s="128">
        <f t="shared" si="4"/>
        <v>0</v>
      </c>
      <c r="W18" s="128">
        <f t="shared" si="5"/>
        <v>0</v>
      </c>
      <c r="X18" s="128">
        <f t="shared" si="6"/>
        <v>0</v>
      </c>
      <c r="Y18" s="128">
        <f t="shared" si="7"/>
        <v>0</v>
      </c>
    </row>
    <row r="19" spans="1:25" ht="24.95" customHeight="1">
      <c r="A19" s="180" t="s">
        <v>1361</v>
      </c>
      <c r="B19" s="171">
        <v>13</v>
      </c>
      <c r="C19" s="162" t="s">
        <v>1385</v>
      </c>
      <c r="D19" s="82" t="s">
        <v>1386</v>
      </c>
      <c r="E19" s="48">
        <v>59</v>
      </c>
      <c r="F19" s="48">
        <v>144</v>
      </c>
      <c r="G19" s="48">
        <v>135</v>
      </c>
      <c r="H19" s="48"/>
      <c r="I19" s="48">
        <v>18</v>
      </c>
      <c r="J19" s="163">
        <f t="shared" si="0"/>
        <v>356</v>
      </c>
      <c r="K19" s="163">
        <v>50078969370</v>
      </c>
      <c r="L19" s="163" t="s">
        <v>92</v>
      </c>
      <c r="M19" s="165" t="s">
        <v>129</v>
      </c>
      <c r="N19" s="19">
        <v>18718</v>
      </c>
      <c r="O19" s="127">
        <v>2.5470000000000006</v>
      </c>
      <c r="P19" s="127">
        <v>3.8710000000000022</v>
      </c>
      <c r="Q19" s="127">
        <f t="shared" si="1"/>
        <v>6.4180000000000028</v>
      </c>
      <c r="R19" s="128">
        <f t="shared" si="2"/>
        <v>21.295842960000002</v>
      </c>
      <c r="S19" s="128">
        <f t="shared" si="3"/>
        <v>33.770547650000005</v>
      </c>
      <c r="T19" s="128">
        <f>R19-O19</f>
        <v>18.748842960000001</v>
      </c>
      <c r="U19" s="128">
        <f>S19-P19</f>
        <v>29.899547650000002</v>
      </c>
      <c r="V19" s="152">
        <v>5.085</v>
      </c>
      <c r="W19" s="152">
        <v>9.157</v>
      </c>
      <c r="X19" s="128">
        <f t="shared" si="6"/>
        <v>15.26</v>
      </c>
      <c r="Y19" s="128">
        <f t="shared" si="7"/>
        <v>27.47</v>
      </c>
    </row>
    <row r="20" spans="1:25" ht="30" customHeight="1">
      <c r="A20" s="238" t="s">
        <v>115</v>
      </c>
      <c r="B20" s="239"/>
      <c r="C20" s="239"/>
      <c r="D20" s="239"/>
      <c r="E20" s="240"/>
      <c r="F20" s="28"/>
      <c r="G20" s="28"/>
      <c r="H20" s="28"/>
      <c r="I20" s="28"/>
      <c r="J20" s="15">
        <f>SUM(J7:J19)</f>
        <v>2930</v>
      </c>
      <c r="K20" s="15"/>
      <c r="L20" s="43"/>
      <c r="M20" s="43"/>
      <c r="N20" s="15">
        <f t="shared" ref="N20:Y20" si="10">SUM(N7:N19)</f>
        <v>47744</v>
      </c>
      <c r="O20" s="148">
        <f t="shared" si="10"/>
        <v>54.209900000000005</v>
      </c>
      <c r="P20" s="148">
        <f t="shared" si="10"/>
        <v>74.254500000000007</v>
      </c>
      <c r="Q20" s="148">
        <f t="shared" si="10"/>
        <v>128.46440000000001</v>
      </c>
      <c r="R20" s="148">
        <f t="shared" si="10"/>
        <v>54.319303680000004</v>
      </c>
      <c r="S20" s="148">
        <f t="shared" si="10"/>
        <v>86.138531200000017</v>
      </c>
      <c r="T20" s="148">
        <f t="shared" si="10"/>
        <v>34.538988240000002</v>
      </c>
      <c r="U20" s="148">
        <f t="shared" si="10"/>
        <v>55.930872850000007</v>
      </c>
      <c r="V20" s="148">
        <f t="shared" si="10"/>
        <v>9.3846565597440001</v>
      </c>
      <c r="W20" s="148">
        <f t="shared" si="10"/>
        <v>17.18506069168</v>
      </c>
      <c r="X20" s="148">
        <f t="shared" si="10"/>
        <v>28.159999999999997</v>
      </c>
      <c r="Y20" s="148">
        <f t="shared" si="10"/>
        <v>51.55</v>
      </c>
    </row>
  </sheetData>
  <mergeCells count="17">
    <mergeCell ref="X4:Y4"/>
    <mergeCell ref="N4:N5"/>
    <mergeCell ref="O4:Q4"/>
    <mergeCell ref="R4:S4"/>
    <mergeCell ref="T4:U4"/>
    <mergeCell ref="A1:M1"/>
    <mergeCell ref="A3:B3"/>
    <mergeCell ref="D3:K3"/>
    <mergeCell ref="L4:L5"/>
    <mergeCell ref="M4:M5"/>
    <mergeCell ref="V4:W4"/>
    <mergeCell ref="A20:E20"/>
    <mergeCell ref="K4:K5"/>
    <mergeCell ref="J4:J5"/>
    <mergeCell ref="A4:A5"/>
    <mergeCell ref="B4:B5"/>
    <mergeCell ref="D4:D5"/>
  </mergeCells>
  <phoneticPr fontId="32" type="noConversion"/>
  <pageMargins left="0.32" right="0.18" top="0.52" bottom="0.99" header="0.45" footer="1.07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6"/>
  <sheetViews>
    <sheetView topLeftCell="C1" zoomScale="70" workbookViewId="0">
      <selection activeCell="O84" sqref="O84:Z84"/>
    </sheetView>
  </sheetViews>
  <sheetFormatPr defaultRowHeight="15.75"/>
  <cols>
    <col min="1" max="1" width="21.42578125" style="159" customWidth="1"/>
    <col min="2" max="2" width="20.85546875" style="188" customWidth="1"/>
    <col min="3" max="3" width="8.28515625" style="172" customWidth="1"/>
    <col min="4" max="4" width="28" style="173" hidden="1" customWidth="1"/>
    <col min="5" max="5" width="33.5703125" style="159" customWidth="1"/>
    <col min="6" max="6" width="15.140625" style="159" hidden="1" customWidth="1"/>
    <col min="7" max="7" width="13.42578125" style="159" hidden="1" customWidth="1"/>
    <col min="8" max="8" width="13.140625" style="159" hidden="1" customWidth="1"/>
    <col min="9" max="9" width="14.42578125" style="159" hidden="1" customWidth="1"/>
    <col min="10" max="10" width="13.7109375" style="159" hidden="1" customWidth="1"/>
    <col min="11" max="11" width="11.140625" style="159" customWidth="1"/>
    <col min="12" max="12" width="23.5703125" style="159" customWidth="1"/>
    <col min="13" max="13" width="35" style="159" bestFit="1" customWidth="1"/>
    <col min="14" max="14" width="18.7109375" style="159" hidden="1" customWidth="1"/>
    <col min="15" max="15" width="13" style="159" customWidth="1"/>
    <col min="16" max="16" width="10.7109375" style="159" customWidth="1"/>
    <col min="17" max="18" width="9.5703125" style="159" customWidth="1"/>
    <col min="19" max="19" width="10.5703125" style="159" customWidth="1"/>
    <col min="20" max="20" width="11.7109375" style="159" customWidth="1"/>
    <col min="21" max="21" width="13.5703125" style="159" customWidth="1"/>
    <col min="22" max="22" width="12.42578125" style="159" customWidth="1"/>
    <col min="23" max="23" width="9.140625" style="159"/>
    <col min="24" max="24" width="10.85546875" style="159" customWidth="1"/>
    <col min="25" max="25" width="9.5703125" style="159" customWidth="1"/>
    <col min="26" max="26" width="9.42578125" style="159" customWidth="1"/>
    <col min="27" max="16384" width="9.140625" style="159"/>
  </cols>
  <sheetData>
    <row r="1" spans="1:26" s="157" customFormat="1" ht="47.25" customHeight="1">
      <c r="A1" s="241" t="s">
        <v>633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07"/>
    </row>
    <row r="2" spans="1:26" s="157" customFormat="1" ht="20.25" customHeight="1">
      <c r="B2" s="245" t="s">
        <v>2936</v>
      </c>
      <c r="C2" s="245"/>
      <c r="D2" s="75"/>
      <c r="E2" s="243"/>
      <c r="F2" s="243"/>
      <c r="G2" s="243"/>
      <c r="H2" s="243"/>
      <c r="I2" s="243"/>
      <c r="J2" s="243"/>
      <c r="K2" s="243"/>
      <c r="L2" s="243"/>
    </row>
    <row r="3" spans="1:26" ht="69.75" customHeight="1">
      <c r="A3" s="232" t="s">
        <v>102</v>
      </c>
      <c r="B3" s="232" t="s">
        <v>2888</v>
      </c>
      <c r="C3" s="232" t="s">
        <v>2070</v>
      </c>
      <c r="D3" s="16"/>
      <c r="E3" s="232" t="s">
        <v>2606</v>
      </c>
      <c r="F3" s="13" t="s">
        <v>2926</v>
      </c>
      <c r="G3" s="13" t="s">
        <v>2927</v>
      </c>
      <c r="H3" s="13" t="s">
        <v>2928</v>
      </c>
      <c r="I3" s="13" t="s">
        <v>2929</v>
      </c>
      <c r="J3" s="13" t="s">
        <v>2930</v>
      </c>
      <c r="K3" s="232" t="s">
        <v>2059</v>
      </c>
      <c r="L3" s="232" t="s">
        <v>2912</v>
      </c>
      <c r="M3" s="232" t="s">
        <v>69</v>
      </c>
      <c r="N3" s="244" t="s">
        <v>128</v>
      </c>
      <c r="O3" s="233" t="s">
        <v>635</v>
      </c>
      <c r="P3" s="232" t="s">
        <v>2616</v>
      </c>
      <c r="Q3" s="232"/>
      <c r="R3" s="232"/>
      <c r="S3" s="232" t="s">
        <v>2947</v>
      </c>
      <c r="T3" s="232"/>
      <c r="U3" s="235" t="s">
        <v>2948</v>
      </c>
      <c r="V3" s="235"/>
      <c r="W3" s="232" t="s">
        <v>2949</v>
      </c>
      <c r="X3" s="232"/>
      <c r="Y3" s="232" t="s">
        <v>2950</v>
      </c>
      <c r="Z3" s="232"/>
    </row>
    <row r="4" spans="1:26" ht="54.75" customHeight="1">
      <c r="A4" s="232"/>
      <c r="B4" s="232"/>
      <c r="C4" s="232"/>
      <c r="D4" s="16"/>
      <c r="E4" s="232"/>
      <c r="F4" s="13"/>
      <c r="G4" s="13"/>
      <c r="H4" s="13"/>
      <c r="I4" s="13"/>
      <c r="J4" s="13"/>
      <c r="K4" s="232"/>
      <c r="L4" s="232"/>
      <c r="M4" s="232"/>
      <c r="N4" s="244"/>
      <c r="O4" s="234"/>
      <c r="P4" s="13" t="s">
        <v>2456</v>
      </c>
      <c r="Q4" s="13" t="s">
        <v>2457</v>
      </c>
      <c r="R4" s="13" t="s">
        <v>2951</v>
      </c>
      <c r="S4" s="13" t="s">
        <v>2952</v>
      </c>
      <c r="T4" s="13" t="s">
        <v>2953</v>
      </c>
      <c r="U4" s="130" t="s">
        <v>2952</v>
      </c>
      <c r="V4" s="130" t="s">
        <v>2953</v>
      </c>
      <c r="W4" s="13" t="s">
        <v>2952</v>
      </c>
      <c r="X4" s="13" t="s">
        <v>2953</v>
      </c>
      <c r="Y4" s="13" t="s">
        <v>2952</v>
      </c>
      <c r="Z4" s="13" t="s">
        <v>2953</v>
      </c>
    </row>
    <row r="5" spans="1:26" s="160" customFormat="1" ht="51" customHeight="1">
      <c r="A5" s="31">
        <v>1</v>
      </c>
      <c r="B5" s="16">
        <v>2</v>
      </c>
      <c r="C5" s="31">
        <v>3</v>
      </c>
      <c r="D5" s="31"/>
      <c r="E5" s="16">
        <v>4</v>
      </c>
      <c r="F5" s="31">
        <v>5</v>
      </c>
      <c r="G5" s="16">
        <v>6</v>
      </c>
      <c r="H5" s="31">
        <v>7</v>
      </c>
      <c r="I5" s="16">
        <v>8</v>
      </c>
      <c r="J5" s="31">
        <v>9</v>
      </c>
      <c r="K5" s="16">
        <v>10</v>
      </c>
      <c r="L5" s="31">
        <v>11</v>
      </c>
      <c r="M5" s="16">
        <v>12</v>
      </c>
      <c r="N5" s="16"/>
      <c r="O5" s="16">
        <v>5</v>
      </c>
      <c r="P5" s="16">
        <v>6</v>
      </c>
      <c r="Q5" s="16">
        <v>7</v>
      </c>
      <c r="R5" s="16">
        <v>8</v>
      </c>
      <c r="S5" s="16" t="s">
        <v>2954</v>
      </c>
      <c r="T5" s="16" t="s">
        <v>2955</v>
      </c>
      <c r="U5" s="131" t="s">
        <v>2956</v>
      </c>
      <c r="V5" s="131" t="s">
        <v>2957</v>
      </c>
      <c r="W5" s="16" t="s">
        <v>2958</v>
      </c>
      <c r="X5" s="16" t="s">
        <v>2959</v>
      </c>
      <c r="Y5" s="16" t="s">
        <v>2960</v>
      </c>
      <c r="Z5" s="16" t="s">
        <v>2961</v>
      </c>
    </row>
    <row r="6" spans="1:26" ht="24.95" customHeight="1">
      <c r="A6" s="38" t="s">
        <v>1209</v>
      </c>
      <c r="B6" s="38" t="s">
        <v>1209</v>
      </c>
      <c r="C6" s="61">
        <v>1</v>
      </c>
      <c r="D6" s="107" t="s">
        <v>1210</v>
      </c>
      <c r="E6" s="22" t="s">
        <v>1211</v>
      </c>
      <c r="F6" s="40">
        <v>2</v>
      </c>
      <c r="G6" s="40">
        <v>36</v>
      </c>
      <c r="H6" s="40">
        <v>22</v>
      </c>
      <c r="I6" s="40">
        <v>0</v>
      </c>
      <c r="J6" s="40">
        <v>0</v>
      </c>
      <c r="K6" s="40">
        <f t="shared" ref="K6:K37" si="0">J6+I6+H6+G6+F6</f>
        <v>60</v>
      </c>
      <c r="L6" s="50">
        <v>33510100001694</v>
      </c>
      <c r="M6" s="40" t="s">
        <v>957</v>
      </c>
      <c r="N6" s="177" t="s">
        <v>131</v>
      </c>
      <c r="O6" s="40">
        <v>1017</v>
      </c>
      <c r="P6" s="127">
        <v>1.3380000000000001</v>
      </c>
      <c r="Q6" s="127">
        <v>3.9234999999999998</v>
      </c>
      <c r="R6" s="127">
        <f t="shared" ref="R6:R37" si="1">P6+Q6</f>
        <v>5.2614999999999998</v>
      </c>
      <c r="S6" s="128">
        <f t="shared" ref="S6:S37" si="2">O6*0.00113772</f>
        <v>1.15706124</v>
      </c>
      <c r="T6" s="128">
        <f t="shared" ref="T6:T37" si="3">O6*0.001804175</f>
        <v>1.8348459750000001</v>
      </c>
      <c r="U6" s="151">
        <v>0</v>
      </c>
      <c r="V6" s="151">
        <v>0</v>
      </c>
      <c r="W6" s="128">
        <f t="shared" ref="W6:W37" si="4">U6/3*81.69%</f>
        <v>0</v>
      </c>
      <c r="X6" s="128">
        <f t="shared" ref="X6:X37" si="5">V6/3*92.52%</f>
        <v>0</v>
      </c>
      <c r="Y6" s="128">
        <f t="shared" ref="Y6:Y37" si="6">ROUND(W6*3,2)</f>
        <v>0</v>
      </c>
      <c r="Z6" s="128">
        <f t="shared" ref="Z6:Z37" si="7">ROUND(X6*3,2)</f>
        <v>0</v>
      </c>
    </row>
    <row r="7" spans="1:26" ht="24.95" customHeight="1">
      <c r="A7" s="38" t="s">
        <v>1209</v>
      </c>
      <c r="B7" s="38" t="s">
        <v>2013</v>
      </c>
      <c r="C7" s="61">
        <v>2</v>
      </c>
      <c r="D7" s="107" t="s">
        <v>569</v>
      </c>
      <c r="E7" s="22" t="s">
        <v>1212</v>
      </c>
      <c r="F7" s="40">
        <v>3</v>
      </c>
      <c r="G7" s="40">
        <v>90</v>
      </c>
      <c r="H7" s="40">
        <v>16</v>
      </c>
      <c r="I7" s="40">
        <v>0</v>
      </c>
      <c r="J7" s="40">
        <v>0</v>
      </c>
      <c r="K7" s="40">
        <f t="shared" si="0"/>
        <v>109</v>
      </c>
      <c r="L7" s="50">
        <v>33510100001618</v>
      </c>
      <c r="M7" s="40" t="s">
        <v>957</v>
      </c>
      <c r="N7" s="177" t="s">
        <v>131</v>
      </c>
      <c r="O7" s="40">
        <v>3040</v>
      </c>
      <c r="P7" s="127">
        <v>1.5497000000000003</v>
      </c>
      <c r="Q7" s="127">
        <v>1.8604000000000003</v>
      </c>
      <c r="R7" s="127">
        <f t="shared" si="1"/>
        <v>3.4101000000000008</v>
      </c>
      <c r="S7" s="128">
        <f t="shared" si="2"/>
        <v>3.4586688000000003</v>
      </c>
      <c r="T7" s="128">
        <f t="shared" si="3"/>
        <v>5.4846919999999999</v>
      </c>
      <c r="U7" s="128">
        <f t="shared" ref="U7:V9" si="8">S7-P7</f>
        <v>1.9089688</v>
      </c>
      <c r="V7" s="128">
        <f t="shared" si="8"/>
        <v>3.6242919999999996</v>
      </c>
      <c r="W7" s="128">
        <f t="shared" si="4"/>
        <v>0.51981220423999996</v>
      </c>
      <c r="X7" s="128">
        <f t="shared" si="5"/>
        <v>1.1177316527999996</v>
      </c>
      <c r="Y7" s="128">
        <f t="shared" si="6"/>
        <v>1.56</v>
      </c>
      <c r="Z7" s="128">
        <f t="shared" si="7"/>
        <v>3.35</v>
      </c>
    </row>
    <row r="8" spans="1:26" ht="24.95" customHeight="1">
      <c r="A8" s="38" t="s">
        <v>1209</v>
      </c>
      <c r="B8" s="38" t="s">
        <v>2638</v>
      </c>
      <c r="C8" s="61">
        <v>3</v>
      </c>
      <c r="D8" s="107" t="s">
        <v>578</v>
      </c>
      <c r="E8" s="22" t="s">
        <v>1213</v>
      </c>
      <c r="F8" s="40">
        <v>0</v>
      </c>
      <c r="G8" s="40">
        <v>43</v>
      </c>
      <c r="H8" s="40">
        <v>42</v>
      </c>
      <c r="I8" s="40">
        <v>0</v>
      </c>
      <c r="J8" s="40">
        <v>0</v>
      </c>
      <c r="K8" s="40">
        <f t="shared" si="0"/>
        <v>85</v>
      </c>
      <c r="L8" s="50">
        <v>33510100001554</v>
      </c>
      <c r="M8" s="40" t="s">
        <v>957</v>
      </c>
      <c r="N8" s="177" t="s">
        <v>131</v>
      </c>
      <c r="O8" s="40">
        <v>2378</v>
      </c>
      <c r="P8" s="127">
        <v>1.2010000000000001</v>
      </c>
      <c r="Q8" s="127">
        <v>1.6430000000000002</v>
      </c>
      <c r="R8" s="127">
        <f t="shared" si="1"/>
        <v>2.8440000000000003</v>
      </c>
      <c r="S8" s="128">
        <f t="shared" si="2"/>
        <v>2.7054981600000003</v>
      </c>
      <c r="T8" s="128">
        <f t="shared" si="3"/>
        <v>4.2903281500000006</v>
      </c>
      <c r="U8" s="128">
        <f t="shared" si="8"/>
        <v>1.5044981600000003</v>
      </c>
      <c r="V8" s="128">
        <f t="shared" si="8"/>
        <v>2.6473281500000003</v>
      </c>
      <c r="W8" s="128">
        <f t="shared" si="4"/>
        <v>0.40967484896799999</v>
      </c>
      <c r="X8" s="128">
        <f t="shared" si="5"/>
        <v>0.81643600145999995</v>
      </c>
      <c r="Y8" s="128">
        <f t="shared" si="6"/>
        <v>1.23</v>
      </c>
      <c r="Z8" s="128">
        <f t="shared" si="7"/>
        <v>2.4500000000000002</v>
      </c>
    </row>
    <row r="9" spans="1:26" ht="24.95" customHeight="1">
      <c r="A9" s="38" t="s">
        <v>1209</v>
      </c>
      <c r="B9" s="38" t="s">
        <v>2091</v>
      </c>
      <c r="C9" s="61">
        <v>4</v>
      </c>
      <c r="D9" s="107" t="s">
        <v>1214</v>
      </c>
      <c r="E9" s="22" t="s">
        <v>1215</v>
      </c>
      <c r="F9" s="40">
        <v>51</v>
      </c>
      <c r="G9" s="40">
        <v>393</v>
      </c>
      <c r="H9" s="40">
        <v>91</v>
      </c>
      <c r="I9" s="40">
        <v>0</v>
      </c>
      <c r="J9" s="40">
        <v>14</v>
      </c>
      <c r="K9" s="40">
        <f t="shared" si="0"/>
        <v>549</v>
      </c>
      <c r="L9" s="40">
        <v>50050542033</v>
      </c>
      <c r="M9" s="40" t="s">
        <v>92</v>
      </c>
      <c r="N9" s="177" t="s">
        <v>129</v>
      </c>
      <c r="O9" s="40">
        <v>13116</v>
      </c>
      <c r="P9" s="127">
        <v>7.8689999999999998</v>
      </c>
      <c r="Q9" s="127">
        <v>7.6494999999999997</v>
      </c>
      <c r="R9" s="127">
        <f t="shared" si="1"/>
        <v>15.5185</v>
      </c>
      <c r="S9" s="128">
        <f t="shared" si="2"/>
        <v>14.922335520000001</v>
      </c>
      <c r="T9" s="128">
        <f t="shared" si="3"/>
        <v>23.663559300000003</v>
      </c>
      <c r="U9" s="128">
        <f t="shared" si="8"/>
        <v>7.053335520000001</v>
      </c>
      <c r="V9" s="128">
        <f t="shared" si="8"/>
        <v>16.014059300000003</v>
      </c>
      <c r="W9" s="128">
        <f t="shared" si="4"/>
        <v>1.920623262096</v>
      </c>
      <c r="X9" s="128">
        <f t="shared" si="5"/>
        <v>4.938735888120001</v>
      </c>
      <c r="Y9" s="128">
        <f t="shared" si="6"/>
        <v>5.76</v>
      </c>
      <c r="Z9" s="128">
        <f t="shared" si="7"/>
        <v>14.82</v>
      </c>
    </row>
    <row r="10" spans="1:26" ht="24.95" customHeight="1">
      <c r="A10" s="38" t="s">
        <v>1209</v>
      </c>
      <c r="B10" s="38" t="s">
        <v>2022</v>
      </c>
      <c r="C10" s="61">
        <v>5</v>
      </c>
      <c r="D10" s="107" t="s">
        <v>524</v>
      </c>
      <c r="E10" s="22" t="s">
        <v>1216</v>
      </c>
      <c r="F10" s="40">
        <v>11</v>
      </c>
      <c r="G10" s="40">
        <v>41</v>
      </c>
      <c r="H10" s="40">
        <v>14</v>
      </c>
      <c r="I10" s="40">
        <v>0</v>
      </c>
      <c r="J10" s="40">
        <v>0</v>
      </c>
      <c r="K10" s="40">
        <f t="shared" si="0"/>
        <v>66</v>
      </c>
      <c r="L10" s="50">
        <v>33510100001559</v>
      </c>
      <c r="M10" s="40" t="s">
        <v>957</v>
      </c>
      <c r="N10" s="177" t="s">
        <v>131</v>
      </c>
      <c r="O10" s="40">
        <v>1474</v>
      </c>
      <c r="P10" s="127">
        <v>4.2344999999999997</v>
      </c>
      <c r="Q10" s="127">
        <v>1.1304999999999998</v>
      </c>
      <c r="R10" s="127">
        <f t="shared" si="1"/>
        <v>5.3649999999999993</v>
      </c>
      <c r="S10" s="128">
        <f t="shared" si="2"/>
        <v>1.67699928</v>
      </c>
      <c r="T10" s="128">
        <f t="shared" si="3"/>
        <v>2.6593539500000003</v>
      </c>
      <c r="U10" s="151">
        <v>0</v>
      </c>
      <c r="V10" s="128">
        <f t="shared" ref="V10:V47" si="9">T10-Q10</f>
        <v>1.5288539500000005</v>
      </c>
      <c r="W10" s="128">
        <f t="shared" si="4"/>
        <v>0</v>
      </c>
      <c r="X10" s="128">
        <f t="shared" si="5"/>
        <v>0.47149855818000014</v>
      </c>
      <c r="Y10" s="128">
        <f t="shared" si="6"/>
        <v>0</v>
      </c>
      <c r="Z10" s="128">
        <f t="shared" si="7"/>
        <v>1.41</v>
      </c>
    </row>
    <row r="11" spans="1:26" ht="24.95" customHeight="1">
      <c r="A11" s="38" t="s">
        <v>1209</v>
      </c>
      <c r="B11" s="38" t="s">
        <v>2020</v>
      </c>
      <c r="C11" s="61">
        <v>6</v>
      </c>
      <c r="D11" s="107" t="s">
        <v>581</v>
      </c>
      <c r="E11" s="22" t="s">
        <v>1217</v>
      </c>
      <c r="F11" s="40">
        <v>4</v>
      </c>
      <c r="G11" s="40">
        <v>38</v>
      </c>
      <c r="H11" s="40">
        <v>12</v>
      </c>
      <c r="I11" s="40">
        <v>0</v>
      </c>
      <c r="J11" s="40">
        <v>47</v>
      </c>
      <c r="K11" s="40">
        <f t="shared" si="0"/>
        <v>101</v>
      </c>
      <c r="L11" s="50">
        <v>33510100001654</v>
      </c>
      <c r="M11" s="40" t="s">
        <v>957</v>
      </c>
      <c r="N11" s="177" t="s">
        <v>131</v>
      </c>
      <c r="O11" s="40">
        <v>3261</v>
      </c>
      <c r="P11" s="127">
        <v>1.1740000000000002</v>
      </c>
      <c r="Q11" s="127">
        <v>1.5715000000000003</v>
      </c>
      <c r="R11" s="127">
        <f t="shared" si="1"/>
        <v>2.7455000000000007</v>
      </c>
      <c r="S11" s="128">
        <f t="shared" si="2"/>
        <v>3.71010492</v>
      </c>
      <c r="T11" s="128">
        <f t="shared" si="3"/>
        <v>5.883414675</v>
      </c>
      <c r="U11" s="128">
        <f>S11-P11</f>
        <v>2.5361049199999997</v>
      </c>
      <c r="V11" s="128">
        <f t="shared" si="9"/>
        <v>4.3119146749999997</v>
      </c>
      <c r="W11" s="128">
        <f t="shared" si="4"/>
        <v>0.69058136971599982</v>
      </c>
      <c r="X11" s="128">
        <f t="shared" si="5"/>
        <v>1.3297944857699999</v>
      </c>
      <c r="Y11" s="128">
        <f t="shared" si="6"/>
        <v>2.0699999999999998</v>
      </c>
      <c r="Z11" s="128">
        <f t="shared" si="7"/>
        <v>3.99</v>
      </c>
    </row>
    <row r="12" spans="1:26" ht="24.95" customHeight="1">
      <c r="A12" s="38" t="s">
        <v>1209</v>
      </c>
      <c r="B12" s="38" t="s">
        <v>2638</v>
      </c>
      <c r="C12" s="61">
        <v>7</v>
      </c>
      <c r="D12" s="107" t="s">
        <v>1218</v>
      </c>
      <c r="E12" s="22" t="s">
        <v>1219</v>
      </c>
      <c r="F12" s="40">
        <v>0</v>
      </c>
      <c r="G12" s="40">
        <v>48</v>
      </c>
      <c r="H12" s="40">
        <v>10</v>
      </c>
      <c r="I12" s="40">
        <v>0</v>
      </c>
      <c r="J12" s="40">
        <v>0</v>
      </c>
      <c r="K12" s="40">
        <f t="shared" si="0"/>
        <v>58</v>
      </c>
      <c r="L12" s="50">
        <v>33510100001726</v>
      </c>
      <c r="M12" s="40" t="s">
        <v>957</v>
      </c>
      <c r="N12" s="177" t="s">
        <v>131</v>
      </c>
      <c r="O12" s="40">
        <v>1472</v>
      </c>
      <c r="P12" s="127">
        <v>0.56479999999999997</v>
      </c>
      <c r="Q12" s="127">
        <v>0.58690000000000042</v>
      </c>
      <c r="R12" s="127">
        <f t="shared" si="1"/>
        <v>1.1517000000000004</v>
      </c>
      <c r="S12" s="128">
        <f t="shared" si="2"/>
        <v>1.67472384</v>
      </c>
      <c r="T12" s="128">
        <f t="shared" si="3"/>
        <v>2.6557455999999999</v>
      </c>
      <c r="U12" s="128">
        <f>S12-P12</f>
        <v>1.10992384</v>
      </c>
      <c r="V12" s="128">
        <f t="shared" si="9"/>
        <v>2.0688455999999995</v>
      </c>
      <c r="W12" s="128">
        <f t="shared" si="4"/>
        <v>0.30223226163199995</v>
      </c>
      <c r="X12" s="128">
        <f t="shared" si="5"/>
        <v>0.63803198303999986</v>
      </c>
      <c r="Y12" s="128">
        <f t="shared" si="6"/>
        <v>0.91</v>
      </c>
      <c r="Z12" s="128">
        <f t="shared" si="7"/>
        <v>1.91</v>
      </c>
    </row>
    <row r="13" spans="1:26" ht="24.95" customHeight="1">
      <c r="A13" s="38" t="s">
        <v>1209</v>
      </c>
      <c r="B13" s="38" t="s">
        <v>2091</v>
      </c>
      <c r="C13" s="61">
        <v>8</v>
      </c>
      <c r="D13" s="107" t="s">
        <v>534</v>
      </c>
      <c r="E13" s="22" t="s">
        <v>1220</v>
      </c>
      <c r="F13" s="40">
        <v>0</v>
      </c>
      <c r="G13" s="40">
        <v>55</v>
      </c>
      <c r="H13" s="40">
        <v>29</v>
      </c>
      <c r="I13" s="40">
        <v>0</v>
      </c>
      <c r="J13" s="40">
        <v>0</v>
      </c>
      <c r="K13" s="40">
        <f t="shared" si="0"/>
        <v>84</v>
      </c>
      <c r="L13" s="50">
        <v>33510100001558</v>
      </c>
      <c r="M13" s="40" t="s">
        <v>957</v>
      </c>
      <c r="N13" s="177" t="s">
        <v>131</v>
      </c>
      <c r="O13" s="40">
        <v>922</v>
      </c>
      <c r="P13" s="127">
        <v>6.798</v>
      </c>
      <c r="Q13" s="127">
        <v>0.60699999999999998</v>
      </c>
      <c r="R13" s="127">
        <f t="shared" si="1"/>
        <v>7.4050000000000002</v>
      </c>
      <c r="S13" s="128">
        <f t="shared" si="2"/>
        <v>1.0489778400000001</v>
      </c>
      <c r="T13" s="128">
        <f t="shared" si="3"/>
        <v>1.66344935</v>
      </c>
      <c r="U13" s="151">
        <v>0</v>
      </c>
      <c r="V13" s="128">
        <f t="shared" si="9"/>
        <v>1.0564493500000001</v>
      </c>
      <c r="W13" s="128">
        <f t="shared" si="4"/>
        <v>0</v>
      </c>
      <c r="X13" s="128">
        <f t="shared" si="5"/>
        <v>0.32580897953999999</v>
      </c>
      <c r="Y13" s="128">
        <f t="shared" si="6"/>
        <v>0</v>
      </c>
      <c r="Z13" s="128">
        <f t="shared" si="7"/>
        <v>0.98</v>
      </c>
    </row>
    <row r="14" spans="1:26" ht="24.95" customHeight="1">
      <c r="A14" s="38" t="s">
        <v>1209</v>
      </c>
      <c r="B14" s="38" t="s">
        <v>1209</v>
      </c>
      <c r="C14" s="61">
        <v>9</v>
      </c>
      <c r="D14" s="107" t="s">
        <v>230</v>
      </c>
      <c r="E14" s="22" t="s">
        <v>1221</v>
      </c>
      <c r="F14" s="40">
        <v>6</v>
      </c>
      <c r="G14" s="40">
        <v>18</v>
      </c>
      <c r="H14" s="40">
        <v>4</v>
      </c>
      <c r="I14" s="40">
        <v>0</v>
      </c>
      <c r="J14" s="40">
        <v>0</v>
      </c>
      <c r="K14" s="40">
        <f t="shared" si="0"/>
        <v>28</v>
      </c>
      <c r="L14" s="50">
        <v>33510100001696</v>
      </c>
      <c r="M14" s="40" t="s">
        <v>957</v>
      </c>
      <c r="N14" s="177" t="s">
        <v>131</v>
      </c>
      <c r="O14" s="40">
        <v>819</v>
      </c>
      <c r="P14" s="127">
        <v>0.44149999999999989</v>
      </c>
      <c r="Q14" s="127">
        <v>0.91299999999999959</v>
      </c>
      <c r="R14" s="127">
        <f t="shared" si="1"/>
        <v>1.3544999999999994</v>
      </c>
      <c r="S14" s="128">
        <f t="shared" si="2"/>
        <v>0.93179268000000004</v>
      </c>
      <c r="T14" s="128">
        <f t="shared" si="3"/>
        <v>1.477619325</v>
      </c>
      <c r="U14" s="128">
        <f>S14-P14</f>
        <v>0.49029268000000015</v>
      </c>
      <c r="V14" s="128">
        <f t="shared" si="9"/>
        <v>0.56461932500000045</v>
      </c>
      <c r="W14" s="128">
        <f t="shared" si="4"/>
        <v>0.13350669676400004</v>
      </c>
      <c r="X14" s="128">
        <f t="shared" si="5"/>
        <v>0.17412859983000012</v>
      </c>
      <c r="Y14" s="128">
        <f t="shared" si="6"/>
        <v>0.4</v>
      </c>
      <c r="Z14" s="128">
        <f t="shared" si="7"/>
        <v>0.52</v>
      </c>
    </row>
    <row r="15" spans="1:26" ht="24.95" customHeight="1">
      <c r="A15" s="38" t="s">
        <v>1209</v>
      </c>
      <c r="B15" s="38" t="s">
        <v>1209</v>
      </c>
      <c r="C15" s="61">
        <v>10</v>
      </c>
      <c r="D15" s="107" t="s">
        <v>1222</v>
      </c>
      <c r="E15" s="22" t="s">
        <v>1223</v>
      </c>
      <c r="F15" s="40">
        <v>21</v>
      </c>
      <c r="G15" s="40">
        <v>39</v>
      </c>
      <c r="H15" s="40">
        <v>1</v>
      </c>
      <c r="I15" s="40">
        <v>0</v>
      </c>
      <c r="J15" s="40">
        <v>3</v>
      </c>
      <c r="K15" s="40">
        <f t="shared" si="0"/>
        <v>64</v>
      </c>
      <c r="L15" s="50">
        <v>33510100001690</v>
      </c>
      <c r="M15" s="40" t="s">
        <v>957</v>
      </c>
      <c r="N15" s="177" t="s">
        <v>131</v>
      </c>
      <c r="O15" s="40">
        <v>1725</v>
      </c>
      <c r="P15" s="127">
        <v>0.95140000000000002</v>
      </c>
      <c r="Q15" s="127">
        <v>1.3273000000000006</v>
      </c>
      <c r="R15" s="127">
        <f t="shared" si="1"/>
        <v>2.2787000000000006</v>
      </c>
      <c r="S15" s="128">
        <f t="shared" si="2"/>
        <v>1.9625670000000002</v>
      </c>
      <c r="T15" s="128">
        <f t="shared" si="3"/>
        <v>3.1122018750000002</v>
      </c>
      <c r="U15" s="128">
        <f>S15-P15</f>
        <v>1.0111670000000001</v>
      </c>
      <c r="V15" s="128">
        <f t="shared" si="9"/>
        <v>1.7849018749999996</v>
      </c>
      <c r="W15" s="128">
        <f t="shared" si="4"/>
        <v>0.27534077410000002</v>
      </c>
      <c r="X15" s="128">
        <f t="shared" si="5"/>
        <v>0.55046373824999983</v>
      </c>
      <c r="Y15" s="128">
        <f t="shared" si="6"/>
        <v>0.83</v>
      </c>
      <c r="Z15" s="128">
        <f t="shared" si="7"/>
        <v>1.65</v>
      </c>
    </row>
    <row r="16" spans="1:26" ht="24.95" customHeight="1">
      <c r="A16" s="38" t="s">
        <v>1209</v>
      </c>
      <c r="B16" s="38" t="s">
        <v>2013</v>
      </c>
      <c r="C16" s="61">
        <v>11</v>
      </c>
      <c r="D16" s="107" t="s">
        <v>585</v>
      </c>
      <c r="E16" s="22" t="s">
        <v>1224</v>
      </c>
      <c r="F16" s="40">
        <v>0</v>
      </c>
      <c r="G16" s="40">
        <v>47</v>
      </c>
      <c r="H16" s="40">
        <v>0</v>
      </c>
      <c r="I16" s="40">
        <v>0</v>
      </c>
      <c r="J16" s="40">
        <v>0</v>
      </c>
      <c r="K16" s="40">
        <f t="shared" si="0"/>
        <v>47</v>
      </c>
      <c r="L16" s="50">
        <v>33510100001634</v>
      </c>
      <c r="M16" s="40" t="s">
        <v>957</v>
      </c>
      <c r="N16" s="177" t="s">
        <v>131</v>
      </c>
      <c r="O16" s="40">
        <v>1769</v>
      </c>
      <c r="P16" s="127">
        <v>1.0429999999999999</v>
      </c>
      <c r="Q16" s="127">
        <v>1.1870000000000001</v>
      </c>
      <c r="R16" s="127">
        <f t="shared" si="1"/>
        <v>2.23</v>
      </c>
      <c r="S16" s="128">
        <f t="shared" si="2"/>
        <v>2.0126266799999999</v>
      </c>
      <c r="T16" s="128">
        <f t="shared" si="3"/>
        <v>3.191585575</v>
      </c>
      <c r="U16" s="128">
        <f>S16-P16</f>
        <v>0.96962667999999996</v>
      </c>
      <c r="V16" s="128">
        <f t="shared" si="9"/>
        <v>2.0045855750000001</v>
      </c>
      <c r="W16" s="128">
        <f t="shared" si="4"/>
        <v>0.26402934496399993</v>
      </c>
      <c r="X16" s="128">
        <f t="shared" si="5"/>
        <v>0.61821419133</v>
      </c>
      <c r="Y16" s="128">
        <f t="shared" si="6"/>
        <v>0.79</v>
      </c>
      <c r="Z16" s="128">
        <f t="shared" si="7"/>
        <v>1.85</v>
      </c>
    </row>
    <row r="17" spans="1:26" ht="24.95" customHeight="1">
      <c r="A17" s="38" t="s">
        <v>1931</v>
      </c>
      <c r="B17" s="38" t="s">
        <v>1931</v>
      </c>
      <c r="C17" s="61">
        <v>12</v>
      </c>
      <c r="D17" s="107" t="s">
        <v>1225</v>
      </c>
      <c r="E17" s="22" t="s">
        <v>1226</v>
      </c>
      <c r="F17" s="40">
        <v>9</v>
      </c>
      <c r="G17" s="40">
        <v>7</v>
      </c>
      <c r="H17" s="40">
        <v>16</v>
      </c>
      <c r="I17" s="40">
        <v>0</v>
      </c>
      <c r="J17" s="40">
        <v>0</v>
      </c>
      <c r="K17" s="40">
        <f t="shared" si="0"/>
        <v>32</v>
      </c>
      <c r="L17" s="40">
        <v>50045852463</v>
      </c>
      <c r="M17" s="40" t="s">
        <v>92</v>
      </c>
      <c r="N17" s="177" t="s">
        <v>129</v>
      </c>
      <c r="O17" s="40">
        <v>545</v>
      </c>
      <c r="P17" s="127">
        <v>1.889</v>
      </c>
      <c r="Q17" s="127">
        <v>-6.4500000000000113E-2</v>
      </c>
      <c r="R17" s="127">
        <f t="shared" si="1"/>
        <v>1.8245</v>
      </c>
      <c r="S17" s="128">
        <f t="shared" si="2"/>
        <v>0.62005739999999998</v>
      </c>
      <c r="T17" s="128">
        <f t="shared" si="3"/>
        <v>0.98327537500000006</v>
      </c>
      <c r="U17" s="151">
        <v>0</v>
      </c>
      <c r="V17" s="128">
        <f t="shared" si="9"/>
        <v>1.0477753750000001</v>
      </c>
      <c r="W17" s="128">
        <f t="shared" si="4"/>
        <v>0</v>
      </c>
      <c r="X17" s="128">
        <f t="shared" si="5"/>
        <v>0.32313392564999999</v>
      </c>
      <c r="Y17" s="128">
        <f t="shared" si="6"/>
        <v>0</v>
      </c>
      <c r="Z17" s="128">
        <f t="shared" si="7"/>
        <v>0.97</v>
      </c>
    </row>
    <row r="18" spans="1:26" ht="24.95" customHeight="1">
      <c r="A18" s="38" t="s">
        <v>1931</v>
      </c>
      <c r="B18" s="38" t="s">
        <v>1942</v>
      </c>
      <c r="C18" s="61">
        <v>13</v>
      </c>
      <c r="D18" s="107" t="s">
        <v>490</v>
      </c>
      <c r="E18" s="22" t="s">
        <v>1227</v>
      </c>
      <c r="F18" s="40">
        <v>13</v>
      </c>
      <c r="G18" s="40">
        <v>53</v>
      </c>
      <c r="H18" s="40">
        <v>40</v>
      </c>
      <c r="I18" s="40">
        <v>0</v>
      </c>
      <c r="J18" s="40">
        <v>0</v>
      </c>
      <c r="K18" s="40">
        <f t="shared" si="0"/>
        <v>106</v>
      </c>
      <c r="L18" s="40">
        <v>50045329189</v>
      </c>
      <c r="M18" s="40" t="s">
        <v>98</v>
      </c>
      <c r="N18" s="177" t="s">
        <v>136</v>
      </c>
      <c r="O18" s="40">
        <v>3152</v>
      </c>
      <c r="P18" s="127">
        <v>1.5104999999999993</v>
      </c>
      <c r="Q18" s="127">
        <v>1.8094999999999999</v>
      </c>
      <c r="R18" s="127">
        <f t="shared" si="1"/>
        <v>3.3199999999999994</v>
      </c>
      <c r="S18" s="128">
        <f t="shared" si="2"/>
        <v>3.58609344</v>
      </c>
      <c r="T18" s="128">
        <f t="shared" si="3"/>
        <v>5.6867596000000002</v>
      </c>
      <c r="U18" s="128">
        <f>S18-P18</f>
        <v>2.0755934400000005</v>
      </c>
      <c r="V18" s="128">
        <f t="shared" si="9"/>
        <v>3.8772596000000004</v>
      </c>
      <c r="W18" s="128">
        <f t="shared" si="4"/>
        <v>0.56518409371200007</v>
      </c>
      <c r="X18" s="128">
        <f t="shared" si="5"/>
        <v>1.1957468606400001</v>
      </c>
      <c r="Y18" s="128">
        <f t="shared" si="6"/>
        <v>1.7</v>
      </c>
      <c r="Z18" s="128">
        <f t="shared" si="7"/>
        <v>3.59</v>
      </c>
    </row>
    <row r="19" spans="1:26" ht="24.95" customHeight="1">
      <c r="A19" s="38" t="s">
        <v>1931</v>
      </c>
      <c r="B19" s="38" t="s">
        <v>1954</v>
      </c>
      <c r="C19" s="61">
        <v>14</v>
      </c>
      <c r="D19" s="107" t="s">
        <v>1228</v>
      </c>
      <c r="E19" s="22" t="s">
        <v>1229</v>
      </c>
      <c r="F19" s="40">
        <v>5</v>
      </c>
      <c r="G19" s="40">
        <v>15</v>
      </c>
      <c r="H19" s="40">
        <v>38</v>
      </c>
      <c r="I19" s="40">
        <v>0</v>
      </c>
      <c r="J19" s="40">
        <v>6</v>
      </c>
      <c r="K19" s="40">
        <f t="shared" si="0"/>
        <v>64</v>
      </c>
      <c r="L19" s="50">
        <v>33510100001603</v>
      </c>
      <c r="M19" s="40" t="s">
        <v>957</v>
      </c>
      <c r="N19" s="177" t="s">
        <v>131</v>
      </c>
      <c r="O19" s="40">
        <v>1582</v>
      </c>
      <c r="P19" s="127">
        <v>1.2024999999999999</v>
      </c>
      <c r="Q19" s="127">
        <v>1.302</v>
      </c>
      <c r="R19" s="127">
        <f t="shared" si="1"/>
        <v>2.5045000000000002</v>
      </c>
      <c r="S19" s="128">
        <f t="shared" si="2"/>
        <v>1.79987304</v>
      </c>
      <c r="T19" s="128">
        <f t="shared" si="3"/>
        <v>2.8542048500000003</v>
      </c>
      <c r="U19" s="128">
        <f>S19-P19</f>
        <v>0.59737304000000013</v>
      </c>
      <c r="V19" s="128">
        <f t="shared" si="9"/>
        <v>1.5522048500000003</v>
      </c>
      <c r="W19" s="128">
        <f t="shared" si="4"/>
        <v>0.16266467879200003</v>
      </c>
      <c r="X19" s="128">
        <f t="shared" si="5"/>
        <v>0.47869997574000001</v>
      </c>
      <c r="Y19" s="128">
        <f t="shared" si="6"/>
        <v>0.49</v>
      </c>
      <c r="Z19" s="128">
        <f t="shared" si="7"/>
        <v>1.44</v>
      </c>
    </row>
    <row r="20" spans="1:26" ht="24.95" customHeight="1">
      <c r="A20" s="38" t="s">
        <v>1931</v>
      </c>
      <c r="B20" s="38" t="s">
        <v>1945</v>
      </c>
      <c r="C20" s="61">
        <v>15</v>
      </c>
      <c r="D20" s="107" t="s">
        <v>536</v>
      </c>
      <c r="E20" s="22" t="s">
        <v>1230</v>
      </c>
      <c r="F20" s="40">
        <v>3</v>
      </c>
      <c r="G20" s="40">
        <v>16</v>
      </c>
      <c r="H20" s="40">
        <v>4</v>
      </c>
      <c r="I20" s="40">
        <v>0</v>
      </c>
      <c r="J20" s="40">
        <v>0</v>
      </c>
      <c r="K20" s="40">
        <f t="shared" si="0"/>
        <v>23</v>
      </c>
      <c r="L20" s="50">
        <v>33510100003968</v>
      </c>
      <c r="M20" s="40" t="s">
        <v>957</v>
      </c>
      <c r="N20" s="177" t="s">
        <v>131</v>
      </c>
      <c r="O20" s="40">
        <v>460</v>
      </c>
      <c r="P20" s="127">
        <v>0.37070000000000014</v>
      </c>
      <c r="Q20" s="127">
        <v>0.50580000000000003</v>
      </c>
      <c r="R20" s="127">
        <f t="shared" si="1"/>
        <v>0.87650000000000017</v>
      </c>
      <c r="S20" s="128">
        <f t="shared" si="2"/>
        <v>0.52335120000000002</v>
      </c>
      <c r="T20" s="128">
        <f t="shared" si="3"/>
        <v>0.82992050000000006</v>
      </c>
      <c r="U20" s="128">
        <f>S20-P20</f>
        <v>0.15265119999999988</v>
      </c>
      <c r="V20" s="128">
        <f t="shared" si="9"/>
        <v>0.32412050000000003</v>
      </c>
      <c r="W20" s="128">
        <f t="shared" si="4"/>
        <v>4.1566921759999965E-2</v>
      </c>
      <c r="X20" s="128">
        <f t="shared" si="5"/>
        <v>9.9958762199999995E-2</v>
      </c>
      <c r="Y20" s="128">
        <f t="shared" si="6"/>
        <v>0.12</v>
      </c>
      <c r="Z20" s="128">
        <f t="shared" si="7"/>
        <v>0.3</v>
      </c>
    </row>
    <row r="21" spans="1:26" ht="24.95" customHeight="1">
      <c r="A21" s="38" t="s">
        <v>1931</v>
      </c>
      <c r="B21" s="38" t="s">
        <v>1931</v>
      </c>
      <c r="C21" s="61">
        <v>16</v>
      </c>
      <c r="D21" s="107" t="s">
        <v>494</v>
      </c>
      <c r="E21" s="22" t="s">
        <v>1231</v>
      </c>
      <c r="F21" s="40">
        <v>13</v>
      </c>
      <c r="G21" s="40">
        <v>38</v>
      </c>
      <c r="H21" s="40">
        <v>6</v>
      </c>
      <c r="I21" s="40">
        <v>0</v>
      </c>
      <c r="J21" s="40">
        <v>0</v>
      </c>
      <c r="K21" s="40">
        <f t="shared" si="0"/>
        <v>57</v>
      </c>
      <c r="L21" s="40">
        <v>50126554002</v>
      </c>
      <c r="M21" s="40" t="s">
        <v>92</v>
      </c>
      <c r="N21" s="177" t="s">
        <v>129</v>
      </c>
      <c r="O21" s="40">
        <v>1374</v>
      </c>
      <c r="P21" s="127">
        <v>1.6260000000000001</v>
      </c>
      <c r="Q21" s="127">
        <v>0.54400000000000004</v>
      </c>
      <c r="R21" s="127">
        <f t="shared" si="1"/>
        <v>2.17</v>
      </c>
      <c r="S21" s="128">
        <f t="shared" si="2"/>
        <v>1.56322728</v>
      </c>
      <c r="T21" s="128">
        <f t="shared" si="3"/>
        <v>2.47893645</v>
      </c>
      <c r="U21" s="151">
        <v>0</v>
      </c>
      <c r="V21" s="128">
        <f t="shared" si="9"/>
        <v>1.9349364499999999</v>
      </c>
      <c r="W21" s="128">
        <f t="shared" si="4"/>
        <v>0</v>
      </c>
      <c r="X21" s="128">
        <f t="shared" si="5"/>
        <v>0.59673440117999998</v>
      </c>
      <c r="Y21" s="128">
        <f t="shared" si="6"/>
        <v>0</v>
      </c>
      <c r="Z21" s="128">
        <f t="shared" si="7"/>
        <v>1.79</v>
      </c>
    </row>
    <row r="22" spans="1:26" ht="24.95" customHeight="1">
      <c r="A22" s="38" t="s">
        <v>1931</v>
      </c>
      <c r="B22" s="38" t="s">
        <v>1948</v>
      </c>
      <c r="C22" s="61">
        <v>17</v>
      </c>
      <c r="D22" s="107" t="s">
        <v>1232</v>
      </c>
      <c r="E22" s="22" t="s">
        <v>1233</v>
      </c>
      <c r="F22" s="40">
        <v>19</v>
      </c>
      <c r="G22" s="40">
        <v>33</v>
      </c>
      <c r="H22" s="40">
        <v>0</v>
      </c>
      <c r="I22" s="40">
        <v>0</v>
      </c>
      <c r="J22" s="40">
        <v>0</v>
      </c>
      <c r="K22" s="40">
        <f t="shared" si="0"/>
        <v>52</v>
      </c>
      <c r="L22" s="50">
        <v>33510100001624</v>
      </c>
      <c r="M22" s="40" t="s">
        <v>957</v>
      </c>
      <c r="N22" s="177" t="s">
        <v>131</v>
      </c>
      <c r="O22" s="40">
        <v>2023</v>
      </c>
      <c r="P22" s="127">
        <v>3.9970000000000003</v>
      </c>
      <c r="Q22" s="127">
        <v>1.9604999999999999</v>
      </c>
      <c r="R22" s="127">
        <f t="shared" si="1"/>
        <v>5.9575000000000005</v>
      </c>
      <c r="S22" s="128">
        <f t="shared" si="2"/>
        <v>2.3016075599999999</v>
      </c>
      <c r="T22" s="128">
        <f t="shared" si="3"/>
        <v>3.649846025</v>
      </c>
      <c r="U22" s="151">
        <v>0</v>
      </c>
      <c r="V22" s="128">
        <f t="shared" si="9"/>
        <v>1.6893460250000001</v>
      </c>
      <c r="W22" s="128">
        <f t="shared" si="4"/>
        <v>0</v>
      </c>
      <c r="X22" s="128">
        <f t="shared" si="5"/>
        <v>0.52099431410999997</v>
      </c>
      <c r="Y22" s="128">
        <f t="shared" si="6"/>
        <v>0</v>
      </c>
      <c r="Z22" s="128">
        <f t="shared" si="7"/>
        <v>1.56</v>
      </c>
    </row>
    <row r="23" spans="1:26" ht="24.95" customHeight="1">
      <c r="A23" s="38" t="s">
        <v>1931</v>
      </c>
      <c r="B23" s="38" t="s">
        <v>1945</v>
      </c>
      <c r="C23" s="61">
        <v>18</v>
      </c>
      <c r="D23" s="107" t="s">
        <v>538</v>
      </c>
      <c r="E23" s="22" t="s">
        <v>1234</v>
      </c>
      <c r="F23" s="40">
        <v>5</v>
      </c>
      <c r="G23" s="40">
        <v>14</v>
      </c>
      <c r="H23" s="40">
        <v>15</v>
      </c>
      <c r="I23" s="40">
        <v>0</v>
      </c>
      <c r="J23" s="40">
        <v>5</v>
      </c>
      <c r="K23" s="40">
        <f t="shared" si="0"/>
        <v>39</v>
      </c>
      <c r="L23" s="50">
        <v>33510100001586</v>
      </c>
      <c r="M23" s="40" t="s">
        <v>957</v>
      </c>
      <c r="N23" s="177" t="s">
        <v>131</v>
      </c>
      <c r="O23" s="40">
        <v>1299</v>
      </c>
      <c r="P23" s="127">
        <v>1.1040000000000003</v>
      </c>
      <c r="Q23" s="127">
        <v>0.20899999999999985</v>
      </c>
      <c r="R23" s="127">
        <f t="shared" si="1"/>
        <v>1.3130000000000002</v>
      </c>
      <c r="S23" s="128">
        <f t="shared" si="2"/>
        <v>1.47789828</v>
      </c>
      <c r="T23" s="128">
        <f t="shared" si="3"/>
        <v>2.3436233250000003</v>
      </c>
      <c r="U23" s="128">
        <f t="shared" ref="U23:U47" si="10">S23-P23</f>
        <v>0.37389827999999969</v>
      </c>
      <c r="V23" s="128">
        <f t="shared" si="9"/>
        <v>2.1346233250000006</v>
      </c>
      <c r="W23" s="128">
        <f t="shared" si="4"/>
        <v>0.10181250164399991</v>
      </c>
      <c r="X23" s="128">
        <f t="shared" si="5"/>
        <v>0.65831783343000005</v>
      </c>
      <c r="Y23" s="128">
        <f t="shared" si="6"/>
        <v>0.31</v>
      </c>
      <c r="Z23" s="128">
        <f t="shared" si="7"/>
        <v>1.97</v>
      </c>
    </row>
    <row r="24" spans="1:26" ht="24.95" customHeight="1">
      <c r="A24" s="38" t="s">
        <v>1931</v>
      </c>
      <c r="B24" s="38" t="s">
        <v>1948</v>
      </c>
      <c r="C24" s="61">
        <v>19</v>
      </c>
      <c r="D24" s="107" t="s">
        <v>1235</v>
      </c>
      <c r="E24" s="22" t="s">
        <v>1236</v>
      </c>
      <c r="F24" s="40">
        <v>9</v>
      </c>
      <c r="G24" s="40">
        <v>12</v>
      </c>
      <c r="H24" s="40">
        <v>19</v>
      </c>
      <c r="I24" s="40">
        <v>0</v>
      </c>
      <c r="J24" s="40">
        <v>1</v>
      </c>
      <c r="K24" s="40">
        <f t="shared" si="0"/>
        <v>41</v>
      </c>
      <c r="L24" s="50">
        <v>33510100001591</v>
      </c>
      <c r="M24" s="40" t="s">
        <v>957</v>
      </c>
      <c r="N24" s="177" t="s">
        <v>131</v>
      </c>
      <c r="O24" s="40">
        <v>1323</v>
      </c>
      <c r="P24" s="127">
        <v>0.58929999999999993</v>
      </c>
      <c r="Q24" s="127">
        <v>0.59280000000000022</v>
      </c>
      <c r="R24" s="127">
        <f t="shared" si="1"/>
        <v>1.1821000000000002</v>
      </c>
      <c r="S24" s="128">
        <f t="shared" si="2"/>
        <v>1.50520356</v>
      </c>
      <c r="T24" s="128">
        <f t="shared" si="3"/>
        <v>2.3869235250000003</v>
      </c>
      <c r="U24" s="128">
        <f t="shared" si="10"/>
        <v>0.91590356000000006</v>
      </c>
      <c r="V24" s="128">
        <f t="shared" si="9"/>
        <v>1.7941235250000001</v>
      </c>
      <c r="W24" s="128">
        <f t="shared" si="4"/>
        <v>0.249400539388</v>
      </c>
      <c r="X24" s="128">
        <f t="shared" si="5"/>
        <v>0.55330769510999989</v>
      </c>
      <c r="Y24" s="128">
        <f t="shared" si="6"/>
        <v>0.75</v>
      </c>
      <c r="Z24" s="128">
        <f t="shared" si="7"/>
        <v>1.66</v>
      </c>
    </row>
    <row r="25" spans="1:26" ht="24.95" customHeight="1">
      <c r="A25" s="112" t="s">
        <v>1931</v>
      </c>
      <c r="B25" s="112" t="s">
        <v>1931</v>
      </c>
      <c r="C25" s="61">
        <v>20</v>
      </c>
      <c r="D25" s="162" t="s">
        <v>1237</v>
      </c>
      <c r="E25" s="82" t="s">
        <v>1238</v>
      </c>
      <c r="F25" s="89">
        <v>93</v>
      </c>
      <c r="G25" s="89">
        <v>178</v>
      </c>
      <c r="H25" s="89">
        <v>126</v>
      </c>
      <c r="I25" s="89"/>
      <c r="J25" s="89">
        <v>17</v>
      </c>
      <c r="K25" s="163">
        <f t="shared" si="0"/>
        <v>414</v>
      </c>
      <c r="L25" s="164">
        <v>11030100005886</v>
      </c>
      <c r="M25" s="163" t="s">
        <v>1239</v>
      </c>
      <c r="N25" s="181" t="s">
        <v>1240</v>
      </c>
      <c r="O25" s="40">
        <v>11409</v>
      </c>
      <c r="P25" s="127">
        <v>4.3990000000000009</v>
      </c>
      <c r="Q25" s="127">
        <v>6.125</v>
      </c>
      <c r="R25" s="127">
        <f t="shared" si="1"/>
        <v>10.524000000000001</v>
      </c>
      <c r="S25" s="128">
        <f t="shared" si="2"/>
        <v>12.980247480000001</v>
      </c>
      <c r="T25" s="128">
        <f t="shared" si="3"/>
        <v>20.583832575000002</v>
      </c>
      <c r="U25" s="128">
        <f t="shared" si="10"/>
        <v>8.58124748</v>
      </c>
      <c r="V25" s="128">
        <f t="shared" si="9"/>
        <v>14.458832575000002</v>
      </c>
      <c r="W25" s="128">
        <f t="shared" si="4"/>
        <v>2.3366736888039998</v>
      </c>
      <c r="X25" s="128">
        <f t="shared" si="5"/>
        <v>4.4591039661300007</v>
      </c>
      <c r="Y25" s="128">
        <f t="shared" si="6"/>
        <v>7.01</v>
      </c>
      <c r="Z25" s="128">
        <f t="shared" si="7"/>
        <v>13.38</v>
      </c>
    </row>
    <row r="26" spans="1:26" ht="24.95" customHeight="1">
      <c r="A26" s="38" t="s">
        <v>1895</v>
      </c>
      <c r="B26" s="38" t="s">
        <v>1895</v>
      </c>
      <c r="C26" s="61">
        <v>21</v>
      </c>
      <c r="D26" s="107" t="s">
        <v>1241</v>
      </c>
      <c r="E26" s="22" t="s">
        <v>1242</v>
      </c>
      <c r="F26" s="40">
        <v>32</v>
      </c>
      <c r="G26" s="40">
        <v>26</v>
      </c>
      <c r="H26" s="40">
        <v>156</v>
      </c>
      <c r="I26" s="40">
        <v>0</v>
      </c>
      <c r="J26" s="40">
        <v>0</v>
      </c>
      <c r="K26" s="40">
        <f t="shared" si="0"/>
        <v>214</v>
      </c>
      <c r="L26" s="40">
        <v>50124018392</v>
      </c>
      <c r="M26" s="40" t="s">
        <v>98</v>
      </c>
      <c r="N26" s="177" t="s">
        <v>136</v>
      </c>
      <c r="O26" s="40">
        <v>5040</v>
      </c>
      <c r="P26" s="127">
        <v>2.6469999999999998</v>
      </c>
      <c r="Q26" s="127">
        <v>4.1904999999999992</v>
      </c>
      <c r="R26" s="127">
        <f t="shared" si="1"/>
        <v>6.8374999999999986</v>
      </c>
      <c r="S26" s="128">
        <f t="shared" si="2"/>
        <v>5.7341088000000004</v>
      </c>
      <c r="T26" s="128">
        <f t="shared" si="3"/>
        <v>9.0930420000000005</v>
      </c>
      <c r="U26" s="128">
        <f t="shared" si="10"/>
        <v>3.0871088000000007</v>
      </c>
      <c r="V26" s="128">
        <f t="shared" si="9"/>
        <v>4.9025420000000013</v>
      </c>
      <c r="W26" s="128">
        <f t="shared" si="4"/>
        <v>0.84061972624000003</v>
      </c>
      <c r="X26" s="128">
        <f t="shared" si="5"/>
        <v>1.5119439528000003</v>
      </c>
      <c r="Y26" s="128">
        <f t="shared" si="6"/>
        <v>2.52</v>
      </c>
      <c r="Z26" s="128">
        <f t="shared" si="7"/>
        <v>4.54</v>
      </c>
    </row>
    <row r="27" spans="1:26" ht="24.95" customHeight="1">
      <c r="A27" s="38" t="s">
        <v>1895</v>
      </c>
      <c r="B27" s="38" t="s">
        <v>1243</v>
      </c>
      <c r="C27" s="61">
        <v>22</v>
      </c>
      <c r="D27" s="107" t="s">
        <v>1244</v>
      </c>
      <c r="E27" s="22" t="s">
        <v>1245</v>
      </c>
      <c r="F27" s="40">
        <v>0</v>
      </c>
      <c r="G27" s="40">
        <v>0</v>
      </c>
      <c r="H27" s="40">
        <v>36</v>
      </c>
      <c r="I27" s="40">
        <v>0</v>
      </c>
      <c r="J27" s="40">
        <v>0</v>
      </c>
      <c r="K27" s="40">
        <f t="shared" si="0"/>
        <v>36</v>
      </c>
      <c r="L27" s="40">
        <v>50121328114</v>
      </c>
      <c r="M27" s="40" t="s">
        <v>98</v>
      </c>
      <c r="N27" s="177" t="s">
        <v>136</v>
      </c>
      <c r="O27" s="40">
        <v>1057</v>
      </c>
      <c r="P27" s="127">
        <v>0.29849999999999999</v>
      </c>
      <c r="Q27" s="127">
        <v>0.67610000000000003</v>
      </c>
      <c r="R27" s="127">
        <f t="shared" si="1"/>
        <v>0.97460000000000002</v>
      </c>
      <c r="S27" s="128">
        <f t="shared" si="2"/>
        <v>1.2025700400000001</v>
      </c>
      <c r="T27" s="128">
        <f t="shared" si="3"/>
        <v>1.907012975</v>
      </c>
      <c r="U27" s="128">
        <f t="shared" si="10"/>
        <v>0.90407004000000013</v>
      </c>
      <c r="V27" s="128">
        <f t="shared" si="9"/>
        <v>1.2309129749999999</v>
      </c>
      <c r="W27" s="128">
        <f t="shared" si="4"/>
        <v>0.24617827189200003</v>
      </c>
      <c r="X27" s="128">
        <f t="shared" si="5"/>
        <v>0.37961356148999992</v>
      </c>
      <c r="Y27" s="128">
        <f t="shared" si="6"/>
        <v>0.74</v>
      </c>
      <c r="Z27" s="128">
        <f t="shared" si="7"/>
        <v>1.1399999999999999</v>
      </c>
    </row>
    <row r="28" spans="1:26" ht="24.95" customHeight="1">
      <c r="A28" s="38" t="s">
        <v>1895</v>
      </c>
      <c r="B28" s="38" t="s">
        <v>1892</v>
      </c>
      <c r="C28" s="61">
        <v>23</v>
      </c>
      <c r="D28" s="107" t="s">
        <v>1246</v>
      </c>
      <c r="E28" s="22" t="s">
        <v>1247</v>
      </c>
      <c r="F28" s="40">
        <v>5</v>
      </c>
      <c r="G28" s="40">
        <v>57</v>
      </c>
      <c r="H28" s="40">
        <v>82</v>
      </c>
      <c r="I28" s="40">
        <v>0</v>
      </c>
      <c r="J28" s="40">
        <v>0</v>
      </c>
      <c r="K28" s="40">
        <f t="shared" si="0"/>
        <v>144</v>
      </c>
      <c r="L28" s="40">
        <v>50045327943</v>
      </c>
      <c r="M28" s="40" t="s">
        <v>98</v>
      </c>
      <c r="N28" s="177" t="s">
        <v>136</v>
      </c>
      <c r="O28" s="40">
        <v>3234</v>
      </c>
      <c r="P28" s="127">
        <v>2.4003999999999994</v>
      </c>
      <c r="Q28" s="127">
        <v>3.1231</v>
      </c>
      <c r="R28" s="127">
        <f t="shared" si="1"/>
        <v>5.5234999999999994</v>
      </c>
      <c r="S28" s="128">
        <f t="shared" si="2"/>
        <v>3.6793864800000002</v>
      </c>
      <c r="T28" s="128">
        <f t="shared" si="3"/>
        <v>5.8347019500000004</v>
      </c>
      <c r="U28" s="128">
        <f t="shared" si="10"/>
        <v>1.2789864800000008</v>
      </c>
      <c r="V28" s="128">
        <f t="shared" si="9"/>
        <v>2.7116019500000004</v>
      </c>
      <c r="W28" s="128">
        <f t="shared" si="4"/>
        <v>0.34826801850400019</v>
      </c>
      <c r="X28" s="128">
        <f t="shared" si="5"/>
        <v>0.83625804138000004</v>
      </c>
      <c r="Y28" s="128">
        <f t="shared" si="6"/>
        <v>1.04</v>
      </c>
      <c r="Z28" s="128">
        <f t="shared" si="7"/>
        <v>2.5099999999999998</v>
      </c>
    </row>
    <row r="29" spans="1:26" ht="24.95" customHeight="1">
      <c r="A29" s="38" t="s">
        <v>1895</v>
      </c>
      <c r="B29" s="38" t="s">
        <v>1890</v>
      </c>
      <c r="C29" s="61">
        <v>24</v>
      </c>
      <c r="D29" s="107" t="s">
        <v>410</v>
      </c>
      <c r="E29" s="22" t="s">
        <v>1248</v>
      </c>
      <c r="F29" s="40">
        <v>16</v>
      </c>
      <c r="G29" s="40">
        <v>21</v>
      </c>
      <c r="H29" s="40">
        <v>19</v>
      </c>
      <c r="I29" s="40">
        <v>0</v>
      </c>
      <c r="J29" s="40">
        <v>0</v>
      </c>
      <c r="K29" s="40">
        <f t="shared" si="0"/>
        <v>56</v>
      </c>
      <c r="L29" s="40">
        <v>50044538321</v>
      </c>
      <c r="M29" s="40" t="s">
        <v>98</v>
      </c>
      <c r="N29" s="177" t="s">
        <v>136</v>
      </c>
      <c r="O29" s="40">
        <v>1664</v>
      </c>
      <c r="P29" s="127">
        <v>0.59960000000000013</v>
      </c>
      <c r="Q29" s="127">
        <v>1.0122000000000007</v>
      </c>
      <c r="R29" s="127">
        <f t="shared" si="1"/>
        <v>1.6118000000000008</v>
      </c>
      <c r="S29" s="128">
        <f t="shared" si="2"/>
        <v>1.8931660800000001</v>
      </c>
      <c r="T29" s="128">
        <f t="shared" si="3"/>
        <v>3.0021472</v>
      </c>
      <c r="U29" s="128">
        <f t="shared" si="10"/>
        <v>1.29356608</v>
      </c>
      <c r="V29" s="128">
        <f t="shared" si="9"/>
        <v>1.9899471999999994</v>
      </c>
      <c r="W29" s="128">
        <f t="shared" si="4"/>
        <v>0.35223804358399996</v>
      </c>
      <c r="X29" s="128">
        <f t="shared" si="5"/>
        <v>0.61369971647999977</v>
      </c>
      <c r="Y29" s="128">
        <f t="shared" si="6"/>
        <v>1.06</v>
      </c>
      <c r="Z29" s="128">
        <f t="shared" si="7"/>
        <v>1.84</v>
      </c>
    </row>
    <row r="30" spans="1:26" ht="24.95" customHeight="1">
      <c r="A30" s="38" t="s">
        <v>1895</v>
      </c>
      <c r="B30" s="38" t="s">
        <v>1888</v>
      </c>
      <c r="C30" s="61">
        <v>25</v>
      </c>
      <c r="D30" s="107" t="s">
        <v>424</v>
      </c>
      <c r="E30" s="22" t="s">
        <v>1249</v>
      </c>
      <c r="F30" s="40">
        <v>4</v>
      </c>
      <c r="G30" s="40">
        <v>21</v>
      </c>
      <c r="H30" s="40">
        <v>25</v>
      </c>
      <c r="I30" s="40">
        <v>0</v>
      </c>
      <c r="J30" s="40">
        <v>0</v>
      </c>
      <c r="K30" s="40">
        <f t="shared" si="0"/>
        <v>50</v>
      </c>
      <c r="L30" s="40">
        <v>50045328506</v>
      </c>
      <c r="M30" s="40" t="s">
        <v>98</v>
      </c>
      <c r="N30" s="177" t="s">
        <v>136</v>
      </c>
      <c r="O30" s="40">
        <v>1336</v>
      </c>
      <c r="P30" s="127">
        <v>1.145</v>
      </c>
      <c r="Q30" s="127">
        <v>0.50199999999999978</v>
      </c>
      <c r="R30" s="127">
        <f t="shared" si="1"/>
        <v>1.6469999999999998</v>
      </c>
      <c r="S30" s="128">
        <f t="shared" si="2"/>
        <v>1.5199939200000001</v>
      </c>
      <c r="T30" s="128">
        <f t="shared" si="3"/>
        <v>2.4103778</v>
      </c>
      <c r="U30" s="128">
        <f t="shared" si="10"/>
        <v>0.37499392000000009</v>
      </c>
      <c r="V30" s="128">
        <f t="shared" si="9"/>
        <v>1.9083778000000002</v>
      </c>
      <c r="W30" s="128">
        <f t="shared" si="4"/>
        <v>0.10211084441600002</v>
      </c>
      <c r="X30" s="128">
        <f t="shared" si="5"/>
        <v>0.58854371352000001</v>
      </c>
      <c r="Y30" s="128">
        <f t="shared" si="6"/>
        <v>0.31</v>
      </c>
      <c r="Z30" s="128">
        <f t="shared" si="7"/>
        <v>1.77</v>
      </c>
    </row>
    <row r="31" spans="1:26" ht="24.95" customHeight="1">
      <c r="A31" s="38" t="s">
        <v>1895</v>
      </c>
      <c r="B31" s="38" t="s">
        <v>1906</v>
      </c>
      <c r="C31" s="61">
        <v>26</v>
      </c>
      <c r="D31" s="107" t="s">
        <v>419</v>
      </c>
      <c r="E31" s="22" t="s">
        <v>1250</v>
      </c>
      <c r="F31" s="40">
        <v>26</v>
      </c>
      <c r="G31" s="40">
        <v>19</v>
      </c>
      <c r="H31" s="40">
        <v>56</v>
      </c>
      <c r="I31" s="40">
        <v>0</v>
      </c>
      <c r="J31" s="40">
        <v>0</v>
      </c>
      <c r="K31" s="40">
        <f t="shared" si="0"/>
        <v>101</v>
      </c>
      <c r="L31" s="40">
        <v>50045328607</v>
      </c>
      <c r="M31" s="40" t="s">
        <v>98</v>
      </c>
      <c r="N31" s="177" t="s">
        <v>136</v>
      </c>
      <c r="O31" s="40">
        <v>2870</v>
      </c>
      <c r="P31" s="127">
        <v>1.4920000000000002</v>
      </c>
      <c r="Q31" s="127">
        <v>2.2269999999999994</v>
      </c>
      <c r="R31" s="127">
        <f t="shared" si="1"/>
        <v>3.7189999999999994</v>
      </c>
      <c r="S31" s="128">
        <f t="shared" si="2"/>
        <v>3.2652564000000002</v>
      </c>
      <c r="T31" s="128">
        <f t="shared" si="3"/>
        <v>5.1779822500000003</v>
      </c>
      <c r="U31" s="128">
        <f t="shared" si="10"/>
        <v>1.7732564</v>
      </c>
      <c r="V31" s="128">
        <f t="shared" si="9"/>
        <v>2.9509822500000009</v>
      </c>
      <c r="W31" s="128">
        <f t="shared" si="4"/>
        <v>0.48285771771999991</v>
      </c>
      <c r="X31" s="128">
        <f t="shared" si="5"/>
        <v>0.91008292590000017</v>
      </c>
      <c r="Y31" s="128">
        <f t="shared" si="6"/>
        <v>1.45</v>
      </c>
      <c r="Z31" s="128">
        <f t="shared" si="7"/>
        <v>2.73</v>
      </c>
    </row>
    <row r="32" spans="1:26" ht="24.95" customHeight="1">
      <c r="A32" s="38" t="s">
        <v>1895</v>
      </c>
      <c r="B32" s="38" t="s">
        <v>1895</v>
      </c>
      <c r="C32" s="61">
        <v>27</v>
      </c>
      <c r="D32" s="107" t="s">
        <v>423</v>
      </c>
      <c r="E32" s="22" t="s">
        <v>1251</v>
      </c>
      <c r="F32" s="40">
        <v>20</v>
      </c>
      <c r="G32" s="40">
        <v>28</v>
      </c>
      <c r="H32" s="40">
        <v>83</v>
      </c>
      <c r="I32" s="40">
        <v>0</v>
      </c>
      <c r="J32" s="40">
        <v>0</v>
      </c>
      <c r="K32" s="40">
        <f t="shared" si="0"/>
        <v>131</v>
      </c>
      <c r="L32" s="40">
        <v>50044536118</v>
      </c>
      <c r="M32" s="40" t="s">
        <v>98</v>
      </c>
      <c r="N32" s="177" t="s">
        <v>136</v>
      </c>
      <c r="O32" s="40">
        <v>3080</v>
      </c>
      <c r="P32" s="127">
        <v>1.8156000000000003</v>
      </c>
      <c r="Q32" s="127">
        <v>1.9658000000000002</v>
      </c>
      <c r="R32" s="127">
        <f t="shared" si="1"/>
        <v>3.7814000000000005</v>
      </c>
      <c r="S32" s="128">
        <f t="shared" si="2"/>
        <v>3.5041776000000002</v>
      </c>
      <c r="T32" s="128">
        <f t="shared" si="3"/>
        <v>5.5568590000000002</v>
      </c>
      <c r="U32" s="128">
        <f t="shared" si="10"/>
        <v>1.6885775999999999</v>
      </c>
      <c r="V32" s="128">
        <f t="shared" si="9"/>
        <v>3.591059</v>
      </c>
      <c r="W32" s="128">
        <f t="shared" si="4"/>
        <v>0.45979968047999997</v>
      </c>
      <c r="X32" s="128">
        <f t="shared" si="5"/>
        <v>1.1074825955999998</v>
      </c>
      <c r="Y32" s="128">
        <f t="shared" si="6"/>
        <v>1.38</v>
      </c>
      <c r="Z32" s="128">
        <f t="shared" si="7"/>
        <v>3.32</v>
      </c>
    </row>
    <row r="33" spans="1:26" ht="24.95" customHeight="1">
      <c r="A33" s="38" t="s">
        <v>2025</v>
      </c>
      <c r="B33" s="38" t="s">
        <v>1252</v>
      </c>
      <c r="C33" s="61">
        <v>28</v>
      </c>
      <c r="D33" s="107" t="s">
        <v>442</v>
      </c>
      <c r="E33" s="22" t="s">
        <v>1253</v>
      </c>
      <c r="F33" s="40">
        <v>0</v>
      </c>
      <c r="G33" s="40">
        <v>4</v>
      </c>
      <c r="H33" s="40">
        <v>42</v>
      </c>
      <c r="I33" s="40">
        <v>0</v>
      </c>
      <c r="J33" s="40">
        <v>0</v>
      </c>
      <c r="K33" s="40">
        <f t="shared" si="0"/>
        <v>46</v>
      </c>
      <c r="L33" s="40">
        <v>50045508442</v>
      </c>
      <c r="M33" s="40" t="s">
        <v>98</v>
      </c>
      <c r="N33" s="177" t="s">
        <v>136</v>
      </c>
      <c r="O33" s="40">
        <v>1798</v>
      </c>
      <c r="P33" s="127">
        <v>0.4549000000000003</v>
      </c>
      <c r="Q33" s="127">
        <v>0.63200000000000012</v>
      </c>
      <c r="R33" s="127">
        <f t="shared" si="1"/>
        <v>1.0869000000000004</v>
      </c>
      <c r="S33" s="128">
        <f t="shared" si="2"/>
        <v>2.0456205600000001</v>
      </c>
      <c r="T33" s="128">
        <f t="shared" si="3"/>
        <v>3.24390665</v>
      </c>
      <c r="U33" s="128">
        <f t="shared" si="10"/>
        <v>1.5907205599999998</v>
      </c>
      <c r="V33" s="128">
        <f t="shared" si="9"/>
        <v>2.6119066499999999</v>
      </c>
      <c r="W33" s="128">
        <f t="shared" si="4"/>
        <v>0.43315320848799993</v>
      </c>
      <c r="X33" s="128">
        <f t="shared" si="5"/>
        <v>0.80551201085999991</v>
      </c>
      <c r="Y33" s="128">
        <f t="shared" si="6"/>
        <v>1.3</v>
      </c>
      <c r="Z33" s="128">
        <f t="shared" si="7"/>
        <v>2.42</v>
      </c>
    </row>
    <row r="34" spans="1:26" ht="24.95" customHeight="1">
      <c r="A34" s="38" t="s">
        <v>2025</v>
      </c>
      <c r="B34" s="38" t="s">
        <v>2046</v>
      </c>
      <c r="C34" s="61">
        <v>29</v>
      </c>
      <c r="D34" s="107" t="s">
        <v>457</v>
      </c>
      <c r="E34" s="22" t="s">
        <v>1254</v>
      </c>
      <c r="F34" s="40">
        <v>22</v>
      </c>
      <c r="G34" s="40">
        <v>24</v>
      </c>
      <c r="H34" s="40">
        <v>17</v>
      </c>
      <c r="I34" s="40">
        <v>0</v>
      </c>
      <c r="J34" s="40">
        <v>0</v>
      </c>
      <c r="K34" s="40">
        <f t="shared" si="0"/>
        <v>63</v>
      </c>
      <c r="L34" s="50">
        <v>50044576231</v>
      </c>
      <c r="M34" s="40" t="s">
        <v>98</v>
      </c>
      <c r="N34" s="177" t="s">
        <v>136</v>
      </c>
      <c r="O34" s="40">
        <v>2440</v>
      </c>
      <c r="P34" s="127">
        <v>0.74250000000000005</v>
      </c>
      <c r="Q34" s="127">
        <v>1.1080000000000001</v>
      </c>
      <c r="R34" s="127">
        <f t="shared" si="1"/>
        <v>1.8505000000000003</v>
      </c>
      <c r="S34" s="128">
        <f t="shared" si="2"/>
        <v>2.7760368</v>
      </c>
      <c r="T34" s="128">
        <f t="shared" si="3"/>
        <v>4.4021870000000005</v>
      </c>
      <c r="U34" s="128">
        <f t="shared" si="10"/>
        <v>2.0335367999999998</v>
      </c>
      <c r="V34" s="128">
        <f t="shared" si="9"/>
        <v>3.2941870000000004</v>
      </c>
      <c r="W34" s="128">
        <f t="shared" si="4"/>
        <v>0.55373207063999996</v>
      </c>
      <c r="X34" s="128">
        <f t="shared" si="5"/>
        <v>1.0159272708</v>
      </c>
      <c r="Y34" s="128">
        <f t="shared" si="6"/>
        <v>1.66</v>
      </c>
      <c r="Z34" s="128">
        <f t="shared" si="7"/>
        <v>3.05</v>
      </c>
    </row>
    <row r="35" spans="1:26" ht="24.95" customHeight="1">
      <c r="A35" s="38" t="s">
        <v>2025</v>
      </c>
      <c r="B35" s="38" t="s">
        <v>2043</v>
      </c>
      <c r="C35" s="61">
        <v>30</v>
      </c>
      <c r="D35" s="107" t="s">
        <v>1255</v>
      </c>
      <c r="E35" s="22" t="s">
        <v>1256</v>
      </c>
      <c r="F35" s="40">
        <v>8</v>
      </c>
      <c r="G35" s="40">
        <v>5</v>
      </c>
      <c r="H35" s="40">
        <v>31</v>
      </c>
      <c r="I35" s="40">
        <v>0</v>
      </c>
      <c r="J35" s="40">
        <v>0</v>
      </c>
      <c r="K35" s="40">
        <f t="shared" si="0"/>
        <v>44</v>
      </c>
      <c r="L35" s="50">
        <v>50045328992</v>
      </c>
      <c r="M35" s="40" t="s">
        <v>98</v>
      </c>
      <c r="N35" s="177" t="s">
        <v>136</v>
      </c>
      <c r="O35" s="40">
        <v>1779</v>
      </c>
      <c r="P35" s="127">
        <v>0.51440000000000008</v>
      </c>
      <c r="Q35" s="127">
        <v>0.70040000000000013</v>
      </c>
      <c r="R35" s="127">
        <f t="shared" si="1"/>
        <v>1.2148000000000003</v>
      </c>
      <c r="S35" s="128">
        <f t="shared" si="2"/>
        <v>2.02400388</v>
      </c>
      <c r="T35" s="128">
        <f t="shared" si="3"/>
        <v>3.209627325</v>
      </c>
      <c r="U35" s="128">
        <f t="shared" si="10"/>
        <v>1.5096038799999998</v>
      </c>
      <c r="V35" s="128">
        <f t="shared" si="9"/>
        <v>2.5092273249999999</v>
      </c>
      <c r="W35" s="128">
        <f t="shared" si="4"/>
        <v>0.41106513652399995</v>
      </c>
      <c r="X35" s="128">
        <f t="shared" si="5"/>
        <v>0.77384570702999989</v>
      </c>
      <c r="Y35" s="128">
        <f t="shared" si="6"/>
        <v>1.23</v>
      </c>
      <c r="Z35" s="128">
        <f t="shared" si="7"/>
        <v>2.3199999999999998</v>
      </c>
    </row>
    <row r="36" spans="1:26" ht="24.95" customHeight="1">
      <c r="A36" s="38" t="s">
        <v>2025</v>
      </c>
      <c r="B36" s="38" t="s">
        <v>2058</v>
      </c>
      <c r="C36" s="61">
        <v>31</v>
      </c>
      <c r="D36" s="107" t="s">
        <v>589</v>
      </c>
      <c r="E36" s="22" t="s">
        <v>1257</v>
      </c>
      <c r="F36" s="40">
        <v>0</v>
      </c>
      <c r="G36" s="40">
        <v>61</v>
      </c>
      <c r="H36" s="40">
        <v>66</v>
      </c>
      <c r="I36" s="40">
        <v>0</v>
      </c>
      <c r="J36" s="40">
        <v>0</v>
      </c>
      <c r="K36" s="40">
        <f t="shared" si="0"/>
        <v>127</v>
      </c>
      <c r="L36" s="50">
        <v>33510100001662</v>
      </c>
      <c r="M36" s="40" t="s">
        <v>957</v>
      </c>
      <c r="N36" s="177" t="s">
        <v>131</v>
      </c>
      <c r="O36" s="40">
        <v>1729</v>
      </c>
      <c r="P36" s="127">
        <v>1.4609400000000001</v>
      </c>
      <c r="Q36" s="127">
        <v>2.0907</v>
      </c>
      <c r="R36" s="127">
        <f t="shared" si="1"/>
        <v>3.5516399999999999</v>
      </c>
      <c r="S36" s="128">
        <f t="shared" si="2"/>
        <v>1.96711788</v>
      </c>
      <c r="T36" s="128">
        <f t="shared" si="3"/>
        <v>3.1194185750000001</v>
      </c>
      <c r="U36" s="128">
        <f t="shared" si="10"/>
        <v>0.50617787999999986</v>
      </c>
      <c r="V36" s="128">
        <f t="shared" si="9"/>
        <v>1.0287185750000001</v>
      </c>
      <c r="W36" s="128">
        <f t="shared" si="4"/>
        <v>0.13783223672399997</v>
      </c>
      <c r="X36" s="128">
        <f t="shared" si="5"/>
        <v>0.31725680852999999</v>
      </c>
      <c r="Y36" s="128">
        <f t="shared" si="6"/>
        <v>0.41</v>
      </c>
      <c r="Z36" s="128">
        <f t="shared" si="7"/>
        <v>0.95</v>
      </c>
    </row>
    <row r="37" spans="1:26" ht="24.95" customHeight="1">
      <c r="A37" s="38" t="s">
        <v>2025</v>
      </c>
      <c r="B37" s="38" t="s">
        <v>2046</v>
      </c>
      <c r="C37" s="61">
        <v>32</v>
      </c>
      <c r="D37" s="107" t="s">
        <v>1258</v>
      </c>
      <c r="E37" s="22" t="s">
        <v>1259</v>
      </c>
      <c r="F37" s="40">
        <v>40</v>
      </c>
      <c r="G37" s="40">
        <v>49</v>
      </c>
      <c r="H37" s="40">
        <v>91</v>
      </c>
      <c r="I37" s="40">
        <v>0</v>
      </c>
      <c r="J37" s="40">
        <v>1</v>
      </c>
      <c r="K37" s="40">
        <f t="shared" si="0"/>
        <v>181</v>
      </c>
      <c r="L37" s="50">
        <v>50044573604</v>
      </c>
      <c r="M37" s="40" t="s">
        <v>98</v>
      </c>
      <c r="N37" s="177" t="s">
        <v>136</v>
      </c>
      <c r="O37" s="40">
        <v>5260</v>
      </c>
      <c r="P37" s="127">
        <v>1.4524999999999999</v>
      </c>
      <c r="Q37" s="127">
        <v>3.7735000000000003</v>
      </c>
      <c r="R37" s="127">
        <f t="shared" si="1"/>
        <v>5.226</v>
      </c>
      <c r="S37" s="128">
        <f t="shared" si="2"/>
        <v>5.9844072000000006</v>
      </c>
      <c r="T37" s="128">
        <f t="shared" si="3"/>
        <v>9.4899605000000005</v>
      </c>
      <c r="U37" s="128">
        <f t="shared" si="10"/>
        <v>4.5319072000000009</v>
      </c>
      <c r="V37" s="128">
        <f t="shared" si="9"/>
        <v>5.7164605000000002</v>
      </c>
      <c r="W37" s="128">
        <f t="shared" si="4"/>
        <v>1.2340383305600002</v>
      </c>
      <c r="X37" s="128">
        <f t="shared" si="5"/>
        <v>1.7629564181999999</v>
      </c>
      <c r="Y37" s="128">
        <f t="shared" si="6"/>
        <v>3.7</v>
      </c>
      <c r="Z37" s="128">
        <f t="shared" si="7"/>
        <v>5.29</v>
      </c>
    </row>
    <row r="38" spans="1:26" ht="24.95" customHeight="1">
      <c r="A38" s="38" t="s">
        <v>2025</v>
      </c>
      <c r="B38" s="38" t="s">
        <v>2025</v>
      </c>
      <c r="C38" s="61">
        <v>33</v>
      </c>
      <c r="D38" s="107" t="s">
        <v>1260</v>
      </c>
      <c r="E38" s="22" t="s">
        <v>1261</v>
      </c>
      <c r="F38" s="40">
        <v>43</v>
      </c>
      <c r="G38" s="40">
        <v>37</v>
      </c>
      <c r="H38" s="40">
        <v>76</v>
      </c>
      <c r="I38" s="40">
        <v>0</v>
      </c>
      <c r="J38" s="40">
        <v>2</v>
      </c>
      <c r="K38" s="40">
        <f t="shared" ref="K38:K69" si="11">J38+I38+H38+G38+F38</f>
        <v>158</v>
      </c>
      <c r="L38" s="50">
        <v>11110100006709</v>
      </c>
      <c r="M38" s="40" t="s">
        <v>1262</v>
      </c>
      <c r="N38" s="178" t="s">
        <v>1263</v>
      </c>
      <c r="O38" s="40">
        <v>5506</v>
      </c>
      <c r="P38" s="127">
        <v>4.3809999999999993</v>
      </c>
      <c r="Q38" s="127">
        <v>3.375</v>
      </c>
      <c r="R38" s="127">
        <f t="shared" ref="R38:R69" si="12">P38+Q38</f>
        <v>7.7559999999999993</v>
      </c>
      <c r="S38" s="128">
        <f t="shared" ref="S38:S69" si="13">O38*0.00113772</f>
        <v>6.2642863200000001</v>
      </c>
      <c r="T38" s="128">
        <f t="shared" ref="T38:T69" si="14">O38*0.001804175</f>
        <v>9.9337875499999999</v>
      </c>
      <c r="U38" s="128">
        <f t="shared" si="10"/>
        <v>1.8832863200000007</v>
      </c>
      <c r="V38" s="128">
        <f t="shared" si="9"/>
        <v>6.5587875499999999</v>
      </c>
      <c r="W38" s="128">
        <f t="shared" ref="W38:W69" si="15">U38/3*81.69%</f>
        <v>0.51281886493600015</v>
      </c>
      <c r="X38" s="128">
        <f t="shared" ref="X38:X69" si="16">V38/3*92.52%</f>
        <v>2.0227300804199997</v>
      </c>
      <c r="Y38" s="128">
        <f t="shared" ref="Y38:Y69" si="17">ROUND(W38*3,2)</f>
        <v>1.54</v>
      </c>
      <c r="Z38" s="128">
        <f t="shared" ref="Z38:Z69" si="18">ROUND(X38*3,2)</f>
        <v>6.07</v>
      </c>
    </row>
    <row r="39" spans="1:26" ht="24.95" customHeight="1">
      <c r="A39" s="38" t="s">
        <v>2025</v>
      </c>
      <c r="B39" s="38" t="s">
        <v>2025</v>
      </c>
      <c r="C39" s="61">
        <v>34</v>
      </c>
      <c r="D39" s="107" t="s">
        <v>1264</v>
      </c>
      <c r="E39" s="22" t="s">
        <v>1265</v>
      </c>
      <c r="F39" s="40">
        <v>6</v>
      </c>
      <c r="G39" s="40">
        <v>9</v>
      </c>
      <c r="H39" s="40">
        <v>33</v>
      </c>
      <c r="I39" s="40">
        <v>0</v>
      </c>
      <c r="J39" s="40">
        <v>0</v>
      </c>
      <c r="K39" s="40">
        <f t="shared" si="11"/>
        <v>48</v>
      </c>
      <c r="L39" s="50">
        <v>50044574904</v>
      </c>
      <c r="M39" s="40" t="s">
        <v>98</v>
      </c>
      <c r="N39" s="177" t="s">
        <v>136</v>
      </c>
      <c r="O39" s="40">
        <v>1720</v>
      </c>
      <c r="P39" s="127">
        <v>0.20819999999999994</v>
      </c>
      <c r="Q39" s="127">
        <v>1.9983</v>
      </c>
      <c r="R39" s="127">
        <f t="shared" si="12"/>
        <v>2.2065000000000001</v>
      </c>
      <c r="S39" s="128">
        <f t="shared" si="13"/>
        <v>1.9568784000000001</v>
      </c>
      <c r="T39" s="128">
        <f t="shared" si="14"/>
        <v>3.1031810000000002</v>
      </c>
      <c r="U39" s="128">
        <f t="shared" si="10"/>
        <v>1.7486784000000002</v>
      </c>
      <c r="V39" s="128">
        <f t="shared" si="9"/>
        <v>1.1048810000000002</v>
      </c>
      <c r="W39" s="128">
        <f t="shared" si="15"/>
        <v>0.47616512832000008</v>
      </c>
      <c r="X39" s="128">
        <f t="shared" si="16"/>
        <v>0.34074530040000006</v>
      </c>
      <c r="Y39" s="128">
        <f t="shared" si="17"/>
        <v>1.43</v>
      </c>
      <c r="Z39" s="128">
        <f t="shared" si="18"/>
        <v>1.02</v>
      </c>
    </row>
    <row r="40" spans="1:26" ht="24.95" customHeight="1">
      <c r="A40" s="38" t="s">
        <v>2025</v>
      </c>
      <c r="B40" s="38" t="s">
        <v>2055</v>
      </c>
      <c r="C40" s="61">
        <v>35</v>
      </c>
      <c r="D40" s="107" t="s">
        <v>489</v>
      </c>
      <c r="E40" s="22" t="s">
        <v>1266</v>
      </c>
      <c r="F40" s="40">
        <v>14</v>
      </c>
      <c r="G40" s="40">
        <v>35</v>
      </c>
      <c r="H40" s="40">
        <v>94</v>
      </c>
      <c r="I40" s="40">
        <v>0</v>
      </c>
      <c r="J40" s="40">
        <v>0</v>
      </c>
      <c r="K40" s="40">
        <f t="shared" si="11"/>
        <v>143</v>
      </c>
      <c r="L40" s="40">
        <v>50045509274</v>
      </c>
      <c r="M40" s="40" t="s">
        <v>98</v>
      </c>
      <c r="N40" s="177" t="s">
        <v>136</v>
      </c>
      <c r="O40" s="40">
        <v>3775</v>
      </c>
      <c r="P40" s="127">
        <v>1.5209999999999999</v>
      </c>
      <c r="Q40" s="127">
        <v>1.6469999999999994</v>
      </c>
      <c r="R40" s="127">
        <f t="shared" si="12"/>
        <v>3.1679999999999993</v>
      </c>
      <c r="S40" s="128">
        <f t="shared" si="13"/>
        <v>4.2948930000000001</v>
      </c>
      <c r="T40" s="128">
        <f t="shared" si="14"/>
        <v>6.8107606250000003</v>
      </c>
      <c r="U40" s="128">
        <f t="shared" si="10"/>
        <v>2.7738930000000002</v>
      </c>
      <c r="V40" s="128">
        <f t="shared" si="9"/>
        <v>5.163760625000001</v>
      </c>
      <c r="W40" s="128">
        <f t="shared" si="15"/>
        <v>0.75533106390000004</v>
      </c>
      <c r="X40" s="128">
        <f t="shared" si="16"/>
        <v>1.5925037767500001</v>
      </c>
      <c r="Y40" s="128">
        <f t="shared" si="17"/>
        <v>2.27</v>
      </c>
      <c r="Z40" s="128">
        <f t="shared" si="18"/>
        <v>4.78</v>
      </c>
    </row>
    <row r="41" spans="1:26" ht="24.95" customHeight="1">
      <c r="A41" s="38" t="s">
        <v>2065</v>
      </c>
      <c r="B41" s="38" t="s">
        <v>2072</v>
      </c>
      <c r="C41" s="61">
        <v>36</v>
      </c>
      <c r="D41" s="107" t="s">
        <v>559</v>
      </c>
      <c r="E41" s="22" t="s">
        <v>1000</v>
      </c>
      <c r="F41" s="40">
        <v>2</v>
      </c>
      <c r="G41" s="40">
        <v>19</v>
      </c>
      <c r="H41" s="40">
        <v>33</v>
      </c>
      <c r="I41" s="40">
        <v>0</v>
      </c>
      <c r="J41" s="40">
        <v>0</v>
      </c>
      <c r="K41" s="40">
        <f t="shared" si="11"/>
        <v>54</v>
      </c>
      <c r="L41" s="50">
        <v>33510100001581</v>
      </c>
      <c r="M41" s="40" t="s">
        <v>957</v>
      </c>
      <c r="N41" s="185" t="s">
        <v>131</v>
      </c>
      <c r="O41" s="40">
        <v>1534</v>
      </c>
      <c r="P41" s="127">
        <v>0.56430000000000025</v>
      </c>
      <c r="Q41" s="127">
        <v>0.73700000000000054</v>
      </c>
      <c r="R41" s="127">
        <f t="shared" si="12"/>
        <v>1.3013000000000008</v>
      </c>
      <c r="S41" s="128">
        <f t="shared" si="13"/>
        <v>1.7452624800000001</v>
      </c>
      <c r="T41" s="128">
        <f t="shared" si="14"/>
        <v>2.7676044500000003</v>
      </c>
      <c r="U41" s="128">
        <f t="shared" si="10"/>
        <v>1.1809624799999998</v>
      </c>
      <c r="V41" s="128">
        <f t="shared" si="9"/>
        <v>2.0306044499999998</v>
      </c>
      <c r="W41" s="128">
        <f t="shared" si="15"/>
        <v>0.32157608330399989</v>
      </c>
      <c r="X41" s="128">
        <f t="shared" si="16"/>
        <v>0.62623841237999989</v>
      </c>
      <c r="Y41" s="128">
        <f t="shared" si="17"/>
        <v>0.96</v>
      </c>
      <c r="Z41" s="128">
        <f t="shared" si="18"/>
        <v>1.88</v>
      </c>
    </row>
    <row r="42" spans="1:26" ht="24.95" customHeight="1">
      <c r="A42" s="38" t="s">
        <v>2065</v>
      </c>
      <c r="B42" s="38" t="s">
        <v>1267</v>
      </c>
      <c r="C42" s="61">
        <v>37</v>
      </c>
      <c r="D42" s="107" t="s">
        <v>588</v>
      </c>
      <c r="E42" s="22" t="s">
        <v>1268</v>
      </c>
      <c r="F42" s="40">
        <v>15</v>
      </c>
      <c r="G42" s="40">
        <v>3</v>
      </c>
      <c r="H42" s="40">
        <v>21</v>
      </c>
      <c r="I42" s="40">
        <v>0</v>
      </c>
      <c r="J42" s="40">
        <v>0</v>
      </c>
      <c r="K42" s="40">
        <f t="shared" si="11"/>
        <v>39</v>
      </c>
      <c r="L42" s="50">
        <v>33510100001647</v>
      </c>
      <c r="M42" s="40" t="s">
        <v>957</v>
      </c>
      <c r="N42" s="177" t="s">
        <v>131</v>
      </c>
      <c r="O42" s="40">
        <v>1414</v>
      </c>
      <c r="P42" s="127">
        <v>0.35350000000000026</v>
      </c>
      <c r="Q42" s="127">
        <v>0.85250000000000004</v>
      </c>
      <c r="R42" s="127">
        <f t="shared" si="12"/>
        <v>1.2060000000000004</v>
      </c>
      <c r="S42" s="128">
        <f t="shared" si="13"/>
        <v>1.6087360800000001</v>
      </c>
      <c r="T42" s="128">
        <f t="shared" si="14"/>
        <v>2.5511034500000003</v>
      </c>
      <c r="U42" s="128">
        <f t="shared" si="10"/>
        <v>1.25523608</v>
      </c>
      <c r="V42" s="128">
        <f t="shared" si="9"/>
        <v>1.6986034500000002</v>
      </c>
      <c r="W42" s="128">
        <f t="shared" si="15"/>
        <v>0.34180078458399998</v>
      </c>
      <c r="X42" s="128">
        <f t="shared" si="16"/>
        <v>0.52384930397999996</v>
      </c>
      <c r="Y42" s="128">
        <f t="shared" si="17"/>
        <v>1.03</v>
      </c>
      <c r="Z42" s="128">
        <f t="shared" si="18"/>
        <v>1.57</v>
      </c>
    </row>
    <row r="43" spans="1:26" ht="24.95" customHeight="1">
      <c r="A43" s="38" t="s">
        <v>2065</v>
      </c>
      <c r="B43" s="38" t="s">
        <v>2072</v>
      </c>
      <c r="C43" s="61">
        <v>38</v>
      </c>
      <c r="D43" s="107" t="s">
        <v>563</v>
      </c>
      <c r="E43" s="22" t="s">
        <v>1269</v>
      </c>
      <c r="F43" s="40">
        <v>2</v>
      </c>
      <c r="G43" s="40">
        <v>27</v>
      </c>
      <c r="H43" s="40">
        <v>42</v>
      </c>
      <c r="I43" s="40">
        <v>0</v>
      </c>
      <c r="J43" s="40">
        <v>0</v>
      </c>
      <c r="K43" s="40">
        <f t="shared" si="11"/>
        <v>71</v>
      </c>
      <c r="L43" s="50">
        <v>33510100001609</v>
      </c>
      <c r="M43" s="40" t="s">
        <v>957</v>
      </c>
      <c r="N43" s="177" t="s">
        <v>131</v>
      </c>
      <c r="O43" s="40">
        <v>1974</v>
      </c>
      <c r="P43" s="127">
        <v>0.55799999999999994</v>
      </c>
      <c r="Q43" s="127">
        <v>0.35399999999999987</v>
      </c>
      <c r="R43" s="127">
        <f t="shared" si="12"/>
        <v>0.91199999999999981</v>
      </c>
      <c r="S43" s="128">
        <f t="shared" si="13"/>
        <v>2.2458592799999999</v>
      </c>
      <c r="T43" s="128">
        <f t="shared" si="14"/>
        <v>3.5614414500000002</v>
      </c>
      <c r="U43" s="128">
        <f t="shared" si="10"/>
        <v>1.6878592800000001</v>
      </c>
      <c r="V43" s="128">
        <f t="shared" si="9"/>
        <v>3.2074414500000001</v>
      </c>
      <c r="W43" s="128">
        <f t="shared" si="15"/>
        <v>0.45960408194399999</v>
      </c>
      <c r="X43" s="128">
        <f t="shared" si="16"/>
        <v>0.98917494317999999</v>
      </c>
      <c r="Y43" s="128">
        <f t="shared" si="17"/>
        <v>1.38</v>
      </c>
      <c r="Z43" s="128">
        <f t="shared" si="18"/>
        <v>2.97</v>
      </c>
    </row>
    <row r="44" spans="1:26" ht="24.95" customHeight="1">
      <c r="A44" s="38" t="s">
        <v>2065</v>
      </c>
      <c r="B44" s="38" t="s">
        <v>2081</v>
      </c>
      <c r="C44" s="61">
        <v>39</v>
      </c>
      <c r="D44" s="107" t="s">
        <v>1270</v>
      </c>
      <c r="E44" s="22" t="s">
        <v>1271</v>
      </c>
      <c r="F44" s="40">
        <v>40</v>
      </c>
      <c r="G44" s="40">
        <v>11</v>
      </c>
      <c r="H44" s="40">
        <v>28</v>
      </c>
      <c r="I44" s="40">
        <v>0</v>
      </c>
      <c r="J44" s="40">
        <v>0</v>
      </c>
      <c r="K44" s="40">
        <f t="shared" si="11"/>
        <v>79</v>
      </c>
      <c r="L44" s="50">
        <v>33510100001573</v>
      </c>
      <c r="M44" s="40" t="s">
        <v>957</v>
      </c>
      <c r="N44" s="177" t="s">
        <v>131</v>
      </c>
      <c r="O44" s="40">
        <v>2012</v>
      </c>
      <c r="P44" s="127">
        <v>1.3687</v>
      </c>
      <c r="Q44" s="127">
        <v>1.7417999999999996</v>
      </c>
      <c r="R44" s="127">
        <f t="shared" si="12"/>
        <v>3.1104999999999996</v>
      </c>
      <c r="S44" s="128">
        <f t="shared" si="13"/>
        <v>2.2890926400000002</v>
      </c>
      <c r="T44" s="128">
        <f t="shared" si="14"/>
        <v>3.6300001000000002</v>
      </c>
      <c r="U44" s="128">
        <f t="shared" si="10"/>
        <v>0.92039264000000021</v>
      </c>
      <c r="V44" s="128">
        <f t="shared" si="9"/>
        <v>1.8882001000000006</v>
      </c>
      <c r="W44" s="128">
        <f t="shared" si="15"/>
        <v>0.25062291587200008</v>
      </c>
      <c r="X44" s="128">
        <f t="shared" si="16"/>
        <v>0.58232091084000015</v>
      </c>
      <c r="Y44" s="128">
        <f t="shared" si="17"/>
        <v>0.75</v>
      </c>
      <c r="Z44" s="128">
        <f t="shared" si="18"/>
        <v>1.75</v>
      </c>
    </row>
    <row r="45" spans="1:26" ht="24.95" customHeight="1">
      <c r="A45" s="38" t="s">
        <v>2065</v>
      </c>
      <c r="B45" s="38" t="s">
        <v>2065</v>
      </c>
      <c r="C45" s="61">
        <v>40</v>
      </c>
      <c r="D45" s="107" t="s">
        <v>1272</v>
      </c>
      <c r="E45" s="22" t="s">
        <v>1273</v>
      </c>
      <c r="F45" s="40">
        <v>4</v>
      </c>
      <c r="G45" s="40">
        <v>20</v>
      </c>
      <c r="H45" s="40">
        <v>28</v>
      </c>
      <c r="I45" s="40">
        <v>0</v>
      </c>
      <c r="J45" s="40">
        <v>4</v>
      </c>
      <c r="K45" s="40">
        <f t="shared" si="11"/>
        <v>56</v>
      </c>
      <c r="L45" s="50">
        <v>33510100001575</v>
      </c>
      <c r="M45" s="40" t="s">
        <v>957</v>
      </c>
      <c r="N45" s="177" t="s">
        <v>131</v>
      </c>
      <c r="O45" s="40">
        <v>1533</v>
      </c>
      <c r="P45" s="127">
        <v>0.69120000000000004</v>
      </c>
      <c r="Q45" s="127">
        <v>0.68779999999999997</v>
      </c>
      <c r="R45" s="127">
        <f t="shared" si="12"/>
        <v>1.379</v>
      </c>
      <c r="S45" s="128">
        <f t="shared" si="13"/>
        <v>1.7441247600000001</v>
      </c>
      <c r="T45" s="128">
        <f t="shared" si="14"/>
        <v>2.7658002750000001</v>
      </c>
      <c r="U45" s="128">
        <f t="shared" si="10"/>
        <v>1.05292476</v>
      </c>
      <c r="V45" s="128">
        <f t="shared" si="9"/>
        <v>2.078000275</v>
      </c>
      <c r="W45" s="128">
        <f t="shared" si="15"/>
        <v>0.286711412148</v>
      </c>
      <c r="X45" s="128">
        <f t="shared" si="16"/>
        <v>0.64085528480999998</v>
      </c>
      <c r="Y45" s="128">
        <f t="shared" si="17"/>
        <v>0.86</v>
      </c>
      <c r="Z45" s="128">
        <f t="shared" si="18"/>
        <v>1.92</v>
      </c>
    </row>
    <row r="46" spans="1:26" ht="24.95" customHeight="1">
      <c r="A46" s="38" t="s">
        <v>2065</v>
      </c>
      <c r="B46" s="38" t="s">
        <v>2065</v>
      </c>
      <c r="C46" s="61">
        <v>41</v>
      </c>
      <c r="D46" s="107" t="s">
        <v>1274</v>
      </c>
      <c r="E46" s="22" t="s">
        <v>1275</v>
      </c>
      <c r="F46" s="40">
        <v>6</v>
      </c>
      <c r="G46" s="40">
        <v>25</v>
      </c>
      <c r="H46" s="40">
        <v>31</v>
      </c>
      <c r="I46" s="40">
        <v>0</v>
      </c>
      <c r="J46" s="40">
        <v>0</v>
      </c>
      <c r="K46" s="40">
        <f t="shared" si="11"/>
        <v>62</v>
      </c>
      <c r="L46" s="50">
        <v>33510100001582</v>
      </c>
      <c r="M46" s="40" t="s">
        <v>957</v>
      </c>
      <c r="N46" s="177" t="s">
        <v>131</v>
      </c>
      <c r="O46" s="40">
        <v>1719</v>
      </c>
      <c r="P46" s="127">
        <v>0.77900000000000036</v>
      </c>
      <c r="Q46" s="127">
        <v>1.0411999999999995</v>
      </c>
      <c r="R46" s="127">
        <f t="shared" si="12"/>
        <v>1.8201999999999998</v>
      </c>
      <c r="S46" s="128">
        <f t="shared" si="13"/>
        <v>1.9557406800000001</v>
      </c>
      <c r="T46" s="128">
        <f t="shared" si="14"/>
        <v>3.101376825</v>
      </c>
      <c r="U46" s="128">
        <f t="shared" si="10"/>
        <v>1.1767406799999998</v>
      </c>
      <c r="V46" s="128">
        <f t="shared" si="9"/>
        <v>2.0601768250000005</v>
      </c>
      <c r="W46" s="128">
        <f t="shared" si="15"/>
        <v>0.32042648716399991</v>
      </c>
      <c r="X46" s="128">
        <f t="shared" si="16"/>
        <v>0.6353585328300001</v>
      </c>
      <c r="Y46" s="128">
        <f t="shared" si="17"/>
        <v>0.96</v>
      </c>
      <c r="Z46" s="128">
        <f t="shared" si="18"/>
        <v>1.91</v>
      </c>
    </row>
    <row r="47" spans="1:26" ht="24.95" customHeight="1">
      <c r="A47" s="38" t="s">
        <v>2065</v>
      </c>
      <c r="B47" s="38" t="s">
        <v>2084</v>
      </c>
      <c r="C47" s="61">
        <v>42</v>
      </c>
      <c r="D47" s="107" t="s">
        <v>1276</v>
      </c>
      <c r="E47" s="22" t="s">
        <v>1277</v>
      </c>
      <c r="F47" s="40">
        <v>9</v>
      </c>
      <c r="G47" s="40">
        <v>28</v>
      </c>
      <c r="H47" s="40">
        <v>107</v>
      </c>
      <c r="I47" s="40">
        <v>0</v>
      </c>
      <c r="J47" s="40">
        <v>0</v>
      </c>
      <c r="K47" s="40">
        <f t="shared" si="11"/>
        <v>144</v>
      </c>
      <c r="L47" s="50">
        <v>33510100001588</v>
      </c>
      <c r="M47" s="40" t="s">
        <v>957</v>
      </c>
      <c r="N47" s="177" t="s">
        <v>131</v>
      </c>
      <c r="O47" s="40">
        <v>3832</v>
      </c>
      <c r="P47" s="127">
        <v>1.7491999999999992</v>
      </c>
      <c r="Q47" s="127">
        <v>2.5386999999999995</v>
      </c>
      <c r="R47" s="127">
        <f t="shared" si="12"/>
        <v>4.2878999999999987</v>
      </c>
      <c r="S47" s="128">
        <f t="shared" si="13"/>
        <v>4.3597430400000006</v>
      </c>
      <c r="T47" s="128">
        <f t="shared" si="14"/>
        <v>6.9135986000000003</v>
      </c>
      <c r="U47" s="128">
        <f t="shared" si="10"/>
        <v>2.6105430400000014</v>
      </c>
      <c r="V47" s="128">
        <f t="shared" si="9"/>
        <v>4.3748986000000007</v>
      </c>
      <c r="W47" s="128">
        <f t="shared" si="15"/>
        <v>0.71085086979200029</v>
      </c>
      <c r="X47" s="128">
        <f t="shared" si="16"/>
        <v>1.3492187282400001</v>
      </c>
      <c r="Y47" s="128">
        <f t="shared" si="17"/>
        <v>2.13</v>
      </c>
      <c r="Z47" s="128">
        <f t="shared" si="18"/>
        <v>4.05</v>
      </c>
    </row>
    <row r="48" spans="1:26" ht="24.95" customHeight="1">
      <c r="A48" s="112" t="s">
        <v>2065</v>
      </c>
      <c r="B48" s="112" t="s">
        <v>2065</v>
      </c>
      <c r="C48" s="61">
        <v>43</v>
      </c>
      <c r="D48" s="162" t="s">
        <v>1278</v>
      </c>
      <c r="E48" s="82" t="s">
        <v>1279</v>
      </c>
      <c r="F48" s="89">
        <v>143</v>
      </c>
      <c r="G48" s="89">
        <v>251</v>
      </c>
      <c r="H48" s="89">
        <v>138</v>
      </c>
      <c r="I48" s="89"/>
      <c r="J48" s="89">
        <v>5</v>
      </c>
      <c r="K48" s="163">
        <f t="shared" si="11"/>
        <v>537</v>
      </c>
      <c r="L48" s="164">
        <v>10940100005514</v>
      </c>
      <c r="M48" s="163" t="s">
        <v>1280</v>
      </c>
      <c r="N48" s="181" t="s">
        <v>1281</v>
      </c>
      <c r="O48" s="40">
        <v>5680</v>
      </c>
      <c r="P48" s="127">
        <v>9.3780000000000001</v>
      </c>
      <c r="Q48" s="127">
        <v>12.41</v>
      </c>
      <c r="R48" s="127">
        <f t="shared" si="12"/>
        <v>21.788</v>
      </c>
      <c r="S48" s="128">
        <f t="shared" si="13"/>
        <v>6.4622496000000007</v>
      </c>
      <c r="T48" s="128">
        <f t="shared" si="14"/>
        <v>10.247714</v>
      </c>
      <c r="U48" s="151">
        <v>0</v>
      </c>
      <c r="V48" s="151">
        <v>0</v>
      </c>
      <c r="W48" s="128">
        <f t="shared" si="15"/>
        <v>0</v>
      </c>
      <c r="X48" s="128">
        <f t="shared" si="16"/>
        <v>0</v>
      </c>
      <c r="Y48" s="128">
        <f t="shared" si="17"/>
        <v>0</v>
      </c>
      <c r="Z48" s="128">
        <f t="shared" si="18"/>
        <v>0</v>
      </c>
    </row>
    <row r="49" spans="1:26" ht="24.95" customHeight="1">
      <c r="A49" s="38" t="s">
        <v>2065</v>
      </c>
      <c r="B49" s="38" t="s">
        <v>2878</v>
      </c>
      <c r="C49" s="61">
        <v>44</v>
      </c>
      <c r="D49" s="107" t="s">
        <v>543</v>
      </c>
      <c r="E49" s="22" t="s">
        <v>1282</v>
      </c>
      <c r="F49" s="40">
        <v>15</v>
      </c>
      <c r="G49" s="40">
        <v>9</v>
      </c>
      <c r="H49" s="40">
        <v>39</v>
      </c>
      <c r="I49" s="40">
        <v>0</v>
      </c>
      <c r="J49" s="40">
        <v>1</v>
      </c>
      <c r="K49" s="40">
        <f t="shared" si="11"/>
        <v>64</v>
      </c>
      <c r="L49" s="50">
        <v>33510100001629</v>
      </c>
      <c r="M49" s="40" t="s">
        <v>957</v>
      </c>
      <c r="N49" s="177" t="s">
        <v>131</v>
      </c>
      <c r="O49" s="40">
        <v>1560</v>
      </c>
      <c r="P49" s="127">
        <v>0.8571000000000002</v>
      </c>
      <c r="Q49" s="127">
        <v>0.62</v>
      </c>
      <c r="R49" s="127">
        <f t="shared" si="12"/>
        <v>1.4771000000000001</v>
      </c>
      <c r="S49" s="128">
        <f t="shared" si="13"/>
        <v>1.7748432000000001</v>
      </c>
      <c r="T49" s="128">
        <f t="shared" si="14"/>
        <v>2.8145130000000003</v>
      </c>
      <c r="U49" s="128">
        <f>S49-P49</f>
        <v>0.91774319999999987</v>
      </c>
      <c r="V49" s="128">
        <f>T49-Q49</f>
        <v>2.1945130000000002</v>
      </c>
      <c r="W49" s="128">
        <f t="shared" si="15"/>
        <v>0.24990147335999996</v>
      </c>
      <c r="X49" s="128">
        <f t="shared" si="16"/>
        <v>0.67678780920000003</v>
      </c>
      <c r="Y49" s="128">
        <f t="shared" si="17"/>
        <v>0.75</v>
      </c>
      <c r="Z49" s="128">
        <f t="shared" si="18"/>
        <v>2.0299999999999998</v>
      </c>
    </row>
    <row r="50" spans="1:26" ht="24.95" customHeight="1">
      <c r="A50" s="38" t="s">
        <v>2065</v>
      </c>
      <c r="B50" s="38" t="s">
        <v>2076</v>
      </c>
      <c r="C50" s="61">
        <v>45</v>
      </c>
      <c r="D50" s="107" t="s">
        <v>1283</v>
      </c>
      <c r="E50" s="22" t="s">
        <v>1284</v>
      </c>
      <c r="F50" s="40">
        <v>38</v>
      </c>
      <c r="G50" s="40">
        <v>207</v>
      </c>
      <c r="H50" s="40">
        <v>78</v>
      </c>
      <c r="I50" s="40">
        <v>0</v>
      </c>
      <c r="J50" s="40">
        <v>3</v>
      </c>
      <c r="K50" s="40">
        <f t="shared" si="11"/>
        <v>326</v>
      </c>
      <c r="L50" s="40">
        <v>50071252567</v>
      </c>
      <c r="M50" s="40" t="s">
        <v>92</v>
      </c>
      <c r="N50" s="177" t="s">
        <v>129</v>
      </c>
      <c r="O50" s="40">
        <v>6569</v>
      </c>
      <c r="P50" s="127">
        <v>5.3690000000000015</v>
      </c>
      <c r="Q50" s="127">
        <v>6.4379999999999997</v>
      </c>
      <c r="R50" s="127">
        <f t="shared" si="12"/>
        <v>11.807000000000002</v>
      </c>
      <c r="S50" s="128">
        <f t="shared" si="13"/>
        <v>7.4736826800000005</v>
      </c>
      <c r="T50" s="128">
        <f t="shared" si="14"/>
        <v>11.851625575</v>
      </c>
      <c r="U50" s="128">
        <f>S50-P50</f>
        <v>2.1046826799999989</v>
      </c>
      <c r="V50" s="128">
        <f>T50-Q50</f>
        <v>5.4136255750000002</v>
      </c>
      <c r="W50" s="128">
        <f t="shared" si="15"/>
        <v>0.57310509376399965</v>
      </c>
      <c r="X50" s="128">
        <f t="shared" si="16"/>
        <v>1.6695621273299999</v>
      </c>
      <c r="Y50" s="128">
        <f t="shared" si="17"/>
        <v>1.72</v>
      </c>
      <c r="Z50" s="128">
        <f t="shared" si="18"/>
        <v>5.01</v>
      </c>
    </row>
    <row r="51" spans="1:26" ht="24.95" customHeight="1">
      <c r="A51" s="38" t="s">
        <v>2942</v>
      </c>
      <c r="B51" s="38" t="s">
        <v>1997</v>
      </c>
      <c r="C51" s="61">
        <v>46</v>
      </c>
      <c r="D51" s="107" t="s">
        <v>1285</v>
      </c>
      <c r="E51" s="22" t="s">
        <v>1286</v>
      </c>
      <c r="F51" s="40">
        <v>4</v>
      </c>
      <c r="G51" s="40">
        <v>0</v>
      </c>
      <c r="H51" s="40">
        <v>5</v>
      </c>
      <c r="I51" s="40">
        <v>0</v>
      </c>
      <c r="J51" s="40">
        <v>0</v>
      </c>
      <c r="K51" s="40">
        <f t="shared" si="11"/>
        <v>9</v>
      </c>
      <c r="L51" s="40">
        <v>50044548385</v>
      </c>
      <c r="M51" s="40" t="s">
        <v>98</v>
      </c>
      <c r="N51" s="177" t="s">
        <v>136</v>
      </c>
      <c r="O51" s="40">
        <v>52</v>
      </c>
      <c r="P51" s="127">
        <v>3.5000000000000003E-2</v>
      </c>
      <c r="Q51" s="127">
        <v>0.755</v>
      </c>
      <c r="R51" s="127">
        <f t="shared" si="12"/>
        <v>0.79</v>
      </c>
      <c r="S51" s="128">
        <f t="shared" si="13"/>
        <v>5.9161440000000003E-2</v>
      </c>
      <c r="T51" s="128">
        <f t="shared" si="14"/>
        <v>9.38171E-2</v>
      </c>
      <c r="U51" s="128">
        <f t="shared" ref="U51:U57" si="19">S51-P51</f>
        <v>2.4161439999999999E-2</v>
      </c>
      <c r="V51" s="151">
        <v>0</v>
      </c>
      <c r="W51" s="128">
        <f t="shared" si="15"/>
        <v>6.5791601119999992E-3</v>
      </c>
      <c r="X51" s="128">
        <f t="shared" si="16"/>
        <v>0</v>
      </c>
      <c r="Y51" s="128">
        <f t="shared" si="17"/>
        <v>0.02</v>
      </c>
      <c r="Z51" s="128">
        <f t="shared" si="18"/>
        <v>0</v>
      </c>
    </row>
    <row r="52" spans="1:26" ht="24.95" customHeight="1">
      <c r="A52" s="38" t="s">
        <v>2942</v>
      </c>
      <c r="B52" s="38" t="s">
        <v>1908</v>
      </c>
      <c r="C52" s="61">
        <v>47</v>
      </c>
      <c r="D52" s="107" t="s">
        <v>427</v>
      </c>
      <c r="E52" s="22" t="s">
        <v>1287</v>
      </c>
      <c r="F52" s="40">
        <v>0</v>
      </c>
      <c r="G52" s="40">
        <v>90</v>
      </c>
      <c r="H52" s="40">
        <v>38</v>
      </c>
      <c r="I52" s="40">
        <v>0</v>
      </c>
      <c r="J52" s="40">
        <v>0</v>
      </c>
      <c r="K52" s="40">
        <f t="shared" si="11"/>
        <v>128</v>
      </c>
      <c r="L52" s="40">
        <v>50044545011</v>
      </c>
      <c r="M52" s="40" t="s">
        <v>98</v>
      </c>
      <c r="N52" s="177" t="s">
        <v>136</v>
      </c>
      <c r="O52" s="40">
        <v>2431</v>
      </c>
      <c r="P52" s="127">
        <v>1.779500000000001</v>
      </c>
      <c r="Q52" s="127">
        <v>2.6394999999999995</v>
      </c>
      <c r="R52" s="127">
        <f t="shared" si="12"/>
        <v>4.4190000000000005</v>
      </c>
      <c r="S52" s="128">
        <f t="shared" si="13"/>
        <v>2.7657973200000003</v>
      </c>
      <c r="T52" s="128">
        <f t="shared" si="14"/>
        <v>4.3859494250000006</v>
      </c>
      <c r="U52" s="128">
        <f t="shared" si="19"/>
        <v>0.98629731999999937</v>
      </c>
      <c r="V52" s="128">
        <f t="shared" ref="V52:V57" si="20">T52-Q52</f>
        <v>1.7464494250000011</v>
      </c>
      <c r="W52" s="128">
        <f t="shared" si="15"/>
        <v>0.26856876023599979</v>
      </c>
      <c r="X52" s="128">
        <f t="shared" si="16"/>
        <v>0.53860500267000033</v>
      </c>
      <c r="Y52" s="128">
        <f t="shared" si="17"/>
        <v>0.81</v>
      </c>
      <c r="Z52" s="128">
        <f t="shared" si="18"/>
        <v>1.62</v>
      </c>
    </row>
    <row r="53" spans="1:26" ht="24.95" customHeight="1">
      <c r="A53" s="38" t="s">
        <v>2942</v>
      </c>
      <c r="B53" s="38" t="s">
        <v>1997</v>
      </c>
      <c r="C53" s="61">
        <v>48</v>
      </c>
      <c r="D53" s="107" t="s">
        <v>409</v>
      </c>
      <c r="E53" s="22" t="s">
        <v>1288</v>
      </c>
      <c r="F53" s="40">
        <v>0</v>
      </c>
      <c r="G53" s="40">
        <v>2</v>
      </c>
      <c r="H53" s="40">
        <v>46</v>
      </c>
      <c r="I53" s="40">
        <v>0</v>
      </c>
      <c r="J53" s="40">
        <v>0</v>
      </c>
      <c r="K53" s="40">
        <f t="shared" si="11"/>
        <v>48</v>
      </c>
      <c r="L53" s="40">
        <v>50043911013</v>
      </c>
      <c r="M53" s="40" t="s">
        <v>98</v>
      </c>
      <c r="N53" s="177" t="s">
        <v>136</v>
      </c>
      <c r="O53" s="40">
        <v>1529</v>
      </c>
      <c r="P53" s="127">
        <v>1.1808999999999998</v>
      </c>
      <c r="Q53" s="127">
        <v>0.68599999999999972</v>
      </c>
      <c r="R53" s="127">
        <f t="shared" si="12"/>
        <v>1.8668999999999996</v>
      </c>
      <c r="S53" s="128">
        <f t="shared" si="13"/>
        <v>1.73957388</v>
      </c>
      <c r="T53" s="128">
        <f t="shared" si="14"/>
        <v>2.7585835750000003</v>
      </c>
      <c r="U53" s="128">
        <f t="shared" si="19"/>
        <v>0.55867388000000018</v>
      </c>
      <c r="V53" s="128">
        <f t="shared" si="20"/>
        <v>2.0725835750000003</v>
      </c>
      <c r="W53" s="128">
        <f t="shared" si="15"/>
        <v>0.15212689752400005</v>
      </c>
      <c r="X53" s="128">
        <f t="shared" si="16"/>
        <v>0.63918477453000011</v>
      </c>
      <c r="Y53" s="128">
        <f t="shared" si="17"/>
        <v>0.46</v>
      </c>
      <c r="Z53" s="128">
        <f t="shared" si="18"/>
        <v>1.92</v>
      </c>
    </row>
    <row r="54" spans="1:26" ht="24.95" customHeight="1">
      <c r="A54" s="38" t="s">
        <v>2942</v>
      </c>
      <c r="B54" s="38" t="s">
        <v>2288</v>
      </c>
      <c r="C54" s="61">
        <v>49</v>
      </c>
      <c r="D54" s="107" t="s">
        <v>435</v>
      </c>
      <c r="E54" s="22" t="s">
        <v>1289</v>
      </c>
      <c r="F54" s="40">
        <v>1</v>
      </c>
      <c r="G54" s="40">
        <v>7</v>
      </c>
      <c r="H54" s="40">
        <v>53</v>
      </c>
      <c r="I54" s="40">
        <v>0</v>
      </c>
      <c r="J54" s="40">
        <v>0</v>
      </c>
      <c r="K54" s="40">
        <f t="shared" si="11"/>
        <v>61</v>
      </c>
      <c r="L54" s="40">
        <v>50044549593</v>
      </c>
      <c r="M54" s="40" t="s">
        <v>98</v>
      </c>
      <c r="N54" s="177" t="s">
        <v>136</v>
      </c>
      <c r="O54" s="40">
        <v>2305</v>
      </c>
      <c r="P54" s="127">
        <v>0.63149999999999995</v>
      </c>
      <c r="Q54" s="127">
        <v>1.2484999999999999</v>
      </c>
      <c r="R54" s="127">
        <f t="shared" si="12"/>
        <v>1.88</v>
      </c>
      <c r="S54" s="128">
        <f t="shared" si="13"/>
        <v>2.6224446000000001</v>
      </c>
      <c r="T54" s="128">
        <f t="shared" si="14"/>
        <v>4.1586233750000003</v>
      </c>
      <c r="U54" s="128">
        <f t="shared" si="19"/>
        <v>1.9909446000000002</v>
      </c>
      <c r="V54" s="128">
        <f t="shared" si="20"/>
        <v>2.9101233750000004</v>
      </c>
      <c r="W54" s="128">
        <f t="shared" si="15"/>
        <v>0.54213421458</v>
      </c>
      <c r="X54" s="128">
        <f t="shared" si="16"/>
        <v>0.89748204885000005</v>
      </c>
      <c r="Y54" s="128">
        <f t="shared" si="17"/>
        <v>1.63</v>
      </c>
      <c r="Z54" s="128">
        <f t="shared" si="18"/>
        <v>2.69</v>
      </c>
    </row>
    <row r="55" spans="1:26" ht="24.95" customHeight="1">
      <c r="A55" s="38" t="s">
        <v>2942</v>
      </c>
      <c r="B55" s="38" t="s">
        <v>1899</v>
      </c>
      <c r="C55" s="61">
        <v>50</v>
      </c>
      <c r="D55" s="107" t="s">
        <v>431</v>
      </c>
      <c r="E55" s="22" t="s">
        <v>1290</v>
      </c>
      <c r="F55" s="40">
        <v>5</v>
      </c>
      <c r="G55" s="40">
        <v>14</v>
      </c>
      <c r="H55" s="40">
        <v>78</v>
      </c>
      <c r="I55" s="40">
        <v>0</v>
      </c>
      <c r="J55" s="40">
        <v>0</v>
      </c>
      <c r="K55" s="40">
        <f t="shared" si="11"/>
        <v>97</v>
      </c>
      <c r="L55" s="40">
        <v>50044546955</v>
      </c>
      <c r="M55" s="40" t="s">
        <v>98</v>
      </c>
      <c r="N55" s="177" t="s">
        <v>136</v>
      </c>
      <c r="O55" s="40">
        <v>2826</v>
      </c>
      <c r="P55" s="127">
        <v>1.2160000000000002</v>
      </c>
      <c r="Q55" s="127">
        <v>1.885</v>
      </c>
      <c r="R55" s="127">
        <f t="shared" si="12"/>
        <v>3.101</v>
      </c>
      <c r="S55" s="128">
        <f t="shared" si="13"/>
        <v>3.2151967200000002</v>
      </c>
      <c r="T55" s="128">
        <f t="shared" si="14"/>
        <v>5.0985985500000002</v>
      </c>
      <c r="U55" s="128">
        <f t="shared" si="19"/>
        <v>1.99919672</v>
      </c>
      <c r="V55" s="128">
        <f t="shared" si="20"/>
        <v>3.2135985500000004</v>
      </c>
      <c r="W55" s="128">
        <f t="shared" si="15"/>
        <v>0.54438126685599997</v>
      </c>
      <c r="X55" s="128">
        <f t="shared" si="16"/>
        <v>0.99107379282000008</v>
      </c>
      <c r="Y55" s="128">
        <f t="shared" si="17"/>
        <v>1.63</v>
      </c>
      <c r="Z55" s="128">
        <f t="shared" si="18"/>
        <v>2.97</v>
      </c>
    </row>
    <row r="56" spans="1:26" ht="24.95" customHeight="1">
      <c r="A56" s="38" t="s">
        <v>2942</v>
      </c>
      <c r="B56" s="38" t="s">
        <v>1885</v>
      </c>
      <c r="C56" s="61">
        <v>51</v>
      </c>
      <c r="D56" s="107" t="s">
        <v>434</v>
      </c>
      <c r="E56" s="22" t="s">
        <v>1291</v>
      </c>
      <c r="F56" s="40">
        <v>2</v>
      </c>
      <c r="G56" s="40">
        <v>22</v>
      </c>
      <c r="H56" s="40">
        <v>59</v>
      </c>
      <c r="I56" s="40">
        <v>0</v>
      </c>
      <c r="J56" s="40">
        <v>0</v>
      </c>
      <c r="K56" s="40">
        <f t="shared" si="11"/>
        <v>83</v>
      </c>
      <c r="L56" s="40">
        <v>50044522491</v>
      </c>
      <c r="M56" s="40" t="s">
        <v>98</v>
      </c>
      <c r="N56" s="177" t="s">
        <v>136</v>
      </c>
      <c r="O56" s="40">
        <v>3276</v>
      </c>
      <c r="P56" s="127">
        <v>0.79349999999999987</v>
      </c>
      <c r="Q56" s="127">
        <v>1.325</v>
      </c>
      <c r="R56" s="127">
        <f t="shared" si="12"/>
        <v>2.1185</v>
      </c>
      <c r="S56" s="128">
        <f t="shared" si="13"/>
        <v>3.7271707200000002</v>
      </c>
      <c r="T56" s="128">
        <f t="shared" si="14"/>
        <v>5.9104773000000002</v>
      </c>
      <c r="U56" s="128">
        <f t="shared" si="19"/>
        <v>2.9336707200000003</v>
      </c>
      <c r="V56" s="128">
        <f t="shared" si="20"/>
        <v>4.5854773</v>
      </c>
      <c r="W56" s="128">
        <f t="shared" si="15"/>
        <v>0.79883853705600005</v>
      </c>
      <c r="X56" s="128">
        <f t="shared" si="16"/>
        <v>1.4141611993199998</v>
      </c>
      <c r="Y56" s="128">
        <f t="shared" si="17"/>
        <v>2.4</v>
      </c>
      <c r="Z56" s="128">
        <f t="shared" si="18"/>
        <v>4.24</v>
      </c>
    </row>
    <row r="57" spans="1:26" ht="24.95" customHeight="1">
      <c r="A57" s="38" t="s">
        <v>2942</v>
      </c>
      <c r="B57" s="38" t="s">
        <v>1899</v>
      </c>
      <c r="C57" s="61">
        <v>52</v>
      </c>
      <c r="D57" s="107" t="s">
        <v>430</v>
      </c>
      <c r="E57" s="22" t="s">
        <v>1292</v>
      </c>
      <c r="F57" s="40">
        <v>42</v>
      </c>
      <c r="G57" s="40">
        <v>31</v>
      </c>
      <c r="H57" s="40">
        <v>49</v>
      </c>
      <c r="I57" s="40">
        <v>0</v>
      </c>
      <c r="J57" s="40">
        <v>0</v>
      </c>
      <c r="K57" s="40">
        <f t="shared" si="11"/>
        <v>122</v>
      </c>
      <c r="L57" s="40">
        <v>50044543331</v>
      </c>
      <c r="M57" s="40" t="s">
        <v>98</v>
      </c>
      <c r="N57" s="177" t="s">
        <v>136</v>
      </c>
      <c r="O57" s="40">
        <v>3946</v>
      </c>
      <c r="P57" s="127">
        <v>0.98899999999999944</v>
      </c>
      <c r="Q57" s="127">
        <v>2.194</v>
      </c>
      <c r="R57" s="127">
        <f t="shared" si="12"/>
        <v>3.1829999999999994</v>
      </c>
      <c r="S57" s="128">
        <f t="shared" si="13"/>
        <v>4.4894431199999998</v>
      </c>
      <c r="T57" s="128">
        <f t="shared" si="14"/>
        <v>7.1192745500000001</v>
      </c>
      <c r="U57" s="128">
        <f t="shared" si="19"/>
        <v>3.5004431200000004</v>
      </c>
      <c r="V57" s="128">
        <f t="shared" si="20"/>
        <v>4.9252745500000001</v>
      </c>
      <c r="W57" s="128">
        <f t="shared" si="15"/>
        <v>0.95317066157599994</v>
      </c>
      <c r="X57" s="128">
        <f t="shared" si="16"/>
        <v>1.5189546712199999</v>
      </c>
      <c r="Y57" s="128">
        <f t="shared" si="17"/>
        <v>2.86</v>
      </c>
      <c r="Z57" s="128">
        <f t="shared" si="18"/>
        <v>4.5599999999999996</v>
      </c>
    </row>
    <row r="58" spans="1:26" ht="24.95" customHeight="1">
      <c r="A58" s="38" t="s">
        <v>2942</v>
      </c>
      <c r="B58" s="38" t="s">
        <v>1908</v>
      </c>
      <c r="C58" s="61">
        <v>53</v>
      </c>
      <c r="D58" s="107" t="s">
        <v>432</v>
      </c>
      <c r="E58" s="22" t="s">
        <v>1293</v>
      </c>
      <c r="F58" s="40">
        <v>2</v>
      </c>
      <c r="G58" s="40">
        <v>40</v>
      </c>
      <c r="H58" s="40">
        <v>29</v>
      </c>
      <c r="I58" s="40">
        <v>0</v>
      </c>
      <c r="J58" s="40">
        <v>0</v>
      </c>
      <c r="K58" s="40">
        <f t="shared" si="11"/>
        <v>71</v>
      </c>
      <c r="L58" s="40">
        <v>50135680183</v>
      </c>
      <c r="M58" s="40" t="s">
        <v>98</v>
      </c>
      <c r="N58" s="177" t="s">
        <v>136</v>
      </c>
      <c r="O58" s="40">
        <v>675</v>
      </c>
      <c r="P58" s="127">
        <v>1.0535000000000001</v>
      </c>
      <c r="Q58" s="127">
        <v>1.4640000000000002</v>
      </c>
      <c r="R58" s="127">
        <f t="shared" si="12"/>
        <v>2.5175000000000001</v>
      </c>
      <c r="S58" s="128">
        <f t="shared" si="13"/>
        <v>0.767961</v>
      </c>
      <c r="T58" s="128">
        <f t="shared" si="14"/>
        <v>1.217818125</v>
      </c>
      <c r="U58" s="151">
        <v>0</v>
      </c>
      <c r="V58" s="151">
        <v>0</v>
      </c>
      <c r="W58" s="128">
        <f t="shared" si="15"/>
        <v>0</v>
      </c>
      <c r="X58" s="128">
        <f t="shared" si="16"/>
        <v>0</v>
      </c>
      <c r="Y58" s="128">
        <f t="shared" si="17"/>
        <v>0</v>
      </c>
      <c r="Z58" s="128">
        <f t="shared" si="18"/>
        <v>0</v>
      </c>
    </row>
    <row r="59" spans="1:26" ht="24.95" customHeight="1">
      <c r="A59" s="38" t="s">
        <v>2942</v>
      </c>
      <c r="B59" s="38" t="s">
        <v>2942</v>
      </c>
      <c r="C59" s="61">
        <v>54</v>
      </c>
      <c r="D59" s="107" t="s">
        <v>1294</v>
      </c>
      <c r="E59" s="22" t="s">
        <v>1295</v>
      </c>
      <c r="F59" s="40">
        <v>10</v>
      </c>
      <c r="G59" s="40">
        <v>44</v>
      </c>
      <c r="H59" s="40">
        <v>47</v>
      </c>
      <c r="I59" s="40">
        <v>0</v>
      </c>
      <c r="J59" s="40">
        <v>0</v>
      </c>
      <c r="K59" s="40">
        <f t="shared" si="11"/>
        <v>101</v>
      </c>
      <c r="L59" s="40">
        <v>50044521861</v>
      </c>
      <c r="M59" s="40" t="s">
        <v>98</v>
      </c>
      <c r="N59" s="177" t="s">
        <v>136</v>
      </c>
      <c r="O59" s="40">
        <v>3759</v>
      </c>
      <c r="P59" s="127">
        <v>1.4015</v>
      </c>
      <c r="Q59" s="127">
        <v>1.4449000000000005</v>
      </c>
      <c r="R59" s="127">
        <f t="shared" si="12"/>
        <v>2.8464000000000005</v>
      </c>
      <c r="S59" s="128">
        <f t="shared" si="13"/>
        <v>4.2766894799999999</v>
      </c>
      <c r="T59" s="128">
        <f t="shared" si="14"/>
        <v>6.781893825</v>
      </c>
      <c r="U59" s="128">
        <f t="shared" ref="U59:U82" si="21">S59-P59</f>
        <v>2.87518948</v>
      </c>
      <c r="V59" s="128">
        <f t="shared" ref="V59:V82" si="22">T59-Q59</f>
        <v>5.3369938249999995</v>
      </c>
      <c r="W59" s="128">
        <f t="shared" si="15"/>
        <v>0.78291409540399992</v>
      </c>
      <c r="X59" s="128">
        <f t="shared" si="16"/>
        <v>1.6459288956299998</v>
      </c>
      <c r="Y59" s="128">
        <f t="shared" si="17"/>
        <v>2.35</v>
      </c>
      <c r="Z59" s="128">
        <f t="shared" si="18"/>
        <v>4.9400000000000004</v>
      </c>
    </row>
    <row r="60" spans="1:26" ht="24.95" customHeight="1">
      <c r="A60" s="38" t="s">
        <v>2942</v>
      </c>
      <c r="B60" s="60" t="s">
        <v>1997</v>
      </c>
      <c r="C60" s="61">
        <v>55</v>
      </c>
      <c r="D60" s="107" t="s">
        <v>1296</v>
      </c>
      <c r="E60" s="64" t="s">
        <v>1297</v>
      </c>
      <c r="F60" s="208">
        <v>18</v>
      </c>
      <c r="G60" s="208">
        <v>67</v>
      </c>
      <c r="H60" s="208">
        <v>47</v>
      </c>
      <c r="I60" s="40">
        <v>0</v>
      </c>
      <c r="J60" s="208">
        <v>1</v>
      </c>
      <c r="K60" s="40">
        <f t="shared" si="11"/>
        <v>133</v>
      </c>
      <c r="L60" s="208">
        <v>50153795487</v>
      </c>
      <c r="M60" s="40" t="s">
        <v>98</v>
      </c>
      <c r="N60" s="177" t="s">
        <v>136</v>
      </c>
      <c r="O60" s="40">
        <v>4105</v>
      </c>
      <c r="P60" s="127">
        <v>0.84450000000000047</v>
      </c>
      <c r="Q60" s="127">
        <v>0.9623999999999997</v>
      </c>
      <c r="R60" s="127">
        <f t="shared" si="12"/>
        <v>1.8069000000000002</v>
      </c>
      <c r="S60" s="128">
        <f t="shared" si="13"/>
        <v>4.6703406000000003</v>
      </c>
      <c r="T60" s="128">
        <f t="shared" si="14"/>
        <v>7.4061383750000003</v>
      </c>
      <c r="U60" s="128">
        <f t="shared" si="21"/>
        <v>3.8258405999999998</v>
      </c>
      <c r="V60" s="128">
        <f t="shared" si="22"/>
        <v>6.4437383750000006</v>
      </c>
      <c r="W60" s="128">
        <f t="shared" si="15"/>
        <v>1.0417763953799999</v>
      </c>
      <c r="X60" s="128">
        <f t="shared" si="16"/>
        <v>1.9872489148499999</v>
      </c>
      <c r="Y60" s="128">
        <f t="shared" si="17"/>
        <v>3.13</v>
      </c>
      <c r="Z60" s="128">
        <f t="shared" si="18"/>
        <v>5.96</v>
      </c>
    </row>
    <row r="61" spans="1:26" ht="24.95" customHeight="1">
      <c r="A61" s="38" t="s">
        <v>1965</v>
      </c>
      <c r="B61" s="38" t="s">
        <v>1980</v>
      </c>
      <c r="C61" s="61">
        <v>56</v>
      </c>
      <c r="D61" s="107" t="s">
        <v>567</v>
      </c>
      <c r="E61" s="22" t="s">
        <v>1298</v>
      </c>
      <c r="F61" s="40">
        <v>25</v>
      </c>
      <c r="G61" s="40">
        <v>23</v>
      </c>
      <c r="H61" s="40">
        <v>26</v>
      </c>
      <c r="I61" s="40">
        <v>0</v>
      </c>
      <c r="J61" s="40">
        <v>0</v>
      </c>
      <c r="K61" s="40">
        <f t="shared" si="11"/>
        <v>74</v>
      </c>
      <c r="L61" s="50">
        <v>33510100001635</v>
      </c>
      <c r="M61" s="40" t="s">
        <v>957</v>
      </c>
      <c r="N61" s="177" t="s">
        <v>131</v>
      </c>
      <c r="O61" s="40">
        <v>1751</v>
      </c>
      <c r="P61" s="127">
        <v>1.4667000000000003</v>
      </c>
      <c r="Q61" s="127">
        <v>1.9390999999999996</v>
      </c>
      <c r="R61" s="127">
        <f t="shared" si="12"/>
        <v>3.4058000000000002</v>
      </c>
      <c r="S61" s="128">
        <f t="shared" si="13"/>
        <v>1.9921477200000002</v>
      </c>
      <c r="T61" s="128">
        <f t="shared" si="14"/>
        <v>3.1591104250000002</v>
      </c>
      <c r="U61" s="128">
        <f t="shared" si="21"/>
        <v>0.52544771999999984</v>
      </c>
      <c r="V61" s="128">
        <f t="shared" si="22"/>
        <v>1.2200104250000006</v>
      </c>
      <c r="W61" s="128">
        <f t="shared" si="15"/>
        <v>0.14307941415599995</v>
      </c>
      <c r="X61" s="128">
        <f t="shared" si="16"/>
        <v>0.37625121507000014</v>
      </c>
      <c r="Y61" s="128">
        <f t="shared" si="17"/>
        <v>0.43</v>
      </c>
      <c r="Z61" s="128">
        <f t="shared" si="18"/>
        <v>1.1299999999999999</v>
      </c>
    </row>
    <row r="62" spans="1:26" ht="24.95" customHeight="1">
      <c r="A62" s="38" t="s">
        <v>1965</v>
      </c>
      <c r="B62" s="38" t="s">
        <v>1971</v>
      </c>
      <c r="C62" s="61">
        <v>57</v>
      </c>
      <c r="D62" s="107" t="s">
        <v>1299</v>
      </c>
      <c r="E62" s="22" t="s">
        <v>1300</v>
      </c>
      <c r="F62" s="40">
        <v>3</v>
      </c>
      <c r="G62" s="40">
        <v>16</v>
      </c>
      <c r="H62" s="40">
        <v>28</v>
      </c>
      <c r="I62" s="40">
        <v>0</v>
      </c>
      <c r="J62" s="40">
        <v>3</v>
      </c>
      <c r="K62" s="40">
        <f t="shared" si="11"/>
        <v>50</v>
      </c>
      <c r="L62" s="50">
        <v>33510100001540</v>
      </c>
      <c r="M62" s="40" t="s">
        <v>957</v>
      </c>
      <c r="N62" s="177" t="s">
        <v>131</v>
      </c>
      <c r="O62" s="40">
        <v>1323</v>
      </c>
      <c r="P62" s="127">
        <v>0.26009999999999989</v>
      </c>
      <c r="Q62" s="127">
        <v>0.9397000000000002</v>
      </c>
      <c r="R62" s="127">
        <f t="shared" si="12"/>
        <v>1.1998000000000002</v>
      </c>
      <c r="S62" s="128">
        <f t="shared" si="13"/>
        <v>1.50520356</v>
      </c>
      <c r="T62" s="128">
        <f t="shared" si="14"/>
        <v>2.3869235250000003</v>
      </c>
      <c r="U62" s="128">
        <f t="shared" si="21"/>
        <v>1.24510356</v>
      </c>
      <c r="V62" s="128">
        <f t="shared" si="22"/>
        <v>1.4472235250000001</v>
      </c>
      <c r="W62" s="128">
        <f t="shared" si="15"/>
        <v>0.339041699388</v>
      </c>
      <c r="X62" s="128">
        <f t="shared" si="16"/>
        <v>0.44632373510999995</v>
      </c>
      <c r="Y62" s="128">
        <f t="shared" si="17"/>
        <v>1.02</v>
      </c>
      <c r="Z62" s="128">
        <f t="shared" si="18"/>
        <v>1.34</v>
      </c>
    </row>
    <row r="63" spans="1:26" ht="24.95" customHeight="1">
      <c r="A63" s="38" t="s">
        <v>1965</v>
      </c>
      <c r="B63" s="38" t="s">
        <v>1980</v>
      </c>
      <c r="C63" s="61">
        <v>58</v>
      </c>
      <c r="D63" s="107" t="s">
        <v>564</v>
      </c>
      <c r="E63" s="22" t="s">
        <v>1301</v>
      </c>
      <c r="F63" s="40">
        <v>11</v>
      </c>
      <c r="G63" s="40">
        <v>19</v>
      </c>
      <c r="H63" s="40">
        <v>1</v>
      </c>
      <c r="I63" s="40">
        <v>0</v>
      </c>
      <c r="J63" s="40">
        <v>0</v>
      </c>
      <c r="K63" s="40">
        <f t="shared" si="11"/>
        <v>31</v>
      </c>
      <c r="L63" s="50">
        <v>33510100001632</v>
      </c>
      <c r="M63" s="40" t="s">
        <v>957</v>
      </c>
      <c r="N63" s="177" t="s">
        <v>131</v>
      </c>
      <c r="O63" s="40">
        <v>878</v>
      </c>
      <c r="P63" s="127">
        <v>0.25019999999999998</v>
      </c>
      <c r="Q63" s="127">
        <v>0.30240000000000011</v>
      </c>
      <c r="R63" s="127">
        <f t="shared" si="12"/>
        <v>0.55260000000000009</v>
      </c>
      <c r="S63" s="128">
        <f t="shared" si="13"/>
        <v>0.99891816</v>
      </c>
      <c r="T63" s="128">
        <f t="shared" si="14"/>
        <v>1.5840656500000001</v>
      </c>
      <c r="U63" s="128">
        <f t="shared" si="21"/>
        <v>0.74871816000000002</v>
      </c>
      <c r="V63" s="128">
        <f t="shared" si="22"/>
        <v>1.2816656499999999</v>
      </c>
      <c r="W63" s="128">
        <f t="shared" si="15"/>
        <v>0.20387595496799998</v>
      </c>
      <c r="X63" s="128">
        <f t="shared" si="16"/>
        <v>0.39526568645999993</v>
      </c>
      <c r="Y63" s="128">
        <f t="shared" si="17"/>
        <v>0.61</v>
      </c>
      <c r="Z63" s="128">
        <f t="shared" si="18"/>
        <v>1.19</v>
      </c>
    </row>
    <row r="64" spans="1:26" ht="24.95" customHeight="1">
      <c r="A64" s="38" t="s">
        <v>1965</v>
      </c>
      <c r="B64" s="38" t="s">
        <v>1976</v>
      </c>
      <c r="C64" s="61">
        <v>59</v>
      </c>
      <c r="D64" s="107" t="s">
        <v>541</v>
      </c>
      <c r="E64" s="22" t="s">
        <v>1302</v>
      </c>
      <c r="F64" s="40">
        <v>35</v>
      </c>
      <c r="G64" s="40">
        <v>11</v>
      </c>
      <c r="H64" s="40">
        <v>29</v>
      </c>
      <c r="I64" s="40">
        <v>0</v>
      </c>
      <c r="J64" s="40">
        <v>0</v>
      </c>
      <c r="K64" s="40">
        <f t="shared" si="11"/>
        <v>75</v>
      </c>
      <c r="L64" s="50">
        <v>33510100001569</v>
      </c>
      <c r="M64" s="40" t="s">
        <v>957</v>
      </c>
      <c r="N64" s="177" t="s">
        <v>131</v>
      </c>
      <c r="O64" s="40">
        <v>1612</v>
      </c>
      <c r="P64" s="127">
        <v>1.0338000000000001</v>
      </c>
      <c r="Q64" s="127">
        <v>1.4743999999999999</v>
      </c>
      <c r="R64" s="127">
        <f t="shared" si="12"/>
        <v>2.5082</v>
      </c>
      <c r="S64" s="128">
        <f t="shared" si="13"/>
        <v>1.8340046400000001</v>
      </c>
      <c r="T64" s="128">
        <f t="shared" si="14"/>
        <v>2.9083301000000001</v>
      </c>
      <c r="U64" s="128">
        <f t="shared" si="21"/>
        <v>0.80020464000000002</v>
      </c>
      <c r="V64" s="128">
        <f t="shared" si="22"/>
        <v>1.4339301000000002</v>
      </c>
      <c r="W64" s="128">
        <f t="shared" si="15"/>
        <v>0.21789572347200001</v>
      </c>
      <c r="X64" s="128">
        <f t="shared" si="16"/>
        <v>0.44222404284000005</v>
      </c>
      <c r="Y64" s="128">
        <f t="shared" si="17"/>
        <v>0.65</v>
      </c>
      <c r="Z64" s="128">
        <f t="shared" si="18"/>
        <v>1.33</v>
      </c>
    </row>
    <row r="65" spans="1:26" ht="24.95" customHeight="1">
      <c r="A65" s="38" t="s">
        <v>1965</v>
      </c>
      <c r="B65" s="38" t="s">
        <v>1971</v>
      </c>
      <c r="C65" s="61">
        <v>60</v>
      </c>
      <c r="D65" s="107" t="s">
        <v>528</v>
      </c>
      <c r="E65" s="22" t="s">
        <v>1303</v>
      </c>
      <c r="F65" s="40">
        <v>6</v>
      </c>
      <c r="G65" s="40">
        <v>28</v>
      </c>
      <c r="H65" s="40">
        <v>13</v>
      </c>
      <c r="I65" s="40">
        <v>0</v>
      </c>
      <c r="J65" s="40">
        <v>0</v>
      </c>
      <c r="K65" s="40">
        <f t="shared" si="11"/>
        <v>47</v>
      </c>
      <c r="L65" s="50">
        <v>33510100001538</v>
      </c>
      <c r="M65" s="40" t="s">
        <v>957</v>
      </c>
      <c r="N65" s="177" t="s">
        <v>131</v>
      </c>
      <c r="O65" s="40">
        <v>1388</v>
      </c>
      <c r="P65" s="127">
        <v>0.5089999999999999</v>
      </c>
      <c r="Q65" s="127">
        <v>0.76449999999999974</v>
      </c>
      <c r="R65" s="127">
        <f t="shared" si="12"/>
        <v>1.2734999999999996</v>
      </c>
      <c r="S65" s="128">
        <f t="shared" si="13"/>
        <v>1.5791553600000001</v>
      </c>
      <c r="T65" s="128">
        <f t="shared" si="14"/>
        <v>2.5041949000000003</v>
      </c>
      <c r="U65" s="128">
        <f t="shared" si="21"/>
        <v>1.0701553600000002</v>
      </c>
      <c r="V65" s="128">
        <f t="shared" si="22"/>
        <v>1.7396949000000006</v>
      </c>
      <c r="W65" s="128">
        <f t="shared" si="15"/>
        <v>0.29140330452800006</v>
      </c>
      <c r="X65" s="128">
        <f t="shared" si="16"/>
        <v>0.53652190716000014</v>
      </c>
      <c r="Y65" s="128">
        <f t="shared" si="17"/>
        <v>0.87</v>
      </c>
      <c r="Z65" s="128">
        <f t="shared" si="18"/>
        <v>1.61</v>
      </c>
    </row>
    <row r="66" spans="1:26" ht="24.95" customHeight="1">
      <c r="A66" s="38" t="s">
        <v>1965</v>
      </c>
      <c r="B66" s="38" t="s">
        <v>1974</v>
      </c>
      <c r="C66" s="61">
        <v>61</v>
      </c>
      <c r="D66" s="107" t="s">
        <v>556</v>
      </c>
      <c r="E66" s="22" t="s">
        <v>1304</v>
      </c>
      <c r="F66" s="40">
        <v>19</v>
      </c>
      <c r="G66" s="40">
        <v>0</v>
      </c>
      <c r="H66" s="40">
        <v>67</v>
      </c>
      <c r="I66" s="40">
        <v>0</v>
      </c>
      <c r="J66" s="40">
        <v>0</v>
      </c>
      <c r="K66" s="40">
        <f t="shared" si="11"/>
        <v>86</v>
      </c>
      <c r="L66" s="50">
        <v>33510100001596</v>
      </c>
      <c r="M66" s="40" t="s">
        <v>957</v>
      </c>
      <c r="N66" s="177" t="s">
        <v>131</v>
      </c>
      <c r="O66" s="40">
        <v>1865</v>
      </c>
      <c r="P66" s="127">
        <v>0.8924999999999994</v>
      </c>
      <c r="Q66" s="127">
        <v>1.0754999999999999</v>
      </c>
      <c r="R66" s="127">
        <f t="shared" si="12"/>
        <v>1.9679999999999993</v>
      </c>
      <c r="S66" s="128">
        <f t="shared" si="13"/>
        <v>2.1218478000000003</v>
      </c>
      <c r="T66" s="128">
        <f t="shared" si="14"/>
        <v>3.364786375</v>
      </c>
      <c r="U66" s="128">
        <f t="shared" si="21"/>
        <v>1.2293478000000009</v>
      </c>
      <c r="V66" s="128">
        <f t="shared" si="22"/>
        <v>2.2892863750000001</v>
      </c>
      <c r="W66" s="128">
        <f t="shared" si="15"/>
        <v>0.33475140594000019</v>
      </c>
      <c r="X66" s="128">
        <f t="shared" si="16"/>
        <v>0.70601591804999997</v>
      </c>
      <c r="Y66" s="128">
        <f t="shared" si="17"/>
        <v>1</v>
      </c>
      <c r="Z66" s="128">
        <f t="shared" si="18"/>
        <v>2.12</v>
      </c>
    </row>
    <row r="67" spans="1:26" ht="24.95" customHeight="1">
      <c r="A67" s="38" t="s">
        <v>1965</v>
      </c>
      <c r="B67" s="38" t="s">
        <v>1976</v>
      </c>
      <c r="C67" s="61">
        <v>62</v>
      </c>
      <c r="D67" s="107" t="s">
        <v>545</v>
      </c>
      <c r="E67" s="22" t="s">
        <v>1305</v>
      </c>
      <c r="F67" s="40">
        <v>38</v>
      </c>
      <c r="G67" s="40">
        <v>35</v>
      </c>
      <c r="H67" s="40">
        <v>58</v>
      </c>
      <c r="I67" s="40">
        <v>0</v>
      </c>
      <c r="J67" s="40">
        <v>0</v>
      </c>
      <c r="K67" s="40">
        <f t="shared" si="11"/>
        <v>131</v>
      </c>
      <c r="L67" s="50">
        <v>33510100001570</v>
      </c>
      <c r="M67" s="40" t="s">
        <v>957</v>
      </c>
      <c r="N67" s="177" t="s">
        <v>131</v>
      </c>
      <c r="O67" s="40">
        <v>2520</v>
      </c>
      <c r="P67" s="127">
        <v>2.2321000000000009</v>
      </c>
      <c r="Q67" s="127">
        <v>2.6665999999999994</v>
      </c>
      <c r="R67" s="127">
        <f t="shared" si="12"/>
        <v>4.8986999999999998</v>
      </c>
      <c r="S67" s="128">
        <f t="shared" si="13"/>
        <v>2.8670544000000002</v>
      </c>
      <c r="T67" s="128">
        <f t="shared" si="14"/>
        <v>4.5465210000000003</v>
      </c>
      <c r="U67" s="128">
        <f t="shared" si="21"/>
        <v>0.63495439999999936</v>
      </c>
      <c r="V67" s="128">
        <f t="shared" si="22"/>
        <v>1.8799210000000008</v>
      </c>
      <c r="W67" s="128">
        <f t="shared" si="15"/>
        <v>0.17289808311999982</v>
      </c>
      <c r="X67" s="128">
        <f t="shared" si="16"/>
        <v>0.57976763640000017</v>
      </c>
      <c r="Y67" s="128">
        <f t="shared" si="17"/>
        <v>0.52</v>
      </c>
      <c r="Z67" s="128">
        <f t="shared" si="18"/>
        <v>1.74</v>
      </c>
    </row>
    <row r="68" spans="1:26" ht="24.95" customHeight="1">
      <c r="A68" s="38" t="s">
        <v>1965</v>
      </c>
      <c r="B68" s="38" t="s">
        <v>1971</v>
      </c>
      <c r="C68" s="61">
        <v>63</v>
      </c>
      <c r="D68" s="107" t="s">
        <v>1306</v>
      </c>
      <c r="E68" s="22" t="s">
        <v>1307</v>
      </c>
      <c r="F68" s="40">
        <v>6</v>
      </c>
      <c r="G68" s="40">
        <v>27</v>
      </c>
      <c r="H68" s="40">
        <v>30</v>
      </c>
      <c r="I68" s="40">
        <v>0</v>
      </c>
      <c r="J68" s="40">
        <v>0</v>
      </c>
      <c r="K68" s="40">
        <f t="shared" si="11"/>
        <v>63</v>
      </c>
      <c r="L68" s="50">
        <v>33510100001525</v>
      </c>
      <c r="M68" s="40" t="s">
        <v>957</v>
      </c>
      <c r="N68" s="177" t="s">
        <v>131</v>
      </c>
      <c r="O68" s="40">
        <v>1372</v>
      </c>
      <c r="P68" s="127">
        <v>0.45399999999999985</v>
      </c>
      <c r="Q68" s="127">
        <v>0.82150000000000079</v>
      </c>
      <c r="R68" s="127">
        <f t="shared" si="12"/>
        <v>1.2755000000000005</v>
      </c>
      <c r="S68" s="128">
        <f t="shared" si="13"/>
        <v>1.56095184</v>
      </c>
      <c r="T68" s="128">
        <f t="shared" si="14"/>
        <v>2.4753281</v>
      </c>
      <c r="U68" s="128">
        <f t="shared" si="21"/>
        <v>1.1069518400000002</v>
      </c>
      <c r="V68" s="128">
        <f t="shared" si="22"/>
        <v>1.6538280999999992</v>
      </c>
      <c r="W68" s="128">
        <f t="shared" si="15"/>
        <v>0.30142298603200002</v>
      </c>
      <c r="X68" s="128">
        <f t="shared" si="16"/>
        <v>0.51004058603999969</v>
      </c>
      <c r="Y68" s="128">
        <f t="shared" si="17"/>
        <v>0.9</v>
      </c>
      <c r="Z68" s="128">
        <f t="shared" si="18"/>
        <v>1.53</v>
      </c>
    </row>
    <row r="69" spans="1:26" ht="24.95" customHeight="1">
      <c r="A69" s="38" t="s">
        <v>1965</v>
      </c>
      <c r="B69" s="38" t="s">
        <v>1965</v>
      </c>
      <c r="C69" s="61">
        <v>64</v>
      </c>
      <c r="D69" s="107" t="s">
        <v>529</v>
      </c>
      <c r="E69" s="22" t="s">
        <v>1308</v>
      </c>
      <c r="F69" s="40">
        <v>4</v>
      </c>
      <c r="G69" s="40">
        <v>21</v>
      </c>
      <c r="H69" s="40">
        <v>11</v>
      </c>
      <c r="I69" s="40">
        <v>0</v>
      </c>
      <c r="J69" s="40">
        <v>0</v>
      </c>
      <c r="K69" s="40">
        <f t="shared" si="11"/>
        <v>36</v>
      </c>
      <c r="L69" s="50">
        <v>33510100001597</v>
      </c>
      <c r="M69" s="40" t="s">
        <v>957</v>
      </c>
      <c r="N69" s="177" t="s">
        <v>131</v>
      </c>
      <c r="O69" s="40">
        <v>1042</v>
      </c>
      <c r="P69" s="127">
        <v>0.48200000000000021</v>
      </c>
      <c r="Q69" s="127">
        <v>0.18559999999999977</v>
      </c>
      <c r="R69" s="127">
        <f t="shared" si="12"/>
        <v>0.66759999999999997</v>
      </c>
      <c r="S69" s="128">
        <f t="shared" si="13"/>
        <v>1.18550424</v>
      </c>
      <c r="T69" s="128">
        <f t="shared" si="14"/>
        <v>1.8799503500000001</v>
      </c>
      <c r="U69" s="128">
        <f t="shared" si="21"/>
        <v>0.70350423999999978</v>
      </c>
      <c r="V69" s="128">
        <f t="shared" si="22"/>
        <v>1.6943503500000003</v>
      </c>
      <c r="W69" s="128">
        <f t="shared" si="15"/>
        <v>0.19156420455199993</v>
      </c>
      <c r="X69" s="128">
        <f t="shared" si="16"/>
        <v>0.52253764794000002</v>
      </c>
      <c r="Y69" s="128">
        <f t="shared" si="17"/>
        <v>0.56999999999999995</v>
      </c>
      <c r="Z69" s="128">
        <f t="shared" si="18"/>
        <v>1.57</v>
      </c>
    </row>
    <row r="70" spans="1:26" ht="24.95" customHeight="1">
      <c r="A70" s="38" t="s">
        <v>1965</v>
      </c>
      <c r="B70" s="38" t="s">
        <v>1965</v>
      </c>
      <c r="C70" s="61">
        <v>65</v>
      </c>
      <c r="D70" s="107" t="s">
        <v>1309</v>
      </c>
      <c r="E70" s="64" t="s">
        <v>1310</v>
      </c>
      <c r="F70" s="208">
        <v>26</v>
      </c>
      <c r="G70" s="208">
        <v>119</v>
      </c>
      <c r="H70" s="208">
        <v>66</v>
      </c>
      <c r="I70" s="40">
        <v>0</v>
      </c>
      <c r="J70" s="208">
        <v>2</v>
      </c>
      <c r="K70" s="40">
        <f t="shared" ref="K70:K98" si="23">J70+I70+H70+G70+F70</f>
        <v>213</v>
      </c>
      <c r="L70" s="209">
        <v>10930100002396</v>
      </c>
      <c r="M70" s="40" t="s">
        <v>1311</v>
      </c>
      <c r="N70" s="183" t="s">
        <v>1312</v>
      </c>
      <c r="O70" s="40">
        <v>5377</v>
      </c>
      <c r="P70" s="127">
        <v>3.4729999999999994</v>
      </c>
      <c r="Q70" s="127">
        <v>3.968</v>
      </c>
      <c r="R70" s="127">
        <f t="shared" ref="R70:R98" si="24">P70+Q70</f>
        <v>7.4409999999999989</v>
      </c>
      <c r="S70" s="128">
        <f t="shared" ref="S70:S98" si="25">O70*0.00113772</f>
        <v>6.1175204399999998</v>
      </c>
      <c r="T70" s="128">
        <f t="shared" ref="T70:T98" si="26">O70*0.001804175</f>
        <v>9.7010489750000009</v>
      </c>
      <c r="U70" s="128">
        <f t="shared" si="21"/>
        <v>2.6445204400000004</v>
      </c>
      <c r="V70" s="128">
        <f t="shared" si="22"/>
        <v>5.7330489750000009</v>
      </c>
      <c r="W70" s="128">
        <f t="shared" ref="W70:W98" si="27">U70/3*81.69%</f>
        <v>0.72010291581200003</v>
      </c>
      <c r="X70" s="128">
        <f t="shared" ref="X70:X98" si="28">V70/3*92.52%</f>
        <v>1.7680723038900001</v>
      </c>
      <c r="Y70" s="128">
        <f t="shared" ref="Y70:Y98" si="29">ROUND(W70*3,2)</f>
        <v>2.16</v>
      </c>
      <c r="Z70" s="128">
        <f t="shared" ref="Z70:Z98" si="30">ROUND(X70*3,2)</f>
        <v>5.3</v>
      </c>
    </row>
    <row r="71" spans="1:26" ht="24.95" customHeight="1">
      <c r="A71" s="38" t="s">
        <v>2001</v>
      </c>
      <c r="B71" s="38" t="s">
        <v>2001</v>
      </c>
      <c r="C71" s="61">
        <v>66</v>
      </c>
      <c r="D71" s="107" t="s">
        <v>1313</v>
      </c>
      <c r="E71" s="22" t="s">
        <v>1314</v>
      </c>
      <c r="F71" s="40">
        <v>3</v>
      </c>
      <c r="G71" s="40">
        <v>59</v>
      </c>
      <c r="H71" s="40">
        <v>1</v>
      </c>
      <c r="I71" s="40">
        <v>0</v>
      </c>
      <c r="J71" s="40">
        <v>45</v>
      </c>
      <c r="K71" s="40">
        <f t="shared" si="23"/>
        <v>108</v>
      </c>
      <c r="L71" s="40">
        <v>50045329622</v>
      </c>
      <c r="M71" s="40" t="s">
        <v>98</v>
      </c>
      <c r="N71" s="177" t="s">
        <v>136</v>
      </c>
      <c r="O71" s="40">
        <v>3181</v>
      </c>
      <c r="P71" s="127">
        <v>1.4679000000000004</v>
      </c>
      <c r="Q71" s="127">
        <v>1.7323000000000004</v>
      </c>
      <c r="R71" s="127">
        <f t="shared" si="24"/>
        <v>3.2002000000000006</v>
      </c>
      <c r="S71" s="128">
        <f t="shared" si="25"/>
        <v>3.6190873200000002</v>
      </c>
      <c r="T71" s="128">
        <f t="shared" si="26"/>
        <v>5.7390806750000003</v>
      </c>
      <c r="U71" s="128">
        <f t="shared" si="21"/>
        <v>2.15118732</v>
      </c>
      <c r="V71" s="128">
        <f t="shared" si="22"/>
        <v>4.0067806749999999</v>
      </c>
      <c r="W71" s="128">
        <f t="shared" si="27"/>
        <v>0.58576830723599993</v>
      </c>
      <c r="X71" s="128">
        <f t="shared" si="28"/>
        <v>1.23569116017</v>
      </c>
      <c r="Y71" s="128">
        <f t="shared" si="29"/>
        <v>1.76</v>
      </c>
      <c r="Z71" s="128">
        <f t="shared" si="30"/>
        <v>3.71</v>
      </c>
    </row>
    <row r="72" spans="1:26" ht="24.95" customHeight="1">
      <c r="A72" s="38" t="s">
        <v>2001</v>
      </c>
      <c r="B72" s="38" t="s">
        <v>2007</v>
      </c>
      <c r="C72" s="61">
        <v>67</v>
      </c>
      <c r="D72" s="107" t="s">
        <v>1315</v>
      </c>
      <c r="E72" s="22" t="s">
        <v>1316</v>
      </c>
      <c r="F72" s="40">
        <v>0</v>
      </c>
      <c r="G72" s="40">
        <v>124</v>
      </c>
      <c r="H72" s="40">
        <v>1</v>
      </c>
      <c r="I72" s="40">
        <v>0</v>
      </c>
      <c r="J72" s="40">
        <v>0</v>
      </c>
      <c r="K72" s="40">
        <f t="shared" si="23"/>
        <v>125</v>
      </c>
      <c r="L72" s="40">
        <v>50127106423</v>
      </c>
      <c r="M72" s="40" t="s">
        <v>98</v>
      </c>
      <c r="N72" s="177" t="s">
        <v>136</v>
      </c>
      <c r="O72" s="40">
        <v>3511</v>
      </c>
      <c r="P72" s="127">
        <v>1.069</v>
      </c>
      <c r="Q72" s="127">
        <v>1.7265000000000006</v>
      </c>
      <c r="R72" s="127">
        <f t="shared" si="24"/>
        <v>2.7955000000000005</v>
      </c>
      <c r="S72" s="128">
        <f t="shared" si="25"/>
        <v>3.99453492</v>
      </c>
      <c r="T72" s="128">
        <f t="shared" si="26"/>
        <v>6.3344584250000002</v>
      </c>
      <c r="U72" s="128">
        <f t="shared" si="21"/>
        <v>2.92553492</v>
      </c>
      <c r="V72" s="128">
        <f t="shared" si="22"/>
        <v>4.6079584249999996</v>
      </c>
      <c r="W72" s="128">
        <f t="shared" si="27"/>
        <v>0.79662315871599998</v>
      </c>
      <c r="X72" s="128">
        <f t="shared" si="28"/>
        <v>1.4210943782699996</v>
      </c>
      <c r="Y72" s="128">
        <f t="shared" si="29"/>
        <v>2.39</v>
      </c>
      <c r="Z72" s="128">
        <f t="shared" si="30"/>
        <v>4.26</v>
      </c>
    </row>
    <row r="73" spans="1:26" ht="24.95" customHeight="1">
      <c r="A73" s="38" t="s">
        <v>2001</v>
      </c>
      <c r="B73" s="38" t="s">
        <v>2007</v>
      </c>
      <c r="C73" s="61">
        <v>68</v>
      </c>
      <c r="D73" s="107" t="s">
        <v>1317</v>
      </c>
      <c r="E73" s="22" t="s">
        <v>1318</v>
      </c>
      <c r="F73" s="40">
        <v>58</v>
      </c>
      <c r="G73" s="40">
        <v>52</v>
      </c>
      <c r="H73" s="40">
        <v>40</v>
      </c>
      <c r="I73" s="40">
        <v>0</v>
      </c>
      <c r="J73" s="40">
        <v>0</v>
      </c>
      <c r="K73" s="40">
        <f t="shared" si="23"/>
        <v>150</v>
      </c>
      <c r="L73" s="40">
        <v>50044520506</v>
      </c>
      <c r="M73" s="40" t="s">
        <v>98</v>
      </c>
      <c r="N73" s="177" t="s">
        <v>136</v>
      </c>
      <c r="O73" s="40">
        <v>4430</v>
      </c>
      <c r="P73" s="127">
        <v>1.2676000000000003</v>
      </c>
      <c r="Q73" s="127">
        <v>1.9831300000000009</v>
      </c>
      <c r="R73" s="127">
        <f t="shared" si="24"/>
        <v>3.2507300000000012</v>
      </c>
      <c r="S73" s="128">
        <f t="shared" si="25"/>
        <v>5.0400996000000005</v>
      </c>
      <c r="T73" s="128">
        <f t="shared" si="26"/>
        <v>7.9924952500000002</v>
      </c>
      <c r="U73" s="128">
        <f t="shared" si="21"/>
        <v>3.7724996000000002</v>
      </c>
      <c r="V73" s="128">
        <f t="shared" si="22"/>
        <v>6.0093652499999992</v>
      </c>
      <c r="W73" s="128">
        <f t="shared" si="27"/>
        <v>1.0272516410800001</v>
      </c>
      <c r="X73" s="128">
        <f t="shared" si="28"/>
        <v>1.8532882430999995</v>
      </c>
      <c r="Y73" s="128">
        <f t="shared" si="29"/>
        <v>3.08</v>
      </c>
      <c r="Z73" s="128">
        <f t="shared" si="30"/>
        <v>5.56</v>
      </c>
    </row>
    <row r="74" spans="1:26" ht="24.95" customHeight="1">
      <c r="A74" s="38" t="s">
        <v>2001</v>
      </c>
      <c r="B74" s="38" t="s">
        <v>1989</v>
      </c>
      <c r="C74" s="61">
        <v>69</v>
      </c>
      <c r="D74" s="107" t="s">
        <v>1319</v>
      </c>
      <c r="E74" s="22" t="s">
        <v>1320</v>
      </c>
      <c r="F74" s="40">
        <v>37</v>
      </c>
      <c r="G74" s="40">
        <v>83</v>
      </c>
      <c r="H74" s="40">
        <v>105</v>
      </c>
      <c r="I74" s="40">
        <v>0</v>
      </c>
      <c r="J74" s="40">
        <v>7</v>
      </c>
      <c r="K74" s="40">
        <f t="shared" si="23"/>
        <v>232</v>
      </c>
      <c r="L74" s="40">
        <v>50044579094</v>
      </c>
      <c r="M74" s="40" t="s">
        <v>98</v>
      </c>
      <c r="N74" s="177" t="s">
        <v>136</v>
      </c>
      <c r="O74" s="40">
        <v>7540</v>
      </c>
      <c r="P74" s="127">
        <v>3.1539999999999999</v>
      </c>
      <c r="Q74" s="127">
        <v>0.65300000000000047</v>
      </c>
      <c r="R74" s="127">
        <f t="shared" si="24"/>
        <v>3.8070000000000004</v>
      </c>
      <c r="S74" s="128">
        <f t="shared" si="25"/>
        <v>8.5784088000000001</v>
      </c>
      <c r="T74" s="128">
        <f t="shared" si="26"/>
        <v>13.603479500000001</v>
      </c>
      <c r="U74" s="128">
        <f t="shared" si="21"/>
        <v>5.4244088000000001</v>
      </c>
      <c r="V74" s="128">
        <f t="shared" si="22"/>
        <v>12.9504795</v>
      </c>
      <c r="W74" s="128">
        <f t="shared" si="27"/>
        <v>1.4770665162400001</v>
      </c>
      <c r="X74" s="128">
        <f t="shared" si="28"/>
        <v>3.9939278778</v>
      </c>
      <c r="Y74" s="128">
        <f t="shared" si="29"/>
        <v>4.43</v>
      </c>
      <c r="Z74" s="128">
        <f t="shared" si="30"/>
        <v>11.98</v>
      </c>
    </row>
    <row r="75" spans="1:26" ht="24.95" customHeight="1">
      <c r="A75" s="38" t="s">
        <v>2001</v>
      </c>
      <c r="B75" s="38" t="s">
        <v>2001</v>
      </c>
      <c r="C75" s="61">
        <v>70</v>
      </c>
      <c r="D75" s="107" t="s">
        <v>1321</v>
      </c>
      <c r="E75" s="22" t="s">
        <v>1322</v>
      </c>
      <c r="F75" s="40">
        <v>4</v>
      </c>
      <c r="G75" s="40">
        <v>14</v>
      </c>
      <c r="H75" s="40">
        <v>25</v>
      </c>
      <c r="I75" s="40">
        <v>0</v>
      </c>
      <c r="J75" s="40">
        <v>0</v>
      </c>
      <c r="K75" s="40">
        <f t="shared" si="23"/>
        <v>43</v>
      </c>
      <c r="L75" s="40">
        <v>50045330183</v>
      </c>
      <c r="M75" s="40" t="s">
        <v>98</v>
      </c>
      <c r="N75" s="177" t="s">
        <v>136</v>
      </c>
      <c r="O75" s="40">
        <v>1087</v>
      </c>
      <c r="P75" s="127">
        <v>0.51950000000000007</v>
      </c>
      <c r="Q75" s="127">
        <v>1.0940000000000003</v>
      </c>
      <c r="R75" s="127">
        <f t="shared" si="24"/>
        <v>1.6135000000000004</v>
      </c>
      <c r="S75" s="128">
        <f t="shared" si="25"/>
        <v>1.2367016400000002</v>
      </c>
      <c r="T75" s="128">
        <f t="shared" si="26"/>
        <v>1.961138225</v>
      </c>
      <c r="U75" s="128">
        <f t="shared" si="21"/>
        <v>0.71720164000000008</v>
      </c>
      <c r="V75" s="128">
        <f t="shared" si="22"/>
        <v>0.86713822499999971</v>
      </c>
      <c r="W75" s="128">
        <f t="shared" si="27"/>
        <v>0.19529400657200002</v>
      </c>
      <c r="X75" s="128">
        <f t="shared" si="28"/>
        <v>0.2674254285899999</v>
      </c>
      <c r="Y75" s="128">
        <f t="shared" si="29"/>
        <v>0.59</v>
      </c>
      <c r="Z75" s="128">
        <f t="shared" si="30"/>
        <v>0.8</v>
      </c>
    </row>
    <row r="76" spans="1:26" ht="24.95" customHeight="1">
      <c r="A76" s="38" t="s">
        <v>2001</v>
      </c>
      <c r="B76" s="38" t="s">
        <v>2011</v>
      </c>
      <c r="C76" s="61">
        <v>71</v>
      </c>
      <c r="D76" s="107" t="s">
        <v>1323</v>
      </c>
      <c r="E76" s="22" t="s">
        <v>1324</v>
      </c>
      <c r="F76" s="40">
        <v>38</v>
      </c>
      <c r="G76" s="40">
        <v>154</v>
      </c>
      <c r="H76" s="40">
        <v>14</v>
      </c>
      <c r="I76" s="40">
        <v>0</v>
      </c>
      <c r="J76" s="40">
        <v>0</v>
      </c>
      <c r="K76" s="40">
        <f t="shared" si="23"/>
        <v>206</v>
      </c>
      <c r="L76" s="50">
        <v>33510100001446</v>
      </c>
      <c r="M76" s="40" t="s">
        <v>957</v>
      </c>
      <c r="N76" s="177" t="s">
        <v>131</v>
      </c>
      <c r="O76" s="40">
        <v>5297</v>
      </c>
      <c r="P76" s="127">
        <v>2.5085000000000002</v>
      </c>
      <c r="Q76" s="127">
        <v>2.8157000000000005</v>
      </c>
      <c r="R76" s="127">
        <f t="shared" si="24"/>
        <v>5.3242000000000012</v>
      </c>
      <c r="S76" s="128">
        <f t="shared" si="25"/>
        <v>6.02650284</v>
      </c>
      <c r="T76" s="128">
        <f t="shared" si="26"/>
        <v>9.5567149750000002</v>
      </c>
      <c r="U76" s="128">
        <f t="shared" si="21"/>
        <v>3.5180028399999999</v>
      </c>
      <c r="V76" s="128">
        <f t="shared" si="22"/>
        <v>6.7410149749999997</v>
      </c>
      <c r="W76" s="128">
        <f t="shared" si="27"/>
        <v>0.957952173332</v>
      </c>
      <c r="X76" s="128">
        <f t="shared" si="28"/>
        <v>2.0789290182899998</v>
      </c>
      <c r="Y76" s="128">
        <f t="shared" si="29"/>
        <v>2.87</v>
      </c>
      <c r="Z76" s="128">
        <f t="shared" si="30"/>
        <v>6.24</v>
      </c>
    </row>
    <row r="77" spans="1:26" ht="24.95" customHeight="1">
      <c r="A77" s="38" t="s">
        <v>2001</v>
      </c>
      <c r="B77" s="38" t="s">
        <v>1994</v>
      </c>
      <c r="C77" s="61">
        <v>72</v>
      </c>
      <c r="D77" s="107" t="s">
        <v>1325</v>
      </c>
      <c r="E77" s="22" t="s">
        <v>1326</v>
      </c>
      <c r="F77" s="40">
        <v>10</v>
      </c>
      <c r="G77" s="40">
        <v>79</v>
      </c>
      <c r="H77" s="40">
        <v>37</v>
      </c>
      <c r="I77" s="40">
        <v>0</v>
      </c>
      <c r="J77" s="40">
        <v>0</v>
      </c>
      <c r="K77" s="40">
        <f t="shared" si="23"/>
        <v>126</v>
      </c>
      <c r="L77" s="40">
        <v>50044576810</v>
      </c>
      <c r="M77" s="40" t="s">
        <v>98</v>
      </c>
      <c r="N77" s="177" t="s">
        <v>136</v>
      </c>
      <c r="O77" s="40">
        <v>4812</v>
      </c>
      <c r="P77" s="127">
        <v>2.1313000000000009</v>
      </c>
      <c r="Q77" s="127">
        <v>2.5250999999999992</v>
      </c>
      <c r="R77" s="127">
        <f t="shared" si="24"/>
        <v>4.6563999999999997</v>
      </c>
      <c r="S77" s="128">
        <f t="shared" si="25"/>
        <v>5.4747086400000002</v>
      </c>
      <c r="T77" s="128">
        <f t="shared" si="26"/>
        <v>8.6816901000000009</v>
      </c>
      <c r="U77" s="128">
        <f t="shared" si="21"/>
        <v>3.3434086399999994</v>
      </c>
      <c r="V77" s="128">
        <f t="shared" si="22"/>
        <v>6.1565901000000016</v>
      </c>
      <c r="W77" s="128">
        <f t="shared" si="27"/>
        <v>0.91041017267199986</v>
      </c>
      <c r="X77" s="128">
        <f t="shared" si="28"/>
        <v>1.8986923868400003</v>
      </c>
      <c r="Y77" s="128">
        <f t="shared" si="29"/>
        <v>2.73</v>
      </c>
      <c r="Z77" s="128">
        <f t="shared" si="30"/>
        <v>5.7</v>
      </c>
    </row>
    <row r="78" spans="1:26" ht="24.95" customHeight="1">
      <c r="A78" s="38" t="s">
        <v>2001</v>
      </c>
      <c r="B78" s="38" t="s">
        <v>1989</v>
      </c>
      <c r="C78" s="61">
        <v>73</v>
      </c>
      <c r="D78" s="107" t="s">
        <v>452</v>
      </c>
      <c r="E78" s="22" t="s">
        <v>1327</v>
      </c>
      <c r="F78" s="40">
        <v>30</v>
      </c>
      <c r="G78" s="40">
        <v>61</v>
      </c>
      <c r="H78" s="40">
        <v>27</v>
      </c>
      <c r="I78" s="40">
        <v>0</v>
      </c>
      <c r="J78" s="40">
        <v>0</v>
      </c>
      <c r="K78" s="40">
        <f t="shared" si="23"/>
        <v>118</v>
      </c>
      <c r="L78" s="40">
        <v>50045328914</v>
      </c>
      <c r="M78" s="40" t="s">
        <v>98</v>
      </c>
      <c r="N78" s="177" t="s">
        <v>136</v>
      </c>
      <c r="O78" s="40">
        <v>3939</v>
      </c>
      <c r="P78" s="127">
        <v>1.2048999999999999</v>
      </c>
      <c r="Q78" s="127">
        <v>1.7926999999999995</v>
      </c>
      <c r="R78" s="127">
        <f t="shared" si="24"/>
        <v>2.9975999999999994</v>
      </c>
      <c r="S78" s="128">
        <f t="shared" si="25"/>
        <v>4.4814790800000006</v>
      </c>
      <c r="T78" s="128">
        <f t="shared" si="26"/>
        <v>7.1066453250000006</v>
      </c>
      <c r="U78" s="128">
        <f t="shared" si="21"/>
        <v>3.2765790800000008</v>
      </c>
      <c r="V78" s="128">
        <f t="shared" si="22"/>
        <v>5.3139453250000006</v>
      </c>
      <c r="W78" s="128">
        <f t="shared" si="27"/>
        <v>0.89221248348400006</v>
      </c>
      <c r="X78" s="128">
        <f t="shared" si="28"/>
        <v>1.6388207382300002</v>
      </c>
      <c r="Y78" s="128">
        <f t="shared" si="29"/>
        <v>2.68</v>
      </c>
      <c r="Z78" s="128">
        <f t="shared" si="30"/>
        <v>4.92</v>
      </c>
    </row>
    <row r="79" spans="1:26" ht="24.95" customHeight="1">
      <c r="A79" s="38" t="s">
        <v>2001</v>
      </c>
      <c r="B79" s="38" t="s">
        <v>2001</v>
      </c>
      <c r="C79" s="61">
        <v>74</v>
      </c>
      <c r="D79" s="107" t="s">
        <v>1328</v>
      </c>
      <c r="E79" s="22" t="s">
        <v>1329</v>
      </c>
      <c r="F79" s="40">
        <v>29</v>
      </c>
      <c r="G79" s="40">
        <v>84</v>
      </c>
      <c r="H79" s="40">
        <v>18</v>
      </c>
      <c r="I79" s="40">
        <v>0</v>
      </c>
      <c r="J79" s="40">
        <v>0</v>
      </c>
      <c r="K79" s="40">
        <f t="shared" si="23"/>
        <v>131</v>
      </c>
      <c r="L79" s="40">
        <v>50045329576</v>
      </c>
      <c r="M79" s="40" t="s">
        <v>98</v>
      </c>
      <c r="N79" s="177" t="s">
        <v>136</v>
      </c>
      <c r="O79" s="40">
        <v>4534</v>
      </c>
      <c r="P79" s="127">
        <v>1.4845000000000002</v>
      </c>
      <c r="Q79" s="127">
        <v>2.09</v>
      </c>
      <c r="R79" s="127">
        <f t="shared" si="24"/>
        <v>3.5745</v>
      </c>
      <c r="S79" s="128">
        <f t="shared" si="25"/>
        <v>5.1584224800000005</v>
      </c>
      <c r="T79" s="128">
        <f t="shared" si="26"/>
        <v>8.1801294500000008</v>
      </c>
      <c r="U79" s="128">
        <f t="shared" si="21"/>
        <v>3.6739224800000003</v>
      </c>
      <c r="V79" s="128">
        <f t="shared" si="22"/>
        <v>6.0901294500000009</v>
      </c>
      <c r="W79" s="128">
        <f t="shared" si="27"/>
        <v>1.000409091304</v>
      </c>
      <c r="X79" s="128">
        <f t="shared" si="28"/>
        <v>1.8781959223800002</v>
      </c>
      <c r="Y79" s="128">
        <f t="shared" si="29"/>
        <v>3</v>
      </c>
      <c r="Z79" s="128">
        <f t="shared" si="30"/>
        <v>5.63</v>
      </c>
    </row>
    <row r="80" spans="1:26" ht="24.95" customHeight="1">
      <c r="A80" s="112" t="s">
        <v>122</v>
      </c>
      <c r="B80" s="112" t="s">
        <v>2610</v>
      </c>
      <c r="C80" s="61">
        <v>75</v>
      </c>
      <c r="D80" s="210" t="s">
        <v>1330</v>
      </c>
      <c r="E80" s="82" t="s">
        <v>1331</v>
      </c>
      <c r="F80" s="89">
        <v>28</v>
      </c>
      <c r="G80" s="89">
        <v>49</v>
      </c>
      <c r="H80" s="89">
        <v>99</v>
      </c>
      <c r="I80" s="89"/>
      <c r="J80" s="89">
        <v>9</v>
      </c>
      <c r="K80" s="163">
        <f t="shared" si="23"/>
        <v>185</v>
      </c>
      <c r="L80" s="163">
        <v>21498552550</v>
      </c>
      <c r="M80" s="163" t="s">
        <v>98</v>
      </c>
      <c r="N80" s="211" t="s">
        <v>136</v>
      </c>
      <c r="O80" s="40">
        <v>4774</v>
      </c>
      <c r="P80" s="127">
        <v>2.125</v>
      </c>
      <c r="Q80" s="127">
        <v>1.9855000000000009</v>
      </c>
      <c r="R80" s="127">
        <f t="shared" si="24"/>
        <v>4.1105000000000009</v>
      </c>
      <c r="S80" s="128">
        <f t="shared" si="25"/>
        <v>5.4314752799999999</v>
      </c>
      <c r="T80" s="128">
        <f t="shared" si="26"/>
        <v>8.6131314500000009</v>
      </c>
      <c r="U80" s="128">
        <f t="shared" si="21"/>
        <v>3.3064752799999999</v>
      </c>
      <c r="V80" s="128">
        <f t="shared" si="22"/>
        <v>6.62763145</v>
      </c>
      <c r="W80" s="128">
        <f t="shared" si="27"/>
        <v>0.90035321874399998</v>
      </c>
      <c r="X80" s="128">
        <f t="shared" si="28"/>
        <v>2.0439615391800001</v>
      </c>
      <c r="Y80" s="128">
        <f t="shared" si="29"/>
        <v>2.7</v>
      </c>
      <c r="Z80" s="128">
        <f t="shared" si="30"/>
        <v>6.13</v>
      </c>
    </row>
    <row r="81" spans="1:26" ht="24.95" customHeight="1">
      <c r="A81" s="38" t="s">
        <v>122</v>
      </c>
      <c r="B81" s="38" t="s">
        <v>1986</v>
      </c>
      <c r="C81" s="61">
        <v>76</v>
      </c>
      <c r="D81" s="107" t="s">
        <v>1332</v>
      </c>
      <c r="E81" s="22" t="s">
        <v>1333</v>
      </c>
      <c r="F81" s="40">
        <v>2</v>
      </c>
      <c r="G81" s="40">
        <v>14</v>
      </c>
      <c r="H81" s="40">
        <v>58</v>
      </c>
      <c r="I81" s="40">
        <v>0</v>
      </c>
      <c r="J81" s="40">
        <v>0</v>
      </c>
      <c r="K81" s="40">
        <f t="shared" si="23"/>
        <v>74</v>
      </c>
      <c r="L81" s="50">
        <v>50045331143</v>
      </c>
      <c r="M81" s="40" t="s">
        <v>98</v>
      </c>
      <c r="N81" s="177" t="s">
        <v>136</v>
      </c>
      <c r="O81" s="40">
        <v>1943</v>
      </c>
      <c r="P81" s="127">
        <v>0.93399999999999994</v>
      </c>
      <c r="Q81" s="127">
        <v>1.440399999999999</v>
      </c>
      <c r="R81" s="127">
        <f t="shared" si="24"/>
        <v>2.3743999999999987</v>
      </c>
      <c r="S81" s="128">
        <f t="shared" si="25"/>
        <v>2.2105899600000001</v>
      </c>
      <c r="T81" s="128">
        <f t="shared" si="26"/>
        <v>3.5055120250000003</v>
      </c>
      <c r="U81" s="128">
        <f t="shared" si="21"/>
        <v>1.2765899600000001</v>
      </c>
      <c r="V81" s="128">
        <f t="shared" si="22"/>
        <v>2.0651120250000012</v>
      </c>
      <c r="W81" s="128">
        <f t="shared" si="27"/>
        <v>0.34761544610799999</v>
      </c>
      <c r="X81" s="128">
        <f t="shared" si="28"/>
        <v>0.63688054851000031</v>
      </c>
      <c r="Y81" s="128">
        <f t="shared" si="29"/>
        <v>1.04</v>
      </c>
      <c r="Z81" s="128">
        <f t="shared" si="30"/>
        <v>1.91</v>
      </c>
    </row>
    <row r="82" spans="1:26" ht="24.95" customHeight="1">
      <c r="A82" s="38" t="s">
        <v>122</v>
      </c>
      <c r="B82" s="38" t="s">
        <v>2096</v>
      </c>
      <c r="C82" s="61">
        <v>77</v>
      </c>
      <c r="D82" s="107" t="s">
        <v>437</v>
      </c>
      <c r="E82" s="22" t="s">
        <v>1334</v>
      </c>
      <c r="F82" s="40">
        <v>13</v>
      </c>
      <c r="G82" s="40">
        <v>22</v>
      </c>
      <c r="H82" s="40">
        <v>22</v>
      </c>
      <c r="I82" s="40">
        <v>0</v>
      </c>
      <c r="J82" s="40">
        <v>0</v>
      </c>
      <c r="K82" s="40">
        <f t="shared" si="23"/>
        <v>57</v>
      </c>
      <c r="L82" s="40">
        <v>50044559090</v>
      </c>
      <c r="M82" s="40" t="s">
        <v>98</v>
      </c>
      <c r="N82" s="177" t="s">
        <v>136</v>
      </c>
      <c r="O82" s="40">
        <v>1518</v>
      </c>
      <c r="P82" s="127">
        <v>0.72649999999999992</v>
      </c>
      <c r="Q82" s="127">
        <v>1.3879999999999999</v>
      </c>
      <c r="R82" s="127">
        <f t="shared" si="24"/>
        <v>2.1144999999999996</v>
      </c>
      <c r="S82" s="128">
        <f t="shared" si="25"/>
        <v>1.7270589600000001</v>
      </c>
      <c r="T82" s="128">
        <f t="shared" si="26"/>
        <v>2.73873765</v>
      </c>
      <c r="U82" s="128">
        <f t="shared" si="21"/>
        <v>1.0005589600000002</v>
      </c>
      <c r="V82" s="128">
        <f t="shared" si="22"/>
        <v>1.3507376500000001</v>
      </c>
      <c r="W82" s="128">
        <f t="shared" si="27"/>
        <v>0.27245220480800003</v>
      </c>
      <c r="X82" s="128">
        <f t="shared" si="28"/>
        <v>0.41656749125999998</v>
      </c>
      <c r="Y82" s="128">
        <f t="shared" si="29"/>
        <v>0.82</v>
      </c>
      <c r="Z82" s="128">
        <f t="shared" si="30"/>
        <v>1.25</v>
      </c>
    </row>
    <row r="83" spans="1:26" ht="24.95" customHeight="1">
      <c r="A83" s="38" t="s">
        <v>122</v>
      </c>
      <c r="B83" s="38" t="s">
        <v>122</v>
      </c>
      <c r="C83" s="61">
        <v>78</v>
      </c>
      <c r="D83" s="107" t="s">
        <v>1335</v>
      </c>
      <c r="E83" s="22" t="s">
        <v>1336</v>
      </c>
      <c r="F83" s="40">
        <v>1</v>
      </c>
      <c r="G83" s="40">
        <v>3</v>
      </c>
      <c r="H83" s="40">
        <v>78</v>
      </c>
      <c r="I83" s="40">
        <v>0</v>
      </c>
      <c r="J83" s="40">
        <v>0</v>
      </c>
      <c r="K83" s="40">
        <f t="shared" si="23"/>
        <v>82</v>
      </c>
      <c r="L83" s="40">
        <v>59003511233</v>
      </c>
      <c r="M83" s="40" t="s">
        <v>98</v>
      </c>
      <c r="N83" s="177" t="s">
        <v>136</v>
      </c>
      <c r="O83" s="40">
        <v>2778</v>
      </c>
      <c r="P83" s="127">
        <v>1.6090000000000002</v>
      </c>
      <c r="Q83" s="127">
        <v>5.375</v>
      </c>
      <c r="R83" s="127">
        <f t="shared" si="24"/>
        <v>6.984</v>
      </c>
      <c r="S83" s="128">
        <f t="shared" si="25"/>
        <v>3.1605861600000003</v>
      </c>
      <c r="T83" s="128">
        <f t="shared" si="26"/>
        <v>5.0119981500000002</v>
      </c>
      <c r="U83" s="128">
        <f t="shared" ref="U83:U91" si="31">S83-P83</f>
        <v>1.55158616</v>
      </c>
      <c r="V83" s="151">
        <v>0</v>
      </c>
      <c r="W83" s="128">
        <f t="shared" si="27"/>
        <v>0.42249691136799994</v>
      </c>
      <c r="X83" s="128">
        <f t="shared" si="28"/>
        <v>0</v>
      </c>
      <c r="Y83" s="128">
        <f t="shared" si="29"/>
        <v>1.27</v>
      </c>
      <c r="Z83" s="128">
        <f t="shared" si="30"/>
        <v>0</v>
      </c>
    </row>
    <row r="84" spans="1:26" ht="24.95" customHeight="1">
      <c r="A84" s="112" t="s">
        <v>122</v>
      </c>
      <c r="B84" s="112" t="s">
        <v>2610</v>
      </c>
      <c r="C84" s="61">
        <v>79</v>
      </c>
      <c r="D84" s="210" t="s">
        <v>1337</v>
      </c>
      <c r="E84" s="82" t="s">
        <v>1338</v>
      </c>
      <c r="F84" s="89">
        <v>24</v>
      </c>
      <c r="G84" s="89">
        <v>71</v>
      </c>
      <c r="H84" s="89">
        <v>61</v>
      </c>
      <c r="I84" s="89"/>
      <c r="J84" s="89">
        <v>25</v>
      </c>
      <c r="K84" s="163">
        <f t="shared" si="23"/>
        <v>181</v>
      </c>
      <c r="L84" s="163">
        <v>50138867442</v>
      </c>
      <c r="M84" s="163" t="s">
        <v>98</v>
      </c>
      <c r="N84" s="212" t="s">
        <v>136</v>
      </c>
      <c r="O84" s="40">
        <v>8566</v>
      </c>
      <c r="P84" s="127">
        <v>2.1679999999999993</v>
      </c>
      <c r="Q84" s="127">
        <v>1.9650000000000001</v>
      </c>
      <c r="R84" s="127">
        <f t="shared" si="24"/>
        <v>4.1329999999999991</v>
      </c>
      <c r="S84" s="128">
        <f t="shared" si="25"/>
        <v>9.7457095200000001</v>
      </c>
      <c r="T84" s="128">
        <f t="shared" si="26"/>
        <v>15.454563050000001</v>
      </c>
      <c r="U84" s="128">
        <f t="shared" si="31"/>
        <v>7.5777095200000009</v>
      </c>
      <c r="V84" s="128">
        <f t="shared" ref="V84:V98" si="32">T84-Q84</f>
        <v>13.489563050000001</v>
      </c>
      <c r="W84" s="128">
        <f t="shared" si="27"/>
        <v>2.063410302296</v>
      </c>
      <c r="X84" s="128">
        <f t="shared" si="28"/>
        <v>4.1601812446199995</v>
      </c>
      <c r="Y84" s="128">
        <f t="shared" si="29"/>
        <v>6.19</v>
      </c>
      <c r="Z84" s="128">
        <f t="shared" si="30"/>
        <v>12.48</v>
      </c>
    </row>
    <row r="85" spans="1:26" ht="24.95" customHeight="1">
      <c r="A85" s="38" t="s">
        <v>122</v>
      </c>
      <c r="B85" s="38" t="s">
        <v>1919</v>
      </c>
      <c r="C85" s="61">
        <v>80</v>
      </c>
      <c r="D85" s="107" t="s">
        <v>415</v>
      </c>
      <c r="E85" s="22" t="s">
        <v>1339</v>
      </c>
      <c r="F85" s="40">
        <v>15</v>
      </c>
      <c r="G85" s="40">
        <v>54</v>
      </c>
      <c r="H85" s="40">
        <v>23</v>
      </c>
      <c r="I85" s="40">
        <v>0</v>
      </c>
      <c r="J85" s="40">
        <v>4</v>
      </c>
      <c r="K85" s="40">
        <f t="shared" si="23"/>
        <v>96</v>
      </c>
      <c r="L85" s="40">
        <v>50044577202</v>
      </c>
      <c r="M85" s="40" t="s">
        <v>98</v>
      </c>
      <c r="N85" s="177" t="s">
        <v>136</v>
      </c>
      <c r="O85" s="40">
        <v>3721</v>
      </c>
      <c r="P85" s="127">
        <v>0.22020000000000017</v>
      </c>
      <c r="Q85" s="127">
        <v>0.16430000000000033</v>
      </c>
      <c r="R85" s="127">
        <f t="shared" si="24"/>
        <v>0.38450000000000051</v>
      </c>
      <c r="S85" s="128">
        <f t="shared" si="25"/>
        <v>4.2334561200000005</v>
      </c>
      <c r="T85" s="128">
        <f t="shared" si="26"/>
        <v>6.7133351750000001</v>
      </c>
      <c r="U85" s="128">
        <f t="shared" si="31"/>
        <v>4.0132561200000003</v>
      </c>
      <c r="V85" s="128">
        <f t="shared" si="32"/>
        <v>6.5490351750000002</v>
      </c>
      <c r="W85" s="128">
        <f t="shared" si="27"/>
        <v>1.092809641476</v>
      </c>
      <c r="X85" s="128">
        <f t="shared" si="28"/>
        <v>2.01972244797</v>
      </c>
      <c r="Y85" s="128">
        <f t="shared" si="29"/>
        <v>3.28</v>
      </c>
      <c r="Z85" s="128">
        <f t="shared" si="30"/>
        <v>6.06</v>
      </c>
    </row>
    <row r="86" spans="1:26" ht="24.95" customHeight="1">
      <c r="A86" s="38" t="s">
        <v>122</v>
      </c>
      <c r="B86" s="38" t="s">
        <v>1919</v>
      </c>
      <c r="C86" s="61">
        <v>81</v>
      </c>
      <c r="D86" s="107" t="s">
        <v>472</v>
      </c>
      <c r="E86" s="22" t="s">
        <v>1340</v>
      </c>
      <c r="F86" s="40">
        <v>0</v>
      </c>
      <c r="G86" s="40">
        <v>9</v>
      </c>
      <c r="H86" s="40">
        <v>120</v>
      </c>
      <c r="I86" s="40">
        <v>0</v>
      </c>
      <c r="J86" s="40">
        <v>0</v>
      </c>
      <c r="K86" s="40">
        <f t="shared" si="23"/>
        <v>129</v>
      </c>
      <c r="L86" s="40">
        <v>50044573739</v>
      </c>
      <c r="M86" s="40" t="s">
        <v>98</v>
      </c>
      <c r="N86" s="177" t="s">
        <v>136</v>
      </c>
      <c r="O86" s="40">
        <v>4290</v>
      </c>
      <c r="P86" s="127">
        <v>1.2607000000000004</v>
      </c>
      <c r="Q86" s="127">
        <v>2.196200000000001</v>
      </c>
      <c r="R86" s="127">
        <f t="shared" si="24"/>
        <v>3.4569000000000014</v>
      </c>
      <c r="S86" s="128">
        <f t="shared" si="25"/>
        <v>4.8808188000000001</v>
      </c>
      <c r="T86" s="128">
        <f t="shared" si="26"/>
        <v>7.7399107500000008</v>
      </c>
      <c r="U86" s="128">
        <f t="shared" si="31"/>
        <v>3.6201187999999997</v>
      </c>
      <c r="V86" s="128">
        <f t="shared" si="32"/>
        <v>5.5437107499999998</v>
      </c>
      <c r="W86" s="128">
        <f t="shared" si="27"/>
        <v>0.98575834923999983</v>
      </c>
      <c r="X86" s="128">
        <f t="shared" si="28"/>
        <v>1.7096803952999997</v>
      </c>
      <c r="Y86" s="128">
        <f t="shared" si="29"/>
        <v>2.96</v>
      </c>
      <c r="Z86" s="128">
        <f t="shared" si="30"/>
        <v>5.13</v>
      </c>
    </row>
    <row r="87" spans="1:26" ht="24.95" customHeight="1">
      <c r="A87" s="38" t="s">
        <v>122</v>
      </c>
      <c r="B87" s="38" t="s">
        <v>1919</v>
      </c>
      <c r="C87" s="61">
        <v>82</v>
      </c>
      <c r="D87" s="107" t="s">
        <v>418</v>
      </c>
      <c r="E87" s="22" t="s">
        <v>1341</v>
      </c>
      <c r="F87" s="40">
        <v>1</v>
      </c>
      <c r="G87" s="40">
        <v>5</v>
      </c>
      <c r="H87" s="40">
        <v>49</v>
      </c>
      <c r="I87" s="40">
        <v>0</v>
      </c>
      <c r="J87" s="40">
        <v>0</v>
      </c>
      <c r="K87" s="40">
        <f t="shared" si="23"/>
        <v>55</v>
      </c>
      <c r="L87" s="40">
        <v>50044521157</v>
      </c>
      <c r="M87" s="40" t="s">
        <v>98</v>
      </c>
      <c r="N87" s="177" t="s">
        <v>136</v>
      </c>
      <c r="O87" s="40">
        <v>1702</v>
      </c>
      <c r="P87" s="127">
        <v>0.68959999999999999</v>
      </c>
      <c r="Q87" s="127">
        <v>1.0352000000000003</v>
      </c>
      <c r="R87" s="127">
        <f t="shared" si="24"/>
        <v>1.7248000000000003</v>
      </c>
      <c r="S87" s="128">
        <f t="shared" si="25"/>
        <v>1.9363994400000002</v>
      </c>
      <c r="T87" s="128">
        <f t="shared" si="26"/>
        <v>3.07070585</v>
      </c>
      <c r="U87" s="128">
        <f t="shared" si="31"/>
        <v>1.2467994400000002</v>
      </c>
      <c r="V87" s="128">
        <f t="shared" si="32"/>
        <v>2.0355058499999998</v>
      </c>
      <c r="W87" s="128">
        <f t="shared" si="27"/>
        <v>0.33950348751200005</v>
      </c>
      <c r="X87" s="128">
        <f t="shared" si="28"/>
        <v>0.62775000413999982</v>
      </c>
      <c r="Y87" s="128">
        <f t="shared" si="29"/>
        <v>1.02</v>
      </c>
      <c r="Z87" s="128">
        <f t="shared" si="30"/>
        <v>1.88</v>
      </c>
    </row>
    <row r="88" spans="1:26" ht="24.95" customHeight="1">
      <c r="A88" s="38" t="s">
        <v>122</v>
      </c>
      <c r="B88" s="38" t="s">
        <v>1342</v>
      </c>
      <c r="C88" s="61">
        <v>83</v>
      </c>
      <c r="D88" s="213" t="s">
        <v>1343</v>
      </c>
      <c r="E88" s="22" t="s">
        <v>1344</v>
      </c>
      <c r="F88" s="40">
        <v>14</v>
      </c>
      <c r="G88" s="40">
        <v>10</v>
      </c>
      <c r="H88" s="40">
        <v>44</v>
      </c>
      <c r="I88" s="40">
        <v>0</v>
      </c>
      <c r="J88" s="40">
        <v>0</v>
      </c>
      <c r="K88" s="40">
        <f t="shared" si="23"/>
        <v>68</v>
      </c>
      <c r="L88" s="50">
        <v>11280100002478</v>
      </c>
      <c r="M88" s="40" t="s">
        <v>1345</v>
      </c>
      <c r="N88" s="178" t="s">
        <v>137</v>
      </c>
      <c r="O88" s="40">
        <v>1931</v>
      </c>
      <c r="P88" s="127">
        <v>0.83499999999999996</v>
      </c>
      <c r="Q88" s="127">
        <v>1.5305</v>
      </c>
      <c r="R88" s="127">
        <f t="shared" si="24"/>
        <v>2.3654999999999999</v>
      </c>
      <c r="S88" s="128">
        <f t="shared" si="25"/>
        <v>2.19693732</v>
      </c>
      <c r="T88" s="128">
        <f t="shared" si="26"/>
        <v>3.4838619250000002</v>
      </c>
      <c r="U88" s="128">
        <f t="shared" si="31"/>
        <v>1.36193732</v>
      </c>
      <c r="V88" s="128">
        <f t="shared" si="32"/>
        <v>1.9533619250000003</v>
      </c>
      <c r="W88" s="128">
        <f t="shared" si="27"/>
        <v>0.37085553223599999</v>
      </c>
      <c r="X88" s="128">
        <f t="shared" si="28"/>
        <v>0.60241681766999999</v>
      </c>
      <c r="Y88" s="128">
        <f t="shared" si="29"/>
        <v>1.1100000000000001</v>
      </c>
      <c r="Z88" s="128">
        <f t="shared" si="30"/>
        <v>1.81</v>
      </c>
    </row>
    <row r="89" spans="1:26" ht="24.95" customHeight="1">
      <c r="A89" s="38" t="s">
        <v>122</v>
      </c>
      <c r="B89" s="38" t="s">
        <v>1925</v>
      </c>
      <c r="C89" s="61">
        <v>84</v>
      </c>
      <c r="D89" s="107" t="s">
        <v>465</v>
      </c>
      <c r="E89" s="22" t="s">
        <v>1346</v>
      </c>
      <c r="F89" s="40">
        <v>1</v>
      </c>
      <c r="G89" s="40">
        <v>8</v>
      </c>
      <c r="H89" s="40">
        <v>85</v>
      </c>
      <c r="I89" s="40">
        <v>0</v>
      </c>
      <c r="J89" s="40">
        <v>0</v>
      </c>
      <c r="K89" s="40">
        <f t="shared" si="23"/>
        <v>94</v>
      </c>
      <c r="L89" s="50">
        <v>50118279067</v>
      </c>
      <c r="M89" s="40" t="s">
        <v>98</v>
      </c>
      <c r="N89" s="177" t="s">
        <v>136</v>
      </c>
      <c r="O89" s="40">
        <v>2616</v>
      </c>
      <c r="P89" s="127">
        <v>0.93949999999999978</v>
      </c>
      <c r="Q89" s="127">
        <v>1.7047000000000003</v>
      </c>
      <c r="R89" s="127">
        <f t="shared" si="24"/>
        <v>2.6442000000000001</v>
      </c>
      <c r="S89" s="128">
        <f t="shared" si="25"/>
        <v>2.9762755200000002</v>
      </c>
      <c r="T89" s="128">
        <f t="shared" si="26"/>
        <v>4.7197218000000003</v>
      </c>
      <c r="U89" s="128">
        <f t="shared" si="31"/>
        <v>2.0367755200000004</v>
      </c>
      <c r="V89" s="128">
        <f t="shared" si="32"/>
        <v>3.0150218</v>
      </c>
      <c r="W89" s="128">
        <f t="shared" si="27"/>
        <v>0.55461397409600011</v>
      </c>
      <c r="X89" s="128">
        <f t="shared" si="28"/>
        <v>0.92983272311999998</v>
      </c>
      <c r="Y89" s="128">
        <f t="shared" si="29"/>
        <v>1.66</v>
      </c>
      <c r="Z89" s="128">
        <f t="shared" si="30"/>
        <v>2.79</v>
      </c>
    </row>
    <row r="90" spans="1:26" ht="24.95" customHeight="1">
      <c r="A90" s="38" t="s">
        <v>122</v>
      </c>
      <c r="B90" s="38" t="s">
        <v>1911</v>
      </c>
      <c r="C90" s="61">
        <v>85</v>
      </c>
      <c r="D90" s="107" t="s">
        <v>439</v>
      </c>
      <c r="E90" s="22" t="s">
        <v>1347</v>
      </c>
      <c r="F90" s="40">
        <v>2</v>
      </c>
      <c r="G90" s="40">
        <v>28</v>
      </c>
      <c r="H90" s="40">
        <v>50</v>
      </c>
      <c r="I90" s="40">
        <v>0</v>
      </c>
      <c r="J90" s="40">
        <v>3</v>
      </c>
      <c r="K90" s="40">
        <f t="shared" si="23"/>
        <v>83</v>
      </c>
      <c r="L90" s="40">
        <v>50044559908</v>
      </c>
      <c r="M90" s="40" t="s">
        <v>98</v>
      </c>
      <c r="N90" s="177" t="s">
        <v>136</v>
      </c>
      <c r="O90" s="40">
        <v>1616</v>
      </c>
      <c r="P90" s="127">
        <v>1.7695999999999998</v>
      </c>
      <c r="Q90" s="127">
        <v>1.8075000000000001</v>
      </c>
      <c r="R90" s="127">
        <f t="shared" si="24"/>
        <v>3.5770999999999997</v>
      </c>
      <c r="S90" s="128">
        <f t="shared" si="25"/>
        <v>1.8385555200000001</v>
      </c>
      <c r="T90" s="128">
        <f t="shared" si="26"/>
        <v>2.9155468</v>
      </c>
      <c r="U90" s="128">
        <f t="shared" si="31"/>
        <v>6.895552000000027E-2</v>
      </c>
      <c r="V90" s="128">
        <f t="shared" si="32"/>
        <v>1.1080467999999999</v>
      </c>
      <c r="W90" s="128">
        <f t="shared" si="27"/>
        <v>1.8776588096000073E-2</v>
      </c>
      <c r="X90" s="128">
        <f t="shared" si="28"/>
        <v>0.34172163311999992</v>
      </c>
      <c r="Y90" s="128">
        <f t="shared" si="29"/>
        <v>0.06</v>
      </c>
      <c r="Z90" s="128">
        <f t="shared" si="30"/>
        <v>1.03</v>
      </c>
    </row>
    <row r="91" spans="1:26" ht="24.95" customHeight="1">
      <c r="A91" s="38" t="s">
        <v>122</v>
      </c>
      <c r="B91" s="38" t="s">
        <v>122</v>
      </c>
      <c r="C91" s="61">
        <v>86</v>
      </c>
      <c r="D91" s="107" t="s">
        <v>477</v>
      </c>
      <c r="E91" s="22" t="s">
        <v>1348</v>
      </c>
      <c r="F91" s="40">
        <v>1</v>
      </c>
      <c r="G91" s="40">
        <v>3</v>
      </c>
      <c r="H91" s="40">
        <v>48</v>
      </c>
      <c r="I91" s="40">
        <v>0</v>
      </c>
      <c r="J91" s="40">
        <v>1</v>
      </c>
      <c r="K91" s="40">
        <f t="shared" si="23"/>
        <v>53</v>
      </c>
      <c r="L91" s="40">
        <v>50045328685</v>
      </c>
      <c r="M91" s="40" t="s">
        <v>98</v>
      </c>
      <c r="N91" s="177" t="s">
        <v>136</v>
      </c>
      <c r="O91" s="40">
        <v>2038</v>
      </c>
      <c r="P91" s="127">
        <v>0.56010000000000026</v>
      </c>
      <c r="Q91" s="127">
        <v>0.9819</v>
      </c>
      <c r="R91" s="127">
        <f t="shared" si="24"/>
        <v>1.5420000000000003</v>
      </c>
      <c r="S91" s="128">
        <f t="shared" si="25"/>
        <v>2.31867336</v>
      </c>
      <c r="T91" s="128">
        <f t="shared" si="26"/>
        <v>3.6769086500000001</v>
      </c>
      <c r="U91" s="128">
        <f t="shared" si="31"/>
        <v>1.7585733599999998</v>
      </c>
      <c r="V91" s="128">
        <f t="shared" si="32"/>
        <v>2.6950086500000001</v>
      </c>
      <c r="W91" s="128">
        <f t="shared" si="27"/>
        <v>0.47885952592799996</v>
      </c>
      <c r="X91" s="128">
        <f t="shared" si="28"/>
        <v>0.83114066765999994</v>
      </c>
      <c r="Y91" s="128">
        <f t="shared" si="29"/>
        <v>1.44</v>
      </c>
      <c r="Z91" s="128">
        <f t="shared" si="30"/>
        <v>2.4900000000000002</v>
      </c>
    </row>
    <row r="92" spans="1:26" ht="24.95" customHeight="1">
      <c r="A92" s="38" t="s">
        <v>1957</v>
      </c>
      <c r="B92" s="38" t="s">
        <v>1957</v>
      </c>
      <c r="C92" s="61">
        <v>87</v>
      </c>
      <c r="D92" s="107" t="s">
        <v>1349</v>
      </c>
      <c r="E92" s="22" t="s">
        <v>1350</v>
      </c>
      <c r="F92" s="40">
        <v>41</v>
      </c>
      <c r="G92" s="40">
        <v>35</v>
      </c>
      <c r="H92" s="40">
        <v>61</v>
      </c>
      <c r="I92" s="40">
        <v>0</v>
      </c>
      <c r="J92" s="40">
        <v>0</v>
      </c>
      <c r="K92" s="40">
        <f t="shared" si="23"/>
        <v>137</v>
      </c>
      <c r="L92" s="50">
        <v>33510100001436</v>
      </c>
      <c r="M92" s="40" t="s">
        <v>957</v>
      </c>
      <c r="N92" s="177" t="s">
        <v>131</v>
      </c>
      <c r="O92" s="40">
        <v>2249</v>
      </c>
      <c r="P92" s="127">
        <v>3.2904999999999998</v>
      </c>
      <c r="Q92" s="127">
        <v>2.5060000000000002</v>
      </c>
      <c r="R92" s="127">
        <f t="shared" si="24"/>
        <v>5.7965</v>
      </c>
      <c r="S92" s="128">
        <f t="shared" si="25"/>
        <v>2.5587322800000001</v>
      </c>
      <c r="T92" s="128">
        <f t="shared" si="26"/>
        <v>4.0575895750000006</v>
      </c>
      <c r="U92" s="151">
        <v>0</v>
      </c>
      <c r="V92" s="128">
        <f t="shared" si="32"/>
        <v>1.5515895750000004</v>
      </c>
      <c r="W92" s="128">
        <f t="shared" si="27"/>
        <v>0</v>
      </c>
      <c r="X92" s="128">
        <f t="shared" si="28"/>
        <v>0.47851022493000006</v>
      </c>
      <c r="Y92" s="128">
        <f t="shared" si="29"/>
        <v>0</v>
      </c>
      <c r="Z92" s="128">
        <f t="shared" si="30"/>
        <v>1.44</v>
      </c>
    </row>
    <row r="93" spans="1:26" s="214" customFormat="1" ht="24.95" customHeight="1">
      <c r="A93" s="38" t="s">
        <v>1957</v>
      </c>
      <c r="B93" s="38" t="s">
        <v>1961</v>
      </c>
      <c r="C93" s="61">
        <v>88</v>
      </c>
      <c r="D93" s="107" t="s">
        <v>577</v>
      </c>
      <c r="E93" s="22" t="s">
        <v>1351</v>
      </c>
      <c r="F93" s="40">
        <v>0</v>
      </c>
      <c r="G93" s="40">
        <v>28</v>
      </c>
      <c r="H93" s="40">
        <v>81</v>
      </c>
      <c r="I93" s="40">
        <v>0</v>
      </c>
      <c r="J93" s="40">
        <v>0</v>
      </c>
      <c r="K93" s="40">
        <f t="shared" si="23"/>
        <v>109</v>
      </c>
      <c r="L93" s="50">
        <v>33510100001621</v>
      </c>
      <c r="M93" s="40" t="s">
        <v>957</v>
      </c>
      <c r="N93" s="177" t="s">
        <v>131</v>
      </c>
      <c r="O93" s="208">
        <v>3845</v>
      </c>
      <c r="P93" s="127">
        <v>1.5859999999999999</v>
      </c>
      <c r="Q93" s="127">
        <v>2.1514000000000006</v>
      </c>
      <c r="R93" s="127">
        <f t="shared" si="24"/>
        <v>3.7374000000000005</v>
      </c>
      <c r="S93" s="128">
        <f t="shared" si="25"/>
        <v>4.3745333999999998</v>
      </c>
      <c r="T93" s="128">
        <f t="shared" si="26"/>
        <v>6.937052875</v>
      </c>
      <c r="U93" s="128">
        <f t="shared" ref="U93:U98" si="33">S93-P93</f>
        <v>2.7885333999999999</v>
      </c>
      <c r="V93" s="128">
        <f t="shared" si="32"/>
        <v>4.7856528749999994</v>
      </c>
      <c r="W93" s="128">
        <f t="shared" si="27"/>
        <v>0.75931764481999997</v>
      </c>
      <c r="X93" s="128">
        <f t="shared" si="28"/>
        <v>1.4758953466499998</v>
      </c>
      <c r="Y93" s="128">
        <f t="shared" si="29"/>
        <v>2.2799999999999998</v>
      </c>
      <c r="Z93" s="128">
        <f t="shared" si="30"/>
        <v>4.43</v>
      </c>
    </row>
    <row r="94" spans="1:26" ht="24.95" customHeight="1">
      <c r="A94" s="38" t="s">
        <v>1957</v>
      </c>
      <c r="B94" s="38" t="s">
        <v>2061</v>
      </c>
      <c r="C94" s="61">
        <v>89</v>
      </c>
      <c r="D94" s="107" t="s">
        <v>405</v>
      </c>
      <c r="E94" s="22" t="s">
        <v>1352</v>
      </c>
      <c r="F94" s="40">
        <v>8</v>
      </c>
      <c r="G94" s="40">
        <v>35</v>
      </c>
      <c r="H94" s="40">
        <v>26</v>
      </c>
      <c r="I94" s="40">
        <v>0</v>
      </c>
      <c r="J94" s="40">
        <v>0</v>
      </c>
      <c r="K94" s="40">
        <f t="shared" si="23"/>
        <v>69</v>
      </c>
      <c r="L94" s="50">
        <v>50042937565</v>
      </c>
      <c r="M94" s="40" t="s">
        <v>92</v>
      </c>
      <c r="N94" s="177" t="s">
        <v>129</v>
      </c>
      <c r="O94" s="40">
        <v>2111</v>
      </c>
      <c r="P94" s="127">
        <v>1.8100999999999998</v>
      </c>
      <c r="Q94" s="127">
        <v>1.3365</v>
      </c>
      <c r="R94" s="127">
        <f t="shared" si="24"/>
        <v>3.1465999999999998</v>
      </c>
      <c r="S94" s="128">
        <f t="shared" si="25"/>
        <v>2.4017269200000002</v>
      </c>
      <c r="T94" s="128">
        <f t="shared" si="26"/>
        <v>3.8086134250000003</v>
      </c>
      <c r="U94" s="128">
        <f t="shared" si="33"/>
        <v>0.59162692000000039</v>
      </c>
      <c r="V94" s="128">
        <f t="shared" si="32"/>
        <v>2.4721134250000003</v>
      </c>
      <c r="W94" s="128">
        <f t="shared" si="27"/>
        <v>0.1611000103160001</v>
      </c>
      <c r="X94" s="128">
        <f t="shared" si="28"/>
        <v>0.76239978026999999</v>
      </c>
      <c r="Y94" s="128">
        <f t="shared" si="29"/>
        <v>0.48</v>
      </c>
      <c r="Z94" s="128">
        <f t="shared" si="30"/>
        <v>2.29</v>
      </c>
    </row>
    <row r="95" spans="1:26" ht="24.95" customHeight="1">
      <c r="A95" s="38" t="s">
        <v>1957</v>
      </c>
      <c r="B95" s="38" t="s">
        <v>1952</v>
      </c>
      <c r="C95" s="61">
        <v>90</v>
      </c>
      <c r="D95" s="107" t="s">
        <v>520</v>
      </c>
      <c r="E95" s="22" t="s">
        <v>1353</v>
      </c>
      <c r="F95" s="40">
        <v>1</v>
      </c>
      <c r="G95" s="40">
        <v>70</v>
      </c>
      <c r="H95" s="40">
        <v>9</v>
      </c>
      <c r="I95" s="40">
        <v>0</v>
      </c>
      <c r="J95" s="40">
        <v>0</v>
      </c>
      <c r="K95" s="40">
        <f t="shared" si="23"/>
        <v>80</v>
      </c>
      <c r="L95" s="50">
        <v>33510100001487</v>
      </c>
      <c r="M95" s="40" t="s">
        <v>957</v>
      </c>
      <c r="N95" s="177" t="s">
        <v>131</v>
      </c>
      <c r="O95" s="40">
        <v>2426</v>
      </c>
      <c r="P95" s="127">
        <v>1.4312000000000002</v>
      </c>
      <c r="Q95" s="127">
        <v>2.0469000000000004</v>
      </c>
      <c r="R95" s="127">
        <f t="shared" si="24"/>
        <v>3.4781000000000004</v>
      </c>
      <c r="S95" s="128">
        <f t="shared" si="25"/>
        <v>2.7601087200000003</v>
      </c>
      <c r="T95" s="128">
        <f t="shared" si="26"/>
        <v>4.3769285500000006</v>
      </c>
      <c r="U95" s="128">
        <f t="shared" si="33"/>
        <v>1.32890872</v>
      </c>
      <c r="V95" s="128">
        <f t="shared" si="32"/>
        <v>2.3300285500000002</v>
      </c>
      <c r="W95" s="128">
        <f t="shared" si="27"/>
        <v>0.361861844456</v>
      </c>
      <c r="X95" s="128">
        <f t="shared" si="28"/>
        <v>0.71858080481999997</v>
      </c>
      <c r="Y95" s="128">
        <f t="shared" si="29"/>
        <v>1.0900000000000001</v>
      </c>
      <c r="Z95" s="128">
        <f t="shared" si="30"/>
        <v>2.16</v>
      </c>
    </row>
    <row r="96" spans="1:26" ht="24.95" customHeight="1">
      <c r="A96" s="38" t="s">
        <v>1957</v>
      </c>
      <c r="B96" s="38" t="s">
        <v>1957</v>
      </c>
      <c r="C96" s="61">
        <v>91</v>
      </c>
      <c r="D96" s="107" t="s">
        <v>1354</v>
      </c>
      <c r="E96" s="22" t="s">
        <v>1355</v>
      </c>
      <c r="F96" s="40">
        <v>2</v>
      </c>
      <c r="G96" s="40">
        <v>12</v>
      </c>
      <c r="H96" s="40">
        <v>25</v>
      </c>
      <c r="I96" s="40">
        <v>0</v>
      </c>
      <c r="J96" s="40">
        <v>0</v>
      </c>
      <c r="K96" s="40">
        <f t="shared" si="23"/>
        <v>39</v>
      </c>
      <c r="L96" s="50">
        <v>33510100001441</v>
      </c>
      <c r="M96" s="40" t="s">
        <v>957</v>
      </c>
      <c r="N96" s="177" t="s">
        <v>131</v>
      </c>
      <c r="O96" s="40">
        <v>1328</v>
      </c>
      <c r="P96" s="127">
        <v>0.40020000000000011</v>
      </c>
      <c r="Q96" s="127">
        <v>0.59299999999999975</v>
      </c>
      <c r="R96" s="127">
        <f t="shared" si="24"/>
        <v>0.99319999999999986</v>
      </c>
      <c r="S96" s="128">
        <f t="shared" si="25"/>
        <v>1.51089216</v>
      </c>
      <c r="T96" s="128">
        <f t="shared" si="26"/>
        <v>2.3959444000000003</v>
      </c>
      <c r="U96" s="128">
        <f t="shared" si="33"/>
        <v>1.1106921599999999</v>
      </c>
      <c r="V96" s="128">
        <f t="shared" si="32"/>
        <v>1.8029444000000006</v>
      </c>
      <c r="W96" s="128">
        <f t="shared" si="27"/>
        <v>0.30244147516799996</v>
      </c>
      <c r="X96" s="128">
        <f t="shared" si="28"/>
        <v>0.55602805296000013</v>
      </c>
      <c r="Y96" s="128">
        <f t="shared" si="29"/>
        <v>0.91</v>
      </c>
      <c r="Z96" s="128">
        <f t="shared" si="30"/>
        <v>1.67</v>
      </c>
    </row>
    <row r="97" spans="1:26" ht="24.95" customHeight="1">
      <c r="A97" s="38" t="s">
        <v>1957</v>
      </c>
      <c r="B97" s="38" t="s">
        <v>2061</v>
      </c>
      <c r="C97" s="61">
        <v>92</v>
      </c>
      <c r="D97" s="107" t="s">
        <v>403</v>
      </c>
      <c r="E97" s="22" t="s">
        <v>1356</v>
      </c>
      <c r="F97" s="40">
        <v>2</v>
      </c>
      <c r="G97" s="40">
        <v>26</v>
      </c>
      <c r="H97" s="40">
        <v>25</v>
      </c>
      <c r="I97" s="40">
        <v>0</v>
      </c>
      <c r="J97" s="40">
        <v>0</v>
      </c>
      <c r="K97" s="40">
        <f t="shared" si="23"/>
        <v>53</v>
      </c>
      <c r="L97" s="50">
        <v>50042705318</v>
      </c>
      <c r="M97" s="40" t="s">
        <v>92</v>
      </c>
      <c r="N97" s="177" t="s">
        <v>129</v>
      </c>
      <c r="O97" s="40">
        <v>1409</v>
      </c>
      <c r="P97" s="127">
        <v>0.69400000000000017</v>
      </c>
      <c r="Q97" s="127">
        <v>0.86699999999999999</v>
      </c>
      <c r="R97" s="127">
        <f t="shared" si="24"/>
        <v>1.5610000000000002</v>
      </c>
      <c r="S97" s="128">
        <f t="shared" si="25"/>
        <v>1.6030474800000001</v>
      </c>
      <c r="T97" s="128">
        <f t="shared" si="26"/>
        <v>2.5420825750000002</v>
      </c>
      <c r="U97" s="128">
        <f t="shared" si="33"/>
        <v>0.90904747999999991</v>
      </c>
      <c r="V97" s="128">
        <f t="shared" si="32"/>
        <v>1.6750825750000002</v>
      </c>
      <c r="W97" s="128">
        <f t="shared" si="27"/>
        <v>0.24753362880399998</v>
      </c>
      <c r="X97" s="128">
        <f t="shared" si="28"/>
        <v>0.51659546612999996</v>
      </c>
      <c r="Y97" s="128">
        <f t="shared" si="29"/>
        <v>0.74</v>
      </c>
      <c r="Z97" s="128">
        <f t="shared" si="30"/>
        <v>1.55</v>
      </c>
    </row>
    <row r="98" spans="1:26" ht="24.95" customHeight="1">
      <c r="A98" s="38" t="s">
        <v>1957</v>
      </c>
      <c r="B98" s="38" t="s">
        <v>1963</v>
      </c>
      <c r="C98" s="61">
        <v>93</v>
      </c>
      <c r="D98" s="107" t="s">
        <v>546</v>
      </c>
      <c r="E98" s="22" t="s">
        <v>1357</v>
      </c>
      <c r="F98" s="40">
        <v>7</v>
      </c>
      <c r="G98" s="40">
        <v>91</v>
      </c>
      <c r="H98" s="40">
        <v>8</v>
      </c>
      <c r="I98" s="40">
        <v>0</v>
      </c>
      <c r="J98" s="40">
        <v>1</v>
      </c>
      <c r="K98" s="40">
        <f t="shared" si="23"/>
        <v>107</v>
      </c>
      <c r="L98" s="50">
        <v>33510100001578</v>
      </c>
      <c r="M98" s="40" t="s">
        <v>957</v>
      </c>
      <c r="N98" s="177" t="s">
        <v>131</v>
      </c>
      <c r="O98" s="40">
        <v>3732</v>
      </c>
      <c r="P98" s="127">
        <v>1.3532000000000006</v>
      </c>
      <c r="Q98" s="127">
        <v>1.6758000000000006</v>
      </c>
      <c r="R98" s="127">
        <f t="shared" si="24"/>
        <v>3.0290000000000012</v>
      </c>
      <c r="S98" s="128">
        <f t="shared" si="25"/>
        <v>4.2459710400000006</v>
      </c>
      <c r="T98" s="128">
        <f t="shared" si="26"/>
        <v>6.7331811000000004</v>
      </c>
      <c r="U98" s="128">
        <f t="shared" si="33"/>
        <v>2.89277104</v>
      </c>
      <c r="V98" s="128">
        <f t="shared" si="32"/>
        <v>5.0573810999999997</v>
      </c>
      <c r="W98" s="128">
        <f t="shared" si="27"/>
        <v>0.78770155419199994</v>
      </c>
      <c r="X98" s="128">
        <f t="shared" si="28"/>
        <v>1.5596963312399996</v>
      </c>
      <c r="Y98" s="128">
        <f t="shared" si="29"/>
        <v>2.36</v>
      </c>
      <c r="Z98" s="128">
        <f t="shared" si="30"/>
        <v>4.68</v>
      </c>
    </row>
    <row r="99" spans="1:26" ht="30" customHeight="1">
      <c r="A99" s="238" t="s">
        <v>115</v>
      </c>
      <c r="B99" s="239"/>
      <c r="C99" s="239"/>
      <c r="D99" s="239"/>
      <c r="E99" s="240"/>
      <c r="F99" s="28"/>
      <c r="G99" s="28"/>
      <c r="H99" s="28"/>
      <c r="I99" s="28"/>
      <c r="J99" s="28"/>
      <c r="K99" s="15">
        <f>SUM(K6:K98)</f>
        <v>9702</v>
      </c>
      <c r="L99" s="43"/>
      <c r="M99" s="43"/>
      <c r="N99" s="186"/>
      <c r="O99" s="15">
        <f t="shared" ref="O99:Z99" si="34">SUM(O6:O98)</f>
        <v>261231</v>
      </c>
      <c r="P99" s="148">
        <f t="shared" si="34"/>
        <v>146.84234000000001</v>
      </c>
      <c r="Q99" s="148">
        <f t="shared" si="34"/>
        <v>169.73113000000001</v>
      </c>
      <c r="R99" s="148">
        <f t="shared" si="34"/>
        <v>316.57346999999982</v>
      </c>
      <c r="S99" s="148">
        <f t="shared" si="34"/>
        <v>297.2077333200001</v>
      </c>
      <c r="T99" s="148">
        <f t="shared" si="34"/>
        <v>471.30643942500001</v>
      </c>
      <c r="U99" s="148">
        <f t="shared" si="34"/>
        <v>165.81301984000007</v>
      </c>
      <c r="V99" s="148">
        <f t="shared" si="34"/>
        <v>307.09661607499993</v>
      </c>
      <c r="W99" s="148">
        <f t="shared" si="34"/>
        <v>45.150885302432009</v>
      </c>
      <c r="X99" s="148">
        <f t="shared" si="34"/>
        <v>94.708596397530016</v>
      </c>
      <c r="Y99" s="148">
        <f t="shared" si="34"/>
        <v>135.47</v>
      </c>
      <c r="Z99" s="148">
        <f t="shared" si="34"/>
        <v>284.17000000000007</v>
      </c>
    </row>
    <row r="100" spans="1:26" ht="18.75">
      <c r="B100" s="215"/>
      <c r="C100" s="216"/>
      <c r="D100" s="174"/>
      <c r="E100" s="217"/>
      <c r="F100" s="218"/>
      <c r="G100" s="218"/>
      <c r="H100" s="218"/>
      <c r="I100" s="218"/>
      <c r="J100" s="218"/>
      <c r="K100" s="218"/>
      <c r="L100" s="100"/>
    </row>
    <row r="101" spans="1:26" ht="18.75">
      <c r="B101" s="215"/>
      <c r="C101" s="216"/>
      <c r="D101" s="174"/>
      <c r="E101" s="217"/>
      <c r="F101" s="218"/>
      <c r="G101" s="218"/>
      <c r="H101" s="218"/>
      <c r="I101" s="218"/>
      <c r="J101" s="218"/>
      <c r="K101" s="218"/>
      <c r="L101" s="100"/>
    </row>
    <row r="102" spans="1:26" ht="18.75">
      <c r="B102" s="215"/>
      <c r="C102" s="216"/>
      <c r="D102" s="174"/>
      <c r="E102" s="217"/>
      <c r="F102" s="218"/>
      <c r="G102" s="218"/>
      <c r="H102" s="218"/>
      <c r="I102" s="218"/>
      <c r="J102" s="218"/>
      <c r="K102" s="218"/>
      <c r="L102" s="100"/>
    </row>
    <row r="103" spans="1:26" ht="18.75">
      <c r="B103" s="215"/>
      <c r="C103" s="216"/>
      <c r="D103" s="174"/>
      <c r="E103" s="217"/>
      <c r="F103" s="218"/>
      <c r="G103" s="218"/>
      <c r="H103" s="218"/>
      <c r="I103" s="218"/>
      <c r="J103" s="218"/>
      <c r="K103" s="218"/>
      <c r="L103" s="100"/>
    </row>
    <row r="104" spans="1:26" ht="18.75">
      <c r="B104" s="215"/>
      <c r="C104" s="216"/>
      <c r="D104" s="174"/>
      <c r="E104" s="217"/>
      <c r="F104" s="218"/>
      <c r="G104" s="218"/>
      <c r="H104" s="218"/>
      <c r="I104" s="218"/>
      <c r="J104" s="218"/>
      <c r="K104" s="218"/>
      <c r="L104" s="100"/>
    </row>
    <row r="105" spans="1:26" ht="18.75">
      <c r="B105" s="215"/>
      <c r="C105" s="216"/>
      <c r="D105" s="174"/>
      <c r="E105" s="217"/>
      <c r="F105" s="218"/>
      <c r="G105" s="218"/>
      <c r="H105" s="218"/>
      <c r="I105" s="218"/>
      <c r="J105" s="218"/>
      <c r="K105" s="218"/>
      <c r="L105" s="100"/>
    </row>
    <row r="106" spans="1:26" ht="18.75">
      <c r="B106" s="215"/>
      <c r="C106" s="216"/>
      <c r="D106" s="174"/>
      <c r="E106" s="217"/>
      <c r="F106" s="218"/>
      <c r="G106" s="218"/>
      <c r="H106" s="218"/>
      <c r="I106" s="218"/>
      <c r="J106" s="218"/>
      <c r="K106" s="218"/>
      <c r="L106" s="100"/>
    </row>
  </sheetData>
  <mergeCells count="18">
    <mergeCell ref="U3:V3"/>
    <mergeCell ref="W3:X3"/>
    <mergeCell ref="Y3:Z3"/>
    <mergeCell ref="A99:E99"/>
    <mergeCell ref="B3:B4"/>
    <mergeCell ref="E3:E4"/>
    <mergeCell ref="M3:M4"/>
    <mergeCell ref="K3:K4"/>
    <mergeCell ref="A3:A4"/>
    <mergeCell ref="O3:O4"/>
    <mergeCell ref="P3:R3"/>
    <mergeCell ref="S3:T3"/>
    <mergeCell ref="A1:M1"/>
    <mergeCell ref="B2:C2"/>
    <mergeCell ref="E2:L2"/>
    <mergeCell ref="N3:N4"/>
    <mergeCell ref="L3:L4"/>
    <mergeCell ref="C3:C4"/>
  </mergeCells>
  <phoneticPr fontId="32" type="noConversion"/>
  <pageMargins left="0.54" right="0.2" top="0.74" bottom="0.8" header="0.77" footer="0.78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72"/>
  <sheetViews>
    <sheetView topLeftCell="B1" zoomScale="70" workbookViewId="0">
      <selection activeCell="O55" sqref="O55:Z55"/>
    </sheetView>
  </sheetViews>
  <sheetFormatPr defaultRowHeight="15.75"/>
  <cols>
    <col min="1" max="1" width="17.140625" style="188" customWidth="1"/>
    <col min="2" max="2" width="20" style="188" customWidth="1"/>
    <col min="3" max="3" width="7.28515625" style="172" customWidth="1"/>
    <col min="4" max="4" width="27.140625" style="173" hidden="1" customWidth="1"/>
    <col min="5" max="5" width="31.5703125" style="188" customWidth="1"/>
    <col min="6" max="6" width="13.42578125" style="188" hidden="1" customWidth="1"/>
    <col min="7" max="7" width="12.140625" style="188" hidden="1" customWidth="1"/>
    <col min="8" max="8" width="13.5703125" style="188" hidden="1" customWidth="1"/>
    <col min="9" max="9" width="14" style="188" hidden="1" customWidth="1"/>
    <col min="10" max="10" width="12.5703125" style="188" hidden="1" customWidth="1"/>
    <col min="11" max="11" width="15.28515625" style="188" customWidth="1"/>
    <col min="12" max="12" width="21.5703125" style="188" customWidth="1"/>
    <col min="13" max="13" width="36.28515625" style="188" bestFit="1" customWidth="1"/>
    <col min="14" max="14" width="19.42578125" style="188" hidden="1" customWidth="1"/>
    <col min="15" max="15" width="12.5703125" style="188" customWidth="1"/>
    <col min="16" max="16" width="11.85546875" style="188" customWidth="1"/>
    <col min="17" max="18" width="10.42578125" style="188" customWidth="1"/>
    <col min="19" max="19" width="11.28515625" style="188" customWidth="1"/>
    <col min="20" max="20" width="11" style="188" customWidth="1"/>
    <col min="21" max="21" width="11.85546875" style="188" customWidth="1"/>
    <col min="22" max="22" width="11.140625" style="188" customWidth="1"/>
    <col min="23" max="23" width="11" style="188" customWidth="1"/>
    <col min="24" max="24" width="10.7109375" style="188" customWidth="1"/>
    <col min="25" max="25" width="10.140625" style="188" customWidth="1"/>
    <col min="26" max="26" width="10.28515625" style="188" customWidth="1"/>
    <col min="27" max="16384" width="9.140625" style="188"/>
  </cols>
  <sheetData>
    <row r="1" spans="1:26" s="189" customFormat="1" ht="33.75" customHeight="1">
      <c r="A1" s="241" t="s">
        <v>633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189" customFormat="1" ht="20.25" customHeight="1">
      <c r="B2" s="246" t="s">
        <v>1113</v>
      </c>
      <c r="C2" s="246"/>
      <c r="D2" s="174"/>
      <c r="E2" s="243"/>
      <c r="F2" s="243"/>
      <c r="G2" s="243"/>
      <c r="H2" s="243"/>
      <c r="I2" s="243"/>
      <c r="J2" s="243"/>
      <c r="K2" s="243"/>
      <c r="L2" s="243"/>
    </row>
    <row r="3" spans="1:26" ht="88.5" customHeight="1">
      <c r="A3" s="232" t="s">
        <v>102</v>
      </c>
      <c r="B3" s="232" t="s">
        <v>2888</v>
      </c>
      <c r="C3" s="232" t="s">
        <v>2070</v>
      </c>
      <c r="D3" s="16"/>
      <c r="E3" s="232" t="s">
        <v>2606</v>
      </c>
      <c r="F3" s="13" t="s">
        <v>2926</v>
      </c>
      <c r="G3" s="13" t="s">
        <v>2927</v>
      </c>
      <c r="H3" s="13" t="s">
        <v>2928</v>
      </c>
      <c r="I3" s="13" t="s">
        <v>2929</v>
      </c>
      <c r="J3" s="13" t="s">
        <v>2930</v>
      </c>
      <c r="K3" s="232" t="s">
        <v>2059</v>
      </c>
      <c r="L3" s="232" t="s">
        <v>2912</v>
      </c>
      <c r="M3" s="232" t="s">
        <v>69</v>
      </c>
      <c r="N3" s="244" t="s">
        <v>128</v>
      </c>
      <c r="O3" s="233" t="s">
        <v>635</v>
      </c>
      <c r="P3" s="232" t="s">
        <v>2616</v>
      </c>
      <c r="Q3" s="232"/>
      <c r="R3" s="232"/>
      <c r="S3" s="232" t="s">
        <v>2947</v>
      </c>
      <c r="T3" s="232"/>
      <c r="U3" s="235" t="s">
        <v>2948</v>
      </c>
      <c r="V3" s="235"/>
      <c r="W3" s="232" t="s">
        <v>2949</v>
      </c>
      <c r="X3" s="232"/>
      <c r="Y3" s="232" t="s">
        <v>2950</v>
      </c>
      <c r="Z3" s="232"/>
    </row>
    <row r="4" spans="1:26" ht="50.25" customHeight="1">
      <c r="A4" s="232"/>
      <c r="B4" s="232"/>
      <c r="C4" s="232"/>
      <c r="D4" s="16"/>
      <c r="E4" s="232"/>
      <c r="F4" s="13"/>
      <c r="G4" s="13"/>
      <c r="H4" s="13"/>
      <c r="I4" s="13"/>
      <c r="J4" s="13"/>
      <c r="K4" s="232"/>
      <c r="L4" s="232"/>
      <c r="M4" s="232"/>
      <c r="N4" s="244"/>
      <c r="O4" s="234"/>
      <c r="P4" s="13" t="s">
        <v>2456</v>
      </c>
      <c r="Q4" s="13" t="s">
        <v>2457</v>
      </c>
      <c r="R4" s="13" t="s">
        <v>2951</v>
      </c>
      <c r="S4" s="13" t="s">
        <v>2952</v>
      </c>
      <c r="T4" s="13" t="s">
        <v>2953</v>
      </c>
      <c r="U4" s="130" t="s">
        <v>2952</v>
      </c>
      <c r="V4" s="130" t="s">
        <v>2953</v>
      </c>
      <c r="W4" s="13" t="s">
        <v>2952</v>
      </c>
      <c r="X4" s="13" t="s">
        <v>2953</v>
      </c>
      <c r="Y4" s="13" t="s">
        <v>2952</v>
      </c>
      <c r="Z4" s="13" t="s">
        <v>2953</v>
      </c>
    </row>
    <row r="5" spans="1:26" s="160" customFormat="1" ht="43.5" customHeight="1">
      <c r="A5" s="31">
        <v>1</v>
      </c>
      <c r="B5" s="16">
        <v>2</v>
      </c>
      <c r="C5" s="31">
        <v>3</v>
      </c>
      <c r="D5" s="31"/>
      <c r="E5" s="16">
        <v>4</v>
      </c>
      <c r="F5" s="31">
        <v>5</v>
      </c>
      <c r="G5" s="16">
        <v>6</v>
      </c>
      <c r="H5" s="31">
        <v>7</v>
      </c>
      <c r="I5" s="16">
        <v>8</v>
      </c>
      <c r="J5" s="31">
        <v>9</v>
      </c>
      <c r="K5" s="16">
        <v>10</v>
      </c>
      <c r="L5" s="31">
        <v>11</v>
      </c>
      <c r="M5" s="16">
        <v>12</v>
      </c>
      <c r="N5" s="16"/>
      <c r="O5" s="16">
        <v>5</v>
      </c>
      <c r="P5" s="16">
        <v>6</v>
      </c>
      <c r="Q5" s="16">
        <v>7</v>
      </c>
      <c r="R5" s="16">
        <v>8</v>
      </c>
      <c r="S5" s="16" t="s">
        <v>2954</v>
      </c>
      <c r="T5" s="16" t="s">
        <v>2955</v>
      </c>
      <c r="U5" s="131" t="s">
        <v>2956</v>
      </c>
      <c r="V5" s="131" t="s">
        <v>2957</v>
      </c>
      <c r="W5" s="16" t="s">
        <v>2958</v>
      </c>
      <c r="X5" s="16" t="s">
        <v>2959</v>
      </c>
      <c r="Y5" s="16" t="s">
        <v>2960</v>
      </c>
      <c r="Z5" s="16" t="s">
        <v>2961</v>
      </c>
    </row>
    <row r="6" spans="1:26" ht="24.95" customHeight="1">
      <c r="A6" s="38" t="s">
        <v>113</v>
      </c>
      <c r="B6" s="38" t="s">
        <v>1114</v>
      </c>
      <c r="C6" s="190">
        <v>1</v>
      </c>
      <c r="D6" s="107" t="s">
        <v>1844</v>
      </c>
      <c r="E6" s="38" t="s">
        <v>1203</v>
      </c>
      <c r="F6" s="30">
        <v>58</v>
      </c>
      <c r="G6" s="30">
        <v>74</v>
      </c>
      <c r="H6" s="30">
        <v>49</v>
      </c>
      <c r="I6" s="30">
        <v>0</v>
      </c>
      <c r="J6" s="30">
        <v>0</v>
      </c>
      <c r="K6" s="30">
        <f t="shared" ref="K6:K37" si="0">J6+I6+H6+G6+F6</f>
        <v>181</v>
      </c>
      <c r="L6" s="30">
        <v>59009834962</v>
      </c>
      <c r="M6" s="30" t="s">
        <v>94</v>
      </c>
      <c r="N6" s="191" t="s">
        <v>132</v>
      </c>
      <c r="O6" s="30">
        <v>3837</v>
      </c>
      <c r="P6" s="127">
        <v>2.8229999999999995</v>
      </c>
      <c r="Q6" s="127">
        <v>3.690500000000001</v>
      </c>
      <c r="R6" s="127">
        <f t="shared" ref="R6:R37" si="1">P6+Q6</f>
        <v>6.5135000000000005</v>
      </c>
      <c r="S6" s="128">
        <f t="shared" ref="S6:S37" si="2">O6*0.00113772</f>
        <v>4.3654316400000006</v>
      </c>
      <c r="T6" s="128">
        <f t="shared" ref="T6:T37" si="3">O6*0.001804175</f>
        <v>6.9226194750000003</v>
      </c>
      <c r="U6" s="128">
        <f t="shared" ref="U6:V8" si="4">S6-P6</f>
        <v>1.5424316400000011</v>
      </c>
      <c r="V6" s="128">
        <f t="shared" si="4"/>
        <v>3.2321194749999993</v>
      </c>
      <c r="W6" s="128">
        <f t="shared" ref="W6:W37" si="5">U6/3*81.69%</f>
        <v>0.42000413557200023</v>
      </c>
      <c r="X6" s="128">
        <f t="shared" ref="X6:X37" si="6">V6/3*92.52%</f>
        <v>0.99678564608999964</v>
      </c>
      <c r="Y6" s="128">
        <f t="shared" ref="Y6:Y37" si="7">ROUND(W6*3,2)</f>
        <v>1.26</v>
      </c>
      <c r="Z6" s="128">
        <f t="shared" ref="Z6:Z37" si="8">ROUND(X6*3,2)</f>
        <v>2.99</v>
      </c>
    </row>
    <row r="7" spans="1:26" ht="27" customHeight="1">
      <c r="A7" s="38" t="s">
        <v>113</v>
      </c>
      <c r="B7" s="38" t="s">
        <v>3042</v>
      </c>
      <c r="C7" s="190">
        <v>2</v>
      </c>
      <c r="D7" s="107" t="s">
        <v>1809</v>
      </c>
      <c r="E7" s="38" t="s">
        <v>1115</v>
      </c>
      <c r="F7" s="30">
        <v>21</v>
      </c>
      <c r="G7" s="30">
        <v>26</v>
      </c>
      <c r="H7" s="30">
        <v>7</v>
      </c>
      <c r="I7" s="30">
        <v>0</v>
      </c>
      <c r="J7" s="30">
        <v>0</v>
      </c>
      <c r="K7" s="30">
        <f t="shared" si="0"/>
        <v>54</v>
      </c>
      <c r="L7" s="30">
        <v>50044127140</v>
      </c>
      <c r="M7" s="30" t="s">
        <v>96</v>
      </c>
      <c r="N7" s="191" t="s">
        <v>134</v>
      </c>
      <c r="O7" s="30">
        <v>1666</v>
      </c>
      <c r="P7" s="127">
        <v>0.52650000000000008</v>
      </c>
      <c r="Q7" s="127">
        <v>0.78399999999999959</v>
      </c>
      <c r="R7" s="127">
        <f t="shared" si="1"/>
        <v>1.3104999999999998</v>
      </c>
      <c r="S7" s="128">
        <f t="shared" si="2"/>
        <v>1.8954415200000001</v>
      </c>
      <c r="T7" s="128">
        <f t="shared" si="3"/>
        <v>3.0057555499999999</v>
      </c>
      <c r="U7" s="128">
        <f t="shared" si="4"/>
        <v>1.3689415199999999</v>
      </c>
      <c r="V7" s="128">
        <f t="shared" si="4"/>
        <v>2.2217555500000001</v>
      </c>
      <c r="W7" s="128">
        <f t="shared" si="5"/>
        <v>0.37276277589599993</v>
      </c>
      <c r="X7" s="128">
        <f t="shared" si="6"/>
        <v>0.68518941161999991</v>
      </c>
      <c r="Y7" s="128">
        <f t="shared" si="7"/>
        <v>1.1200000000000001</v>
      </c>
      <c r="Z7" s="128">
        <f t="shared" si="8"/>
        <v>2.06</v>
      </c>
    </row>
    <row r="8" spans="1:26" ht="24.95" customHeight="1">
      <c r="A8" s="38" t="s">
        <v>113</v>
      </c>
      <c r="B8" s="38" t="s">
        <v>3042</v>
      </c>
      <c r="C8" s="190">
        <v>3</v>
      </c>
      <c r="D8" s="107" t="s">
        <v>1798</v>
      </c>
      <c r="E8" s="38" t="s">
        <v>1116</v>
      </c>
      <c r="F8" s="30">
        <v>5</v>
      </c>
      <c r="G8" s="30">
        <v>26</v>
      </c>
      <c r="H8" s="30">
        <v>0</v>
      </c>
      <c r="I8" s="30">
        <v>0</v>
      </c>
      <c r="J8" s="30">
        <v>0</v>
      </c>
      <c r="K8" s="30">
        <f t="shared" si="0"/>
        <v>31</v>
      </c>
      <c r="L8" s="30">
        <v>50044348046</v>
      </c>
      <c r="M8" s="30" t="s">
        <v>96</v>
      </c>
      <c r="N8" s="191" t="s">
        <v>134</v>
      </c>
      <c r="O8" s="30">
        <v>1172</v>
      </c>
      <c r="P8" s="127">
        <v>0.5119999999999999</v>
      </c>
      <c r="Q8" s="127">
        <v>0.40600000000000014</v>
      </c>
      <c r="R8" s="127">
        <f t="shared" si="1"/>
        <v>0.91800000000000004</v>
      </c>
      <c r="S8" s="128">
        <f t="shared" si="2"/>
        <v>1.33340784</v>
      </c>
      <c r="T8" s="128">
        <f t="shared" si="3"/>
        <v>2.1144931000000002</v>
      </c>
      <c r="U8" s="128">
        <f t="shared" si="4"/>
        <v>0.82140784000000011</v>
      </c>
      <c r="V8" s="128">
        <f t="shared" si="4"/>
        <v>1.7084931000000001</v>
      </c>
      <c r="W8" s="128">
        <f t="shared" si="5"/>
        <v>0.22366935483200004</v>
      </c>
      <c r="X8" s="128">
        <f t="shared" si="6"/>
        <v>0.52689927203999998</v>
      </c>
      <c r="Y8" s="128">
        <f t="shared" si="7"/>
        <v>0.67</v>
      </c>
      <c r="Z8" s="128">
        <f t="shared" si="8"/>
        <v>1.58</v>
      </c>
    </row>
    <row r="9" spans="1:26" ht="24.95" customHeight="1">
      <c r="A9" s="38" t="s">
        <v>3032</v>
      </c>
      <c r="B9" s="38" t="s">
        <v>3052</v>
      </c>
      <c r="C9" s="190">
        <v>4</v>
      </c>
      <c r="D9" s="107" t="s">
        <v>1784</v>
      </c>
      <c r="E9" s="38" t="s">
        <v>1117</v>
      </c>
      <c r="F9" s="30">
        <v>11</v>
      </c>
      <c r="G9" s="30">
        <v>47</v>
      </c>
      <c r="H9" s="30">
        <v>25</v>
      </c>
      <c r="I9" s="30">
        <v>0</v>
      </c>
      <c r="J9" s="30">
        <v>0</v>
      </c>
      <c r="K9" s="30">
        <f t="shared" si="0"/>
        <v>83</v>
      </c>
      <c r="L9" s="30">
        <v>50044097758</v>
      </c>
      <c r="M9" s="30" t="s">
        <v>96</v>
      </c>
      <c r="N9" s="191" t="s">
        <v>134</v>
      </c>
      <c r="O9" s="30">
        <v>2541</v>
      </c>
      <c r="P9" s="127">
        <v>2.9075000000000002</v>
      </c>
      <c r="Q9" s="127">
        <v>3.3975</v>
      </c>
      <c r="R9" s="127">
        <f t="shared" si="1"/>
        <v>6.3049999999999997</v>
      </c>
      <c r="S9" s="128">
        <f t="shared" si="2"/>
        <v>2.89094652</v>
      </c>
      <c r="T9" s="128">
        <f t="shared" si="3"/>
        <v>4.5844086750000006</v>
      </c>
      <c r="U9" s="151">
        <v>0</v>
      </c>
      <c r="V9" s="128">
        <f t="shared" ref="V9:V52" si="9">T9-Q9</f>
        <v>1.1869086750000006</v>
      </c>
      <c r="W9" s="128">
        <f t="shared" si="5"/>
        <v>0</v>
      </c>
      <c r="X9" s="128">
        <f t="shared" si="6"/>
        <v>0.3660426353700002</v>
      </c>
      <c r="Y9" s="128">
        <f t="shared" si="7"/>
        <v>0</v>
      </c>
      <c r="Z9" s="128">
        <f t="shared" si="8"/>
        <v>1.1000000000000001</v>
      </c>
    </row>
    <row r="10" spans="1:26" ht="24.95" customHeight="1">
      <c r="A10" s="38" t="s">
        <v>3032</v>
      </c>
      <c r="B10" s="38" t="s">
        <v>3052</v>
      </c>
      <c r="C10" s="190">
        <v>5</v>
      </c>
      <c r="D10" s="107" t="s">
        <v>1805</v>
      </c>
      <c r="E10" s="38" t="s">
        <v>1204</v>
      </c>
      <c r="F10" s="30">
        <v>1</v>
      </c>
      <c r="G10" s="30">
        <v>22</v>
      </c>
      <c r="H10" s="30">
        <v>8</v>
      </c>
      <c r="I10" s="30">
        <v>0</v>
      </c>
      <c r="J10" s="30">
        <v>0</v>
      </c>
      <c r="K10" s="30">
        <f t="shared" si="0"/>
        <v>31</v>
      </c>
      <c r="L10" s="30">
        <v>50044126000</v>
      </c>
      <c r="M10" s="30" t="s">
        <v>96</v>
      </c>
      <c r="N10" s="191" t="s">
        <v>134</v>
      </c>
      <c r="O10" s="30">
        <v>814</v>
      </c>
      <c r="P10" s="127">
        <v>0.51749999999999996</v>
      </c>
      <c r="Q10" s="127">
        <v>0.39449999999999996</v>
      </c>
      <c r="R10" s="127">
        <f t="shared" si="1"/>
        <v>0.91199999999999992</v>
      </c>
      <c r="S10" s="128">
        <f t="shared" si="2"/>
        <v>0.92610408</v>
      </c>
      <c r="T10" s="128">
        <f t="shared" si="3"/>
        <v>1.46859845</v>
      </c>
      <c r="U10" s="128">
        <f>S10-P10</f>
        <v>0.40860408000000004</v>
      </c>
      <c r="V10" s="128">
        <f t="shared" si="9"/>
        <v>1.0740984500000001</v>
      </c>
      <c r="W10" s="128">
        <f t="shared" si="5"/>
        <v>0.11126289098400001</v>
      </c>
      <c r="X10" s="128">
        <f t="shared" si="6"/>
        <v>0.33125196198000001</v>
      </c>
      <c r="Y10" s="128">
        <f t="shared" si="7"/>
        <v>0.33</v>
      </c>
      <c r="Z10" s="128">
        <f t="shared" si="8"/>
        <v>0.99</v>
      </c>
    </row>
    <row r="11" spans="1:26" ht="24.95" customHeight="1">
      <c r="A11" s="38" t="s">
        <v>3032</v>
      </c>
      <c r="B11" s="38" t="s">
        <v>3050</v>
      </c>
      <c r="C11" s="190">
        <v>6</v>
      </c>
      <c r="D11" s="107" t="s">
        <v>1801</v>
      </c>
      <c r="E11" s="38" t="s">
        <v>1205</v>
      </c>
      <c r="F11" s="30">
        <v>17</v>
      </c>
      <c r="G11" s="30">
        <v>9</v>
      </c>
      <c r="H11" s="30">
        <v>12</v>
      </c>
      <c r="I11" s="30">
        <v>0</v>
      </c>
      <c r="J11" s="30">
        <v>0</v>
      </c>
      <c r="K11" s="30">
        <f t="shared" si="0"/>
        <v>38</v>
      </c>
      <c r="L11" s="192">
        <v>50044275803</v>
      </c>
      <c r="M11" s="30" t="s">
        <v>96</v>
      </c>
      <c r="N11" s="191" t="s">
        <v>134</v>
      </c>
      <c r="O11" s="30">
        <v>916</v>
      </c>
      <c r="P11" s="127">
        <v>6.0006599999999999</v>
      </c>
      <c r="Q11" s="127">
        <v>0.83581999999999979</v>
      </c>
      <c r="R11" s="127">
        <f t="shared" si="1"/>
        <v>6.8364799999999999</v>
      </c>
      <c r="S11" s="128">
        <f t="shared" si="2"/>
        <v>1.04215152</v>
      </c>
      <c r="T11" s="128">
        <f t="shared" si="3"/>
        <v>1.6526243</v>
      </c>
      <c r="U11" s="151">
        <v>0</v>
      </c>
      <c r="V11" s="128">
        <f t="shared" si="9"/>
        <v>0.81680430000000026</v>
      </c>
      <c r="W11" s="128">
        <f t="shared" si="5"/>
        <v>0</v>
      </c>
      <c r="X11" s="128">
        <f t="shared" si="6"/>
        <v>0.25190244612000001</v>
      </c>
      <c r="Y11" s="128">
        <f t="shared" si="7"/>
        <v>0</v>
      </c>
      <c r="Z11" s="128">
        <f t="shared" si="8"/>
        <v>0.76</v>
      </c>
    </row>
    <row r="12" spans="1:26" ht="24.95" customHeight="1">
      <c r="A12" s="38" t="s">
        <v>3032</v>
      </c>
      <c r="B12" s="38" t="s">
        <v>1118</v>
      </c>
      <c r="C12" s="190">
        <v>7</v>
      </c>
      <c r="D12" s="107" t="s">
        <v>1799</v>
      </c>
      <c r="E12" s="38" t="s">
        <v>1119</v>
      </c>
      <c r="F12" s="30">
        <v>16</v>
      </c>
      <c r="G12" s="30">
        <v>64</v>
      </c>
      <c r="H12" s="30">
        <v>23</v>
      </c>
      <c r="I12" s="30">
        <v>0</v>
      </c>
      <c r="J12" s="30">
        <v>0</v>
      </c>
      <c r="K12" s="30">
        <f t="shared" si="0"/>
        <v>103</v>
      </c>
      <c r="L12" s="192">
        <v>50044273805</v>
      </c>
      <c r="M12" s="30" t="s">
        <v>96</v>
      </c>
      <c r="N12" s="191" t="s">
        <v>134</v>
      </c>
      <c r="O12" s="30">
        <v>2585</v>
      </c>
      <c r="P12" s="127">
        <v>2.1820000000000004</v>
      </c>
      <c r="Q12" s="127">
        <v>3.585</v>
      </c>
      <c r="R12" s="127">
        <f t="shared" si="1"/>
        <v>5.7670000000000003</v>
      </c>
      <c r="S12" s="128">
        <f t="shared" si="2"/>
        <v>2.9410062000000003</v>
      </c>
      <c r="T12" s="128">
        <f t="shared" si="3"/>
        <v>4.6637923749999999</v>
      </c>
      <c r="U12" s="128">
        <f t="shared" ref="U12:U53" si="10">S12-P12</f>
        <v>0.75900619999999996</v>
      </c>
      <c r="V12" s="128">
        <f t="shared" si="9"/>
        <v>1.0787923749999999</v>
      </c>
      <c r="W12" s="128">
        <f t="shared" si="5"/>
        <v>0.20667738825999996</v>
      </c>
      <c r="X12" s="128">
        <f t="shared" si="6"/>
        <v>0.33269956844999993</v>
      </c>
      <c r="Y12" s="128">
        <f t="shared" si="7"/>
        <v>0.62</v>
      </c>
      <c r="Z12" s="128">
        <f t="shared" si="8"/>
        <v>1</v>
      </c>
    </row>
    <row r="13" spans="1:26" ht="24.95" customHeight="1">
      <c r="A13" s="38" t="s">
        <v>3032</v>
      </c>
      <c r="B13" s="38" t="s">
        <v>3033</v>
      </c>
      <c r="C13" s="190">
        <v>8</v>
      </c>
      <c r="D13" s="107" t="s">
        <v>1778</v>
      </c>
      <c r="E13" s="38" t="s">
        <v>1120</v>
      </c>
      <c r="F13" s="30">
        <v>8</v>
      </c>
      <c r="G13" s="30">
        <v>11</v>
      </c>
      <c r="H13" s="30">
        <v>35</v>
      </c>
      <c r="I13" s="30">
        <v>0</v>
      </c>
      <c r="J13" s="30">
        <v>0</v>
      </c>
      <c r="K13" s="30">
        <f t="shared" si="0"/>
        <v>54</v>
      </c>
      <c r="L13" s="30">
        <v>50043697587</v>
      </c>
      <c r="M13" s="30" t="s">
        <v>96</v>
      </c>
      <c r="N13" s="191" t="s">
        <v>134</v>
      </c>
      <c r="O13" s="30">
        <v>2564</v>
      </c>
      <c r="P13" s="127">
        <v>0.19100000000000006</v>
      </c>
      <c r="Q13" s="127">
        <v>0.21799999999999953</v>
      </c>
      <c r="R13" s="127">
        <f t="shared" si="1"/>
        <v>0.40899999999999959</v>
      </c>
      <c r="S13" s="128">
        <f t="shared" si="2"/>
        <v>2.9171140800000002</v>
      </c>
      <c r="T13" s="128">
        <f t="shared" si="3"/>
        <v>4.6259047000000004</v>
      </c>
      <c r="U13" s="128">
        <f t="shared" si="10"/>
        <v>2.7261140800000003</v>
      </c>
      <c r="V13" s="128">
        <f t="shared" si="9"/>
        <v>4.4079047000000013</v>
      </c>
      <c r="W13" s="128">
        <f t="shared" si="5"/>
        <v>0.7423208639840001</v>
      </c>
      <c r="X13" s="128">
        <f t="shared" si="6"/>
        <v>1.3593978094800003</v>
      </c>
      <c r="Y13" s="128">
        <f t="shared" si="7"/>
        <v>2.23</v>
      </c>
      <c r="Z13" s="128">
        <f t="shared" si="8"/>
        <v>4.08</v>
      </c>
    </row>
    <row r="14" spans="1:26" ht="24.95" customHeight="1">
      <c r="A14" s="38" t="s">
        <v>3032</v>
      </c>
      <c r="B14" s="38" t="s">
        <v>3032</v>
      </c>
      <c r="C14" s="190">
        <v>9</v>
      </c>
      <c r="D14" s="107" t="s">
        <v>1121</v>
      </c>
      <c r="E14" s="38" t="s">
        <v>1122</v>
      </c>
      <c r="F14" s="30">
        <v>5</v>
      </c>
      <c r="G14" s="30">
        <v>40</v>
      </c>
      <c r="H14" s="30">
        <v>3</v>
      </c>
      <c r="I14" s="30">
        <v>0</v>
      </c>
      <c r="J14" s="30">
        <v>0</v>
      </c>
      <c r="K14" s="30">
        <f t="shared" si="0"/>
        <v>48</v>
      </c>
      <c r="L14" s="192">
        <v>50123242531</v>
      </c>
      <c r="M14" s="30" t="s">
        <v>96</v>
      </c>
      <c r="N14" s="191" t="s">
        <v>134</v>
      </c>
      <c r="O14" s="30">
        <v>1294</v>
      </c>
      <c r="P14" s="127">
        <v>0.6855</v>
      </c>
      <c r="Q14" s="127">
        <v>0.41449999999999987</v>
      </c>
      <c r="R14" s="127">
        <f t="shared" si="1"/>
        <v>1.0999999999999999</v>
      </c>
      <c r="S14" s="128">
        <f t="shared" si="2"/>
        <v>1.47220968</v>
      </c>
      <c r="T14" s="128">
        <f t="shared" si="3"/>
        <v>2.3346024500000002</v>
      </c>
      <c r="U14" s="128">
        <f t="shared" si="10"/>
        <v>0.78670967999999997</v>
      </c>
      <c r="V14" s="128">
        <f t="shared" si="9"/>
        <v>1.9201024500000003</v>
      </c>
      <c r="W14" s="128">
        <f t="shared" si="5"/>
        <v>0.21422104586400001</v>
      </c>
      <c r="X14" s="128">
        <f t="shared" si="6"/>
        <v>0.59215959557999998</v>
      </c>
      <c r="Y14" s="128">
        <f t="shared" si="7"/>
        <v>0.64</v>
      </c>
      <c r="Z14" s="128">
        <f t="shared" si="8"/>
        <v>1.78</v>
      </c>
    </row>
    <row r="15" spans="1:26" ht="24.95" customHeight="1">
      <c r="A15" s="38" t="s">
        <v>3032</v>
      </c>
      <c r="B15" s="38" t="s">
        <v>3047</v>
      </c>
      <c r="C15" s="190">
        <v>10</v>
      </c>
      <c r="D15" s="107" t="s">
        <v>1781</v>
      </c>
      <c r="E15" s="38" t="s">
        <v>1123</v>
      </c>
      <c r="F15" s="30">
        <v>5</v>
      </c>
      <c r="G15" s="30">
        <v>44</v>
      </c>
      <c r="H15" s="30">
        <v>60</v>
      </c>
      <c r="I15" s="30">
        <v>0</v>
      </c>
      <c r="J15" s="30">
        <v>0</v>
      </c>
      <c r="K15" s="30">
        <f t="shared" si="0"/>
        <v>109</v>
      </c>
      <c r="L15" s="30">
        <v>50043700782</v>
      </c>
      <c r="M15" s="30" t="s">
        <v>96</v>
      </c>
      <c r="N15" s="191" t="s">
        <v>134</v>
      </c>
      <c r="O15" s="30">
        <v>3095</v>
      </c>
      <c r="P15" s="127">
        <v>1.0375000000000001</v>
      </c>
      <c r="Q15" s="127">
        <v>1.8814999999999995</v>
      </c>
      <c r="R15" s="127">
        <f t="shared" si="1"/>
        <v>2.9189999999999996</v>
      </c>
      <c r="S15" s="128">
        <f t="shared" si="2"/>
        <v>3.5212434000000004</v>
      </c>
      <c r="T15" s="128">
        <f t="shared" si="3"/>
        <v>5.5839216250000003</v>
      </c>
      <c r="U15" s="128">
        <f t="shared" si="10"/>
        <v>2.4837434000000003</v>
      </c>
      <c r="V15" s="128">
        <f t="shared" si="9"/>
        <v>3.7024216250000008</v>
      </c>
      <c r="W15" s="128">
        <f t="shared" si="5"/>
        <v>0.67632332782000004</v>
      </c>
      <c r="X15" s="128">
        <f t="shared" si="6"/>
        <v>1.14182682915</v>
      </c>
      <c r="Y15" s="128">
        <f t="shared" si="7"/>
        <v>2.0299999999999998</v>
      </c>
      <c r="Z15" s="128">
        <f t="shared" si="8"/>
        <v>3.43</v>
      </c>
    </row>
    <row r="16" spans="1:26" ht="24.95" customHeight="1">
      <c r="A16" s="112" t="s">
        <v>3032</v>
      </c>
      <c r="B16" s="112" t="s">
        <v>3034</v>
      </c>
      <c r="C16" s="193">
        <v>11</v>
      </c>
      <c r="D16" s="162" t="s">
        <v>1124</v>
      </c>
      <c r="E16" s="112" t="s">
        <v>1125</v>
      </c>
      <c r="F16" s="89">
        <v>71</v>
      </c>
      <c r="G16" s="89">
        <v>269</v>
      </c>
      <c r="H16" s="89">
        <v>74</v>
      </c>
      <c r="I16" s="89"/>
      <c r="J16" s="89">
        <v>2</v>
      </c>
      <c r="K16" s="194">
        <f t="shared" si="0"/>
        <v>416</v>
      </c>
      <c r="L16" s="195">
        <v>11140100007411</v>
      </c>
      <c r="M16" s="194" t="s">
        <v>1126</v>
      </c>
      <c r="N16" s="196" t="s">
        <v>1127</v>
      </c>
      <c r="O16" s="30">
        <v>15291</v>
      </c>
      <c r="P16" s="127">
        <v>-4.1189999999999998</v>
      </c>
      <c r="Q16" s="127">
        <v>5.0870000000000015</v>
      </c>
      <c r="R16" s="127">
        <f t="shared" si="1"/>
        <v>0.96800000000000175</v>
      </c>
      <c r="S16" s="128">
        <f t="shared" si="2"/>
        <v>17.396876519999999</v>
      </c>
      <c r="T16" s="128">
        <f t="shared" si="3"/>
        <v>27.587639925000001</v>
      </c>
      <c r="U16" s="128">
        <f t="shared" si="10"/>
        <v>21.515876519999999</v>
      </c>
      <c r="V16" s="128">
        <f t="shared" si="9"/>
        <v>22.500639925000002</v>
      </c>
      <c r="W16" s="128">
        <f t="shared" si="5"/>
        <v>5.8587731763959994</v>
      </c>
      <c r="X16" s="128">
        <f t="shared" si="6"/>
        <v>6.9391973528699999</v>
      </c>
      <c r="Y16" s="128">
        <f t="shared" si="7"/>
        <v>17.579999999999998</v>
      </c>
      <c r="Z16" s="128">
        <f t="shared" si="8"/>
        <v>20.82</v>
      </c>
    </row>
    <row r="17" spans="1:26" ht="24.95" customHeight="1">
      <c r="A17" s="38" t="s">
        <v>3032</v>
      </c>
      <c r="B17" s="38" t="s">
        <v>3034</v>
      </c>
      <c r="C17" s="190">
        <v>12</v>
      </c>
      <c r="D17" s="107" t="s">
        <v>1128</v>
      </c>
      <c r="E17" s="38" t="s">
        <v>1129</v>
      </c>
      <c r="F17" s="30">
        <v>0</v>
      </c>
      <c r="G17" s="30">
        <v>39</v>
      </c>
      <c r="H17" s="30">
        <v>29</v>
      </c>
      <c r="I17" s="30">
        <v>0</v>
      </c>
      <c r="J17" s="30">
        <v>0</v>
      </c>
      <c r="K17" s="30">
        <f t="shared" si="0"/>
        <v>68</v>
      </c>
      <c r="L17" s="197">
        <v>33510100001461</v>
      </c>
      <c r="M17" s="30" t="s">
        <v>957</v>
      </c>
      <c r="N17" s="191" t="s">
        <v>131</v>
      </c>
      <c r="O17" s="30">
        <v>1886</v>
      </c>
      <c r="P17" s="127">
        <v>0.86549999999999971</v>
      </c>
      <c r="Q17" s="127">
        <v>1.623</v>
      </c>
      <c r="R17" s="127">
        <f t="shared" si="1"/>
        <v>2.4884999999999997</v>
      </c>
      <c r="S17" s="128">
        <f t="shared" si="2"/>
        <v>2.14573992</v>
      </c>
      <c r="T17" s="128">
        <f t="shared" si="3"/>
        <v>3.4026740500000003</v>
      </c>
      <c r="U17" s="128">
        <f t="shared" si="10"/>
        <v>1.2802399200000003</v>
      </c>
      <c r="V17" s="128">
        <f t="shared" si="9"/>
        <v>1.7796740500000003</v>
      </c>
      <c r="W17" s="128">
        <f t="shared" si="5"/>
        <v>0.3486093302160001</v>
      </c>
      <c r="X17" s="128">
        <f t="shared" si="6"/>
        <v>0.54885147702000003</v>
      </c>
      <c r="Y17" s="128">
        <f t="shared" si="7"/>
        <v>1.05</v>
      </c>
      <c r="Z17" s="128">
        <f t="shared" si="8"/>
        <v>1.65</v>
      </c>
    </row>
    <row r="18" spans="1:26" ht="24.95" customHeight="1">
      <c r="A18" s="38" t="s">
        <v>3032</v>
      </c>
      <c r="B18" s="38" t="s">
        <v>3032</v>
      </c>
      <c r="C18" s="190">
        <v>13</v>
      </c>
      <c r="D18" s="107" t="s">
        <v>406</v>
      </c>
      <c r="E18" s="38" t="s">
        <v>1130</v>
      </c>
      <c r="F18" s="30">
        <v>17</v>
      </c>
      <c r="G18" s="30">
        <v>23</v>
      </c>
      <c r="H18" s="30">
        <v>19</v>
      </c>
      <c r="I18" s="30">
        <v>0</v>
      </c>
      <c r="J18" s="30">
        <v>0</v>
      </c>
      <c r="K18" s="30">
        <f t="shared" si="0"/>
        <v>59</v>
      </c>
      <c r="L18" s="192">
        <v>33510100001430</v>
      </c>
      <c r="M18" s="30" t="s">
        <v>957</v>
      </c>
      <c r="N18" s="191" t="s">
        <v>131</v>
      </c>
      <c r="O18" s="30">
        <v>1457</v>
      </c>
      <c r="P18" s="127">
        <v>0.93853039999999954</v>
      </c>
      <c r="Q18" s="127">
        <v>1.215181999999998</v>
      </c>
      <c r="R18" s="127">
        <f t="shared" si="1"/>
        <v>2.1537123999999976</v>
      </c>
      <c r="S18" s="128">
        <f t="shared" si="2"/>
        <v>1.6576580400000001</v>
      </c>
      <c r="T18" s="128">
        <f t="shared" si="3"/>
        <v>2.6286829750000003</v>
      </c>
      <c r="U18" s="128">
        <f t="shared" si="10"/>
        <v>0.71912764000000051</v>
      </c>
      <c r="V18" s="128">
        <f t="shared" si="9"/>
        <v>1.4135009750000023</v>
      </c>
      <c r="W18" s="128">
        <f t="shared" si="5"/>
        <v>0.19581845637200013</v>
      </c>
      <c r="X18" s="128">
        <f t="shared" si="6"/>
        <v>0.43592370069000064</v>
      </c>
      <c r="Y18" s="128">
        <f t="shared" si="7"/>
        <v>0.59</v>
      </c>
      <c r="Z18" s="128">
        <f t="shared" si="8"/>
        <v>1.31</v>
      </c>
    </row>
    <row r="19" spans="1:26" ht="24.95" customHeight="1">
      <c r="A19" s="38" t="s">
        <v>3032</v>
      </c>
      <c r="B19" s="38" t="s">
        <v>3035</v>
      </c>
      <c r="C19" s="190">
        <v>14</v>
      </c>
      <c r="D19" s="107" t="s">
        <v>1866</v>
      </c>
      <c r="E19" s="38" t="s">
        <v>1131</v>
      </c>
      <c r="F19" s="30">
        <v>28</v>
      </c>
      <c r="G19" s="30">
        <v>27</v>
      </c>
      <c r="H19" s="30">
        <v>42</v>
      </c>
      <c r="I19" s="30">
        <v>0</v>
      </c>
      <c r="J19" s="30">
        <v>0</v>
      </c>
      <c r="K19" s="30">
        <f t="shared" si="0"/>
        <v>97</v>
      </c>
      <c r="L19" s="197">
        <v>33510100001509</v>
      </c>
      <c r="M19" s="30" t="s">
        <v>957</v>
      </c>
      <c r="N19" s="191" t="s">
        <v>131</v>
      </c>
      <c r="O19" s="30">
        <v>2993</v>
      </c>
      <c r="P19" s="127">
        <v>1.5175000000000001</v>
      </c>
      <c r="Q19" s="127">
        <v>1.5345</v>
      </c>
      <c r="R19" s="127">
        <f t="shared" si="1"/>
        <v>3.052</v>
      </c>
      <c r="S19" s="128">
        <f t="shared" si="2"/>
        <v>3.4051959600000004</v>
      </c>
      <c r="T19" s="128">
        <f t="shared" si="3"/>
        <v>5.3998957750000001</v>
      </c>
      <c r="U19" s="128">
        <f t="shared" si="10"/>
        <v>1.8876959600000003</v>
      </c>
      <c r="V19" s="128">
        <f t="shared" si="9"/>
        <v>3.8653957750000001</v>
      </c>
      <c r="W19" s="128">
        <f t="shared" si="5"/>
        <v>0.51401960990800011</v>
      </c>
      <c r="X19" s="128">
        <f t="shared" si="6"/>
        <v>1.1920880570099999</v>
      </c>
      <c r="Y19" s="128">
        <f t="shared" si="7"/>
        <v>1.54</v>
      </c>
      <c r="Z19" s="128">
        <f t="shared" si="8"/>
        <v>3.58</v>
      </c>
    </row>
    <row r="20" spans="1:26" ht="24.95" customHeight="1">
      <c r="A20" s="38" t="s">
        <v>2886</v>
      </c>
      <c r="B20" s="38" t="s">
        <v>3054</v>
      </c>
      <c r="C20" s="190">
        <v>15</v>
      </c>
      <c r="D20" s="107" t="s">
        <v>1796</v>
      </c>
      <c r="E20" s="38" t="s">
        <v>1132</v>
      </c>
      <c r="F20" s="30">
        <v>32</v>
      </c>
      <c r="G20" s="30">
        <v>38</v>
      </c>
      <c r="H20" s="30">
        <v>30</v>
      </c>
      <c r="I20" s="30">
        <v>0</v>
      </c>
      <c r="J20" s="30">
        <v>1</v>
      </c>
      <c r="K20" s="30">
        <f t="shared" si="0"/>
        <v>101</v>
      </c>
      <c r="L20" s="192">
        <v>50044271116</v>
      </c>
      <c r="M20" s="30" t="s">
        <v>96</v>
      </c>
      <c r="N20" s="191" t="s">
        <v>134</v>
      </c>
      <c r="O20" s="30">
        <v>2793</v>
      </c>
      <c r="P20" s="127">
        <v>1.3919999999999999</v>
      </c>
      <c r="Q20" s="127">
        <v>1.6944999999999997</v>
      </c>
      <c r="R20" s="127">
        <f t="shared" si="1"/>
        <v>3.0864999999999996</v>
      </c>
      <c r="S20" s="128">
        <f t="shared" si="2"/>
        <v>3.1776519599999999</v>
      </c>
      <c r="T20" s="128">
        <f t="shared" si="3"/>
        <v>5.0390607750000003</v>
      </c>
      <c r="U20" s="128">
        <f t="shared" si="10"/>
        <v>1.78565196</v>
      </c>
      <c r="V20" s="128">
        <f t="shared" si="9"/>
        <v>3.3445607750000006</v>
      </c>
      <c r="W20" s="128">
        <f t="shared" si="5"/>
        <v>0.486233028708</v>
      </c>
      <c r="X20" s="128">
        <f t="shared" si="6"/>
        <v>1.0314625430100002</v>
      </c>
      <c r="Y20" s="128">
        <f t="shared" si="7"/>
        <v>1.46</v>
      </c>
      <c r="Z20" s="128">
        <f t="shared" si="8"/>
        <v>3.09</v>
      </c>
    </row>
    <row r="21" spans="1:26" ht="24.95" customHeight="1">
      <c r="A21" s="38" t="s">
        <v>2886</v>
      </c>
      <c r="B21" s="38" t="s">
        <v>1133</v>
      </c>
      <c r="C21" s="190">
        <v>16</v>
      </c>
      <c r="D21" s="107" t="s">
        <v>164</v>
      </c>
      <c r="E21" s="38" t="s">
        <v>1134</v>
      </c>
      <c r="F21" s="30">
        <v>22</v>
      </c>
      <c r="G21" s="30">
        <v>87</v>
      </c>
      <c r="H21" s="30">
        <v>28</v>
      </c>
      <c r="I21" s="30">
        <v>0</v>
      </c>
      <c r="J21" s="30">
        <v>0</v>
      </c>
      <c r="K21" s="30">
        <f t="shared" si="0"/>
        <v>137</v>
      </c>
      <c r="L21" s="30">
        <v>50045218888</v>
      </c>
      <c r="M21" s="30" t="s">
        <v>96</v>
      </c>
      <c r="N21" s="191" t="s">
        <v>134</v>
      </c>
      <c r="O21" s="30">
        <v>4239</v>
      </c>
      <c r="P21" s="127">
        <v>2.4614999999999996</v>
      </c>
      <c r="Q21" s="127">
        <v>1.8640000000000008</v>
      </c>
      <c r="R21" s="127">
        <f t="shared" si="1"/>
        <v>4.3254999999999999</v>
      </c>
      <c r="S21" s="128">
        <f t="shared" si="2"/>
        <v>4.8227950800000006</v>
      </c>
      <c r="T21" s="128">
        <f t="shared" si="3"/>
        <v>7.6478978250000003</v>
      </c>
      <c r="U21" s="128">
        <f t="shared" si="10"/>
        <v>2.361295080000001</v>
      </c>
      <c r="V21" s="128">
        <f t="shared" si="9"/>
        <v>5.7838978249999995</v>
      </c>
      <c r="W21" s="128">
        <f t="shared" si="5"/>
        <v>0.6429806502840002</v>
      </c>
      <c r="X21" s="128">
        <f t="shared" si="6"/>
        <v>1.7837540892299997</v>
      </c>
      <c r="Y21" s="128">
        <f t="shared" si="7"/>
        <v>1.93</v>
      </c>
      <c r="Z21" s="128">
        <f t="shared" si="8"/>
        <v>5.35</v>
      </c>
    </row>
    <row r="22" spans="1:26" ht="24.95" customHeight="1">
      <c r="A22" s="38" t="s">
        <v>2886</v>
      </c>
      <c r="B22" s="38" t="s">
        <v>3046</v>
      </c>
      <c r="C22" s="190">
        <v>17</v>
      </c>
      <c r="D22" s="107" t="s">
        <v>1804</v>
      </c>
      <c r="E22" s="38" t="s">
        <v>1135</v>
      </c>
      <c r="F22" s="30">
        <v>19</v>
      </c>
      <c r="G22" s="30">
        <v>40</v>
      </c>
      <c r="H22" s="30">
        <v>24</v>
      </c>
      <c r="I22" s="30">
        <v>0</v>
      </c>
      <c r="J22" s="30">
        <v>14</v>
      </c>
      <c r="K22" s="30">
        <f t="shared" si="0"/>
        <v>97</v>
      </c>
      <c r="L22" s="30">
        <v>50044683084</v>
      </c>
      <c r="M22" s="30" t="s">
        <v>96</v>
      </c>
      <c r="N22" s="191" t="s">
        <v>134</v>
      </c>
      <c r="O22" s="30">
        <v>2340</v>
      </c>
      <c r="P22" s="127">
        <v>0.87850000000000006</v>
      </c>
      <c r="Q22" s="127">
        <v>1.2335000000000007</v>
      </c>
      <c r="R22" s="127">
        <f t="shared" si="1"/>
        <v>2.112000000000001</v>
      </c>
      <c r="S22" s="128">
        <f t="shared" si="2"/>
        <v>2.6622648</v>
      </c>
      <c r="T22" s="128">
        <f t="shared" si="3"/>
        <v>4.2217695000000006</v>
      </c>
      <c r="U22" s="128">
        <f t="shared" si="10"/>
        <v>1.7837647999999999</v>
      </c>
      <c r="V22" s="128">
        <f t="shared" si="9"/>
        <v>2.9882694999999999</v>
      </c>
      <c r="W22" s="128">
        <f t="shared" si="5"/>
        <v>0.48571915503999996</v>
      </c>
      <c r="X22" s="128">
        <f t="shared" si="6"/>
        <v>0.92158231379999989</v>
      </c>
      <c r="Y22" s="128">
        <f t="shared" si="7"/>
        <v>1.46</v>
      </c>
      <c r="Z22" s="128">
        <f t="shared" si="8"/>
        <v>2.76</v>
      </c>
    </row>
    <row r="23" spans="1:26" ht="24.95" customHeight="1">
      <c r="A23" s="38" t="s">
        <v>2886</v>
      </c>
      <c r="B23" s="38" t="s">
        <v>1136</v>
      </c>
      <c r="C23" s="190">
        <v>18</v>
      </c>
      <c r="D23" s="107" t="s">
        <v>1777</v>
      </c>
      <c r="E23" s="38" t="s">
        <v>1137</v>
      </c>
      <c r="F23" s="30">
        <v>33</v>
      </c>
      <c r="G23" s="30">
        <v>49</v>
      </c>
      <c r="H23" s="30">
        <v>47</v>
      </c>
      <c r="I23" s="30">
        <v>0</v>
      </c>
      <c r="J23" s="30">
        <v>0</v>
      </c>
      <c r="K23" s="30">
        <f t="shared" si="0"/>
        <v>129</v>
      </c>
      <c r="L23" s="192">
        <v>50043291189</v>
      </c>
      <c r="M23" s="30" t="s">
        <v>96</v>
      </c>
      <c r="N23" s="191" t="s">
        <v>134</v>
      </c>
      <c r="O23" s="30">
        <v>5407</v>
      </c>
      <c r="P23" s="127">
        <v>1.7350000000000001</v>
      </c>
      <c r="Q23" s="127">
        <v>2.5680000000000005</v>
      </c>
      <c r="R23" s="127">
        <f t="shared" si="1"/>
        <v>4.3030000000000008</v>
      </c>
      <c r="S23" s="128">
        <f t="shared" si="2"/>
        <v>6.1516520400000001</v>
      </c>
      <c r="T23" s="128">
        <f t="shared" si="3"/>
        <v>9.7551742250000011</v>
      </c>
      <c r="U23" s="128">
        <f t="shared" si="10"/>
        <v>4.4166520399999998</v>
      </c>
      <c r="V23" s="128">
        <f t="shared" si="9"/>
        <v>7.1871742250000006</v>
      </c>
      <c r="W23" s="128">
        <f t="shared" si="5"/>
        <v>1.202654350492</v>
      </c>
      <c r="X23" s="128">
        <f t="shared" si="6"/>
        <v>2.2165245309899997</v>
      </c>
      <c r="Y23" s="128">
        <f t="shared" si="7"/>
        <v>3.61</v>
      </c>
      <c r="Z23" s="128">
        <f t="shared" si="8"/>
        <v>6.65</v>
      </c>
    </row>
    <row r="24" spans="1:26" ht="24.95" customHeight="1">
      <c r="A24" s="38" t="s">
        <v>2886</v>
      </c>
      <c r="B24" s="38" t="s">
        <v>3049</v>
      </c>
      <c r="C24" s="190">
        <v>19</v>
      </c>
      <c r="D24" s="107" t="s">
        <v>1499</v>
      </c>
      <c r="E24" s="38" t="s">
        <v>928</v>
      </c>
      <c r="F24" s="30">
        <v>26</v>
      </c>
      <c r="G24" s="30">
        <v>45</v>
      </c>
      <c r="H24" s="30">
        <v>47</v>
      </c>
      <c r="I24" s="30">
        <v>0</v>
      </c>
      <c r="J24" s="30">
        <v>0</v>
      </c>
      <c r="K24" s="30">
        <f t="shared" si="0"/>
        <v>118</v>
      </c>
      <c r="L24" s="30">
        <v>50044682263</v>
      </c>
      <c r="M24" s="30" t="s">
        <v>96</v>
      </c>
      <c r="N24" s="191" t="s">
        <v>134</v>
      </c>
      <c r="O24" s="30">
        <v>2811</v>
      </c>
      <c r="P24" s="127">
        <v>1.3031600000000001</v>
      </c>
      <c r="Q24" s="127">
        <v>1.8182600000000009</v>
      </c>
      <c r="R24" s="127">
        <f t="shared" si="1"/>
        <v>3.121420000000001</v>
      </c>
      <c r="S24" s="128">
        <f t="shared" si="2"/>
        <v>3.1981309200000001</v>
      </c>
      <c r="T24" s="128">
        <f t="shared" si="3"/>
        <v>5.0715359250000001</v>
      </c>
      <c r="U24" s="128">
        <f t="shared" si="10"/>
        <v>1.89497092</v>
      </c>
      <c r="V24" s="128">
        <f t="shared" si="9"/>
        <v>3.2532759249999992</v>
      </c>
      <c r="W24" s="128">
        <f t="shared" si="5"/>
        <v>0.51600058151600003</v>
      </c>
      <c r="X24" s="128">
        <f t="shared" si="6"/>
        <v>1.0033102952699997</v>
      </c>
      <c r="Y24" s="128">
        <f t="shared" si="7"/>
        <v>1.55</v>
      </c>
      <c r="Z24" s="128">
        <f t="shared" si="8"/>
        <v>3.01</v>
      </c>
    </row>
    <row r="25" spans="1:26" ht="24.95" customHeight="1">
      <c r="A25" s="38" t="s">
        <v>2886</v>
      </c>
      <c r="B25" s="38" t="s">
        <v>2886</v>
      </c>
      <c r="C25" s="190">
        <v>20</v>
      </c>
      <c r="D25" s="107" t="s">
        <v>1138</v>
      </c>
      <c r="E25" s="38" t="s">
        <v>1139</v>
      </c>
      <c r="F25" s="30">
        <v>2</v>
      </c>
      <c r="G25" s="30">
        <v>24</v>
      </c>
      <c r="H25" s="30">
        <v>33</v>
      </c>
      <c r="I25" s="30">
        <v>0</v>
      </c>
      <c r="J25" s="30">
        <v>0</v>
      </c>
      <c r="K25" s="30">
        <f t="shared" si="0"/>
        <v>59</v>
      </c>
      <c r="L25" s="192">
        <v>50044122197</v>
      </c>
      <c r="M25" s="30" t="s">
        <v>96</v>
      </c>
      <c r="N25" s="191" t="s">
        <v>134</v>
      </c>
      <c r="O25" s="30">
        <v>1448</v>
      </c>
      <c r="P25" s="127">
        <v>0.94099999999999961</v>
      </c>
      <c r="Q25" s="127">
        <v>1.1810000000000003</v>
      </c>
      <c r="R25" s="127">
        <f t="shared" si="1"/>
        <v>2.1219999999999999</v>
      </c>
      <c r="S25" s="128">
        <f t="shared" si="2"/>
        <v>1.64741856</v>
      </c>
      <c r="T25" s="128">
        <f t="shared" si="3"/>
        <v>2.6124453999999999</v>
      </c>
      <c r="U25" s="128">
        <f t="shared" si="10"/>
        <v>0.70641856000000036</v>
      </c>
      <c r="V25" s="128">
        <f t="shared" si="9"/>
        <v>1.4314453999999996</v>
      </c>
      <c r="W25" s="128">
        <f t="shared" si="5"/>
        <v>0.1923577738880001</v>
      </c>
      <c r="X25" s="128">
        <f t="shared" si="6"/>
        <v>0.44145776135999987</v>
      </c>
      <c r="Y25" s="128">
        <f t="shared" si="7"/>
        <v>0.57999999999999996</v>
      </c>
      <c r="Z25" s="128">
        <f t="shared" si="8"/>
        <v>1.32</v>
      </c>
    </row>
    <row r="26" spans="1:26" ht="24.95" customHeight="1">
      <c r="A26" s="38" t="s">
        <v>2886</v>
      </c>
      <c r="B26" s="38" t="s">
        <v>3049</v>
      </c>
      <c r="C26" s="190">
        <v>21</v>
      </c>
      <c r="D26" s="107" t="s">
        <v>376</v>
      </c>
      <c r="E26" s="38" t="s">
        <v>1140</v>
      </c>
      <c r="F26" s="30">
        <v>15</v>
      </c>
      <c r="G26" s="30">
        <v>21</v>
      </c>
      <c r="H26" s="30">
        <v>13</v>
      </c>
      <c r="I26" s="30">
        <v>0</v>
      </c>
      <c r="J26" s="30">
        <v>0</v>
      </c>
      <c r="K26" s="30">
        <f t="shared" si="0"/>
        <v>49</v>
      </c>
      <c r="L26" s="30">
        <v>50044681860</v>
      </c>
      <c r="M26" s="30" t="s">
        <v>96</v>
      </c>
      <c r="N26" s="191" t="s">
        <v>134</v>
      </c>
      <c r="O26" s="30">
        <v>1878</v>
      </c>
      <c r="P26" s="127">
        <v>3.0000000000001137E-3</v>
      </c>
      <c r="Q26" s="127">
        <v>-0.65700000000000003</v>
      </c>
      <c r="R26" s="127">
        <f t="shared" si="1"/>
        <v>-0.65399999999999991</v>
      </c>
      <c r="S26" s="128">
        <f t="shared" si="2"/>
        <v>2.13663816</v>
      </c>
      <c r="T26" s="128">
        <f t="shared" si="3"/>
        <v>3.3882406500000002</v>
      </c>
      <c r="U26" s="128">
        <f t="shared" si="10"/>
        <v>2.1336381599999998</v>
      </c>
      <c r="V26" s="128">
        <f t="shared" si="9"/>
        <v>4.0452406500000002</v>
      </c>
      <c r="W26" s="128">
        <f t="shared" si="5"/>
        <v>0.58098967096799992</v>
      </c>
      <c r="X26" s="128">
        <f t="shared" si="6"/>
        <v>1.2475522164599999</v>
      </c>
      <c r="Y26" s="128">
        <f t="shared" si="7"/>
        <v>1.74</v>
      </c>
      <c r="Z26" s="128">
        <f t="shared" si="8"/>
        <v>3.74</v>
      </c>
    </row>
    <row r="27" spans="1:26" ht="24.95" customHeight="1">
      <c r="A27" s="38" t="s">
        <v>2886</v>
      </c>
      <c r="B27" s="38" t="s">
        <v>2886</v>
      </c>
      <c r="C27" s="190">
        <v>22</v>
      </c>
      <c r="D27" s="107" t="s">
        <v>1786</v>
      </c>
      <c r="E27" s="38" t="s">
        <v>1141</v>
      </c>
      <c r="F27" s="30">
        <v>23</v>
      </c>
      <c r="G27" s="30">
        <v>38</v>
      </c>
      <c r="H27" s="30">
        <v>10</v>
      </c>
      <c r="I27" s="30">
        <v>0</v>
      </c>
      <c r="J27" s="30">
        <v>0</v>
      </c>
      <c r="K27" s="30">
        <f t="shared" si="0"/>
        <v>71</v>
      </c>
      <c r="L27" s="192">
        <v>50044123098</v>
      </c>
      <c r="M27" s="30" t="s">
        <v>96</v>
      </c>
      <c r="N27" s="191" t="s">
        <v>134</v>
      </c>
      <c r="O27" s="30">
        <v>2436</v>
      </c>
      <c r="P27" s="127">
        <v>1.0565000000000002</v>
      </c>
      <c r="Q27" s="127">
        <v>1.7104999999999997</v>
      </c>
      <c r="R27" s="127">
        <f t="shared" si="1"/>
        <v>2.7669999999999999</v>
      </c>
      <c r="S27" s="128">
        <f t="shared" si="2"/>
        <v>2.7714859199999999</v>
      </c>
      <c r="T27" s="128">
        <f t="shared" si="3"/>
        <v>4.3949703000000007</v>
      </c>
      <c r="U27" s="128">
        <f t="shared" si="10"/>
        <v>1.7149859199999997</v>
      </c>
      <c r="V27" s="128">
        <f t="shared" si="9"/>
        <v>2.684470300000001</v>
      </c>
      <c r="W27" s="128">
        <f t="shared" si="5"/>
        <v>0.46699066601599992</v>
      </c>
      <c r="X27" s="128">
        <f t="shared" si="6"/>
        <v>0.82789064052000028</v>
      </c>
      <c r="Y27" s="128">
        <f t="shared" si="7"/>
        <v>1.4</v>
      </c>
      <c r="Z27" s="128">
        <f t="shared" si="8"/>
        <v>2.48</v>
      </c>
    </row>
    <row r="28" spans="1:26" ht="24.95" customHeight="1">
      <c r="A28" s="38" t="s">
        <v>2886</v>
      </c>
      <c r="B28" s="38" t="s">
        <v>3046</v>
      </c>
      <c r="C28" s="190">
        <v>23</v>
      </c>
      <c r="D28" s="107" t="s">
        <v>1803</v>
      </c>
      <c r="E28" s="38" t="s">
        <v>1206</v>
      </c>
      <c r="F28" s="30">
        <v>2</v>
      </c>
      <c r="G28" s="30">
        <v>28</v>
      </c>
      <c r="H28" s="30">
        <v>7</v>
      </c>
      <c r="I28" s="30">
        <v>0</v>
      </c>
      <c r="J28" s="30">
        <v>26</v>
      </c>
      <c r="K28" s="30">
        <f t="shared" si="0"/>
        <v>63</v>
      </c>
      <c r="L28" s="30">
        <v>50044276545</v>
      </c>
      <c r="M28" s="30" t="s">
        <v>96</v>
      </c>
      <c r="N28" s="191" t="s">
        <v>134</v>
      </c>
      <c r="O28" s="30">
        <v>1397</v>
      </c>
      <c r="P28" s="127">
        <v>0.86149599999999937</v>
      </c>
      <c r="Q28" s="127">
        <v>1.3022799999999983</v>
      </c>
      <c r="R28" s="127">
        <f t="shared" si="1"/>
        <v>2.1637759999999977</v>
      </c>
      <c r="S28" s="128">
        <f t="shared" si="2"/>
        <v>1.58939484</v>
      </c>
      <c r="T28" s="128">
        <f t="shared" si="3"/>
        <v>2.5204324750000002</v>
      </c>
      <c r="U28" s="128">
        <f t="shared" si="10"/>
        <v>0.7278988400000006</v>
      </c>
      <c r="V28" s="128">
        <f t="shared" si="9"/>
        <v>1.2181524750000019</v>
      </c>
      <c r="W28" s="128">
        <f t="shared" si="5"/>
        <v>0.19820685413200015</v>
      </c>
      <c r="X28" s="128">
        <f t="shared" si="6"/>
        <v>0.37567822329000056</v>
      </c>
      <c r="Y28" s="128">
        <f t="shared" si="7"/>
        <v>0.59</v>
      </c>
      <c r="Z28" s="128">
        <f t="shared" si="8"/>
        <v>1.1299999999999999</v>
      </c>
    </row>
    <row r="29" spans="1:26" ht="24.95" customHeight="1">
      <c r="A29" s="38" t="s">
        <v>2886</v>
      </c>
      <c r="B29" s="38" t="s">
        <v>2886</v>
      </c>
      <c r="C29" s="190">
        <v>24</v>
      </c>
      <c r="D29" s="107" t="s">
        <v>1142</v>
      </c>
      <c r="E29" s="38" t="s">
        <v>1143</v>
      </c>
      <c r="F29" s="30">
        <v>13</v>
      </c>
      <c r="G29" s="30">
        <v>52</v>
      </c>
      <c r="H29" s="30">
        <v>35</v>
      </c>
      <c r="I29" s="30">
        <v>0</v>
      </c>
      <c r="J29" s="30">
        <v>0</v>
      </c>
      <c r="K29" s="30">
        <f t="shared" si="0"/>
        <v>100</v>
      </c>
      <c r="L29" s="192">
        <v>50044121444</v>
      </c>
      <c r="M29" s="30" t="s">
        <v>96</v>
      </c>
      <c r="N29" s="191" t="s">
        <v>134</v>
      </c>
      <c r="O29" s="30">
        <v>2082</v>
      </c>
      <c r="P29" s="127">
        <v>1.0355000000000003</v>
      </c>
      <c r="Q29" s="127">
        <v>1.421</v>
      </c>
      <c r="R29" s="127">
        <f t="shared" si="1"/>
        <v>2.4565000000000001</v>
      </c>
      <c r="S29" s="128">
        <f t="shared" si="2"/>
        <v>2.36873304</v>
      </c>
      <c r="T29" s="128">
        <f t="shared" si="3"/>
        <v>3.7562923500000003</v>
      </c>
      <c r="U29" s="128">
        <f t="shared" si="10"/>
        <v>1.3332330399999996</v>
      </c>
      <c r="V29" s="128">
        <f t="shared" si="9"/>
        <v>2.3352923500000005</v>
      </c>
      <c r="W29" s="128">
        <f t="shared" si="5"/>
        <v>0.36303935679199989</v>
      </c>
      <c r="X29" s="128">
        <f t="shared" si="6"/>
        <v>0.72020416074000004</v>
      </c>
      <c r="Y29" s="128">
        <f t="shared" si="7"/>
        <v>1.0900000000000001</v>
      </c>
      <c r="Z29" s="128">
        <f t="shared" si="8"/>
        <v>2.16</v>
      </c>
    </row>
    <row r="30" spans="1:26" ht="24.95" customHeight="1">
      <c r="A30" s="38" t="s">
        <v>2886</v>
      </c>
      <c r="B30" s="38" t="s">
        <v>3053</v>
      </c>
      <c r="C30" s="190">
        <v>25</v>
      </c>
      <c r="D30" s="107" t="s">
        <v>1808</v>
      </c>
      <c r="E30" s="38" t="s">
        <v>1144</v>
      </c>
      <c r="F30" s="30">
        <v>58</v>
      </c>
      <c r="G30" s="30">
        <v>53</v>
      </c>
      <c r="H30" s="30">
        <v>19</v>
      </c>
      <c r="I30" s="30">
        <v>0</v>
      </c>
      <c r="J30" s="30">
        <v>0</v>
      </c>
      <c r="K30" s="30">
        <f t="shared" si="0"/>
        <v>130</v>
      </c>
      <c r="L30" s="30">
        <v>50043287457</v>
      </c>
      <c r="M30" s="30" t="s">
        <v>96</v>
      </c>
      <c r="N30" s="191" t="s">
        <v>134</v>
      </c>
      <c r="O30" s="30">
        <v>3138</v>
      </c>
      <c r="P30" s="127">
        <v>1.853</v>
      </c>
      <c r="Q30" s="127">
        <v>2.0180000000000002</v>
      </c>
      <c r="R30" s="127">
        <f t="shared" si="1"/>
        <v>3.8710000000000004</v>
      </c>
      <c r="S30" s="128">
        <f t="shared" si="2"/>
        <v>3.5701653600000003</v>
      </c>
      <c r="T30" s="128">
        <f t="shared" si="3"/>
        <v>5.6615011500000003</v>
      </c>
      <c r="U30" s="128">
        <f t="shared" si="10"/>
        <v>1.7171653600000003</v>
      </c>
      <c r="V30" s="128">
        <f t="shared" si="9"/>
        <v>3.6435011500000001</v>
      </c>
      <c r="W30" s="128">
        <f t="shared" si="5"/>
        <v>0.46758412752800005</v>
      </c>
      <c r="X30" s="128">
        <f t="shared" si="6"/>
        <v>1.1236557546599999</v>
      </c>
      <c r="Y30" s="128">
        <f t="shared" si="7"/>
        <v>1.4</v>
      </c>
      <c r="Z30" s="128">
        <f t="shared" si="8"/>
        <v>3.37</v>
      </c>
    </row>
    <row r="31" spans="1:26" ht="24.95" customHeight="1">
      <c r="A31" s="38" t="s">
        <v>2886</v>
      </c>
      <c r="B31" s="38" t="s">
        <v>3056</v>
      </c>
      <c r="C31" s="190">
        <v>26</v>
      </c>
      <c r="D31" s="107" t="s">
        <v>1145</v>
      </c>
      <c r="E31" s="38" t="s">
        <v>1146</v>
      </c>
      <c r="F31" s="30">
        <v>10</v>
      </c>
      <c r="G31" s="30">
        <v>30</v>
      </c>
      <c r="H31" s="30">
        <v>70</v>
      </c>
      <c r="I31" s="30">
        <v>0</v>
      </c>
      <c r="J31" s="30">
        <v>0</v>
      </c>
      <c r="K31" s="30">
        <f t="shared" si="0"/>
        <v>110</v>
      </c>
      <c r="L31" s="30">
        <v>50045139381</v>
      </c>
      <c r="M31" s="30" t="s">
        <v>96</v>
      </c>
      <c r="N31" s="191" t="s">
        <v>134</v>
      </c>
      <c r="O31" s="30">
        <v>3293</v>
      </c>
      <c r="P31" s="127">
        <v>0.32899999999999996</v>
      </c>
      <c r="Q31" s="127">
        <v>-1.0575000000000001</v>
      </c>
      <c r="R31" s="127">
        <f t="shared" si="1"/>
        <v>-0.72850000000000015</v>
      </c>
      <c r="S31" s="128">
        <f t="shared" si="2"/>
        <v>3.7465119600000003</v>
      </c>
      <c r="T31" s="128">
        <f t="shared" si="3"/>
        <v>5.9411482750000006</v>
      </c>
      <c r="U31" s="128">
        <f t="shared" si="10"/>
        <v>3.4175119600000006</v>
      </c>
      <c r="V31" s="128">
        <f t="shared" si="9"/>
        <v>6.9986482750000008</v>
      </c>
      <c r="W31" s="128">
        <f t="shared" si="5"/>
        <v>0.93058850670800008</v>
      </c>
      <c r="X31" s="128">
        <f t="shared" si="6"/>
        <v>2.1583831280100001</v>
      </c>
      <c r="Y31" s="128">
        <f t="shared" si="7"/>
        <v>2.79</v>
      </c>
      <c r="Z31" s="128">
        <f t="shared" si="8"/>
        <v>6.48</v>
      </c>
    </row>
    <row r="32" spans="1:26" ht="24.95" customHeight="1">
      <c r="A32" s="38" t="s">
        <v>111</v>
      </c>
      <c r="B32" s="38" t="s">
        <v>3058</v>
      </c>
      <c r="C32" s="190">
        <v>27</v>
      </c>
      <c r="D32" s="107" t="s">
        <v>1815</v>
      </c>
      <c r="E32" s="38" t="s">
        <v>1147</v>
      </c>
      <c r="F32" s="30">
        <v>21</v>
      </c>
      <c r="G32" s="30">
        <v>49</v>
      </c>
      <c r="H32" s="30">
        <v>30</v>
      </c>
      <c r="I32" s="30">
        <v>0</v>
      </c>
      <c r="J32" s="30">
        <v>0</v>
      </c>
      <c r="K32" s="30">
        <f t="shared" si="0"/>
        <v>100</v>
      </c>
      <c r="L32" s="192">
        <v>59011258860</v>
      </c>
      <c r="M32" s="30" t="s">
        <v>94</v>
      </c>
      <c r="N32" s="191" t="s">
        <v>132</v>
      </c>
      <c r="O32" s="30">
        <v>2429</v>
      </c>
      <c r="P32" s="127">
        <v>0.98150000000000026</v>
      </c>
      <c r="Q32" s="127">
        <v>1.6513999999999993</v>
      </c>
      <c r="R32" s="127">
        <f t="shared" si="1"/>
        <v>2.6328999999999994</v>
      </c>
      <c r="S32" s="128">
        <f t="shared" si="2"/>
        <v>2.7635218800000003</v>
      </c>
      <c r="T32" s="128">
        <f t="shared" si="3"/>
        <v>4.3823410750000003</v>
      </c>
      <c r="U32" s="128">
        <f t="shared" si="10"/>
        <v>1.7820218800000001</v>
      </c>
      <c r="V32" s="128">
        <f t="shared" si="9"/>
        <v>2.7309410750000009</v>
      </c>
      <c r="W32" s="128">
        <f t="shared" si="5"/>
        <v>0.48524455792400001</v>
      </c>
      <c r="X32" s="128">
        <f t="shared" si="6"/>
        <v>0.8422222275300002</v>
      </c>
      <c r="Y32" s="128">
        <f t="shared" si="7"/>
        <v>1.46</v>
      </c>
      <c r="Z32" s="128">
        <f t="shared" si="8"/>
        <v>2.5299999999999998</v>
      </c>
    </row>
    <row r="33" spans="1:26" ht="24.95" customHeight="1">
      <c r="A33" s="38" t="s">
        <v>111</v>
      </c>
      <c r="B33" s="38" t="s">
        <v>2632</v>
      </c>
      <c r="C33" s="190">
        <v>28</v>
      </c>
      <c r="D33" s="107" t="s">
        <v>1148</v>
      </c>
      <c r="E33" s="38" t="s">
        <v>1149</v>
      </c>
      <c r="F33" s="30">
        <v>5</v>
      </c>
      <c r="G33" s="30">
        <v>8</v>
      </c>
      <c r="H33" s="30">
        <v>5</v>
      </c>
      <c r="I33" s="30">
        <v>0</v>
      </c>
      <c r="J33" s="30">
        <v>0</v>
      </c>
      <c r="K33" s="30">
        <f t="shared" si="0"/>
        <v>18</v>
      </c>
      <c r="L33" s="30">
        <v>50112947124</v>
      </c>
      <c r="M33" s="30" t="s">
        <v>94</v>
      </c>
      <c r="N33" s="191" t="s">
        <v>132</v>
      </c>
      <c r="O33" s="30">
        <v>473</v>
      </c>
      <c r="P33" s="127">
        <v>0.26550000000000007</v>
      </c>
      <c r="Q33" s="127">
        <v>0.33150000000000002</v>
      </c>
      <c r="R33" s="127">
        <f t="shared" si="1"/>
        <v>0.59700000000000009</v>
      </c>
      <c r="S33" s="128">
        <f t="shared" si="2"/>
        <v>0.53814156000000002</v>
      </c>
      <c r="T33" s="128">
        <f t="shared" si="3"/>
        <v>0.85337477500000003</v>
      </c>
      <c r="U33" s="128">
        <f t="shared" si="10"/>
        <v>0.27264155999999995</v>
      </c>
      <c r="V33" s="128">
        <f t="shared" si="9"/>
        <v>0.52187477500000001</v>
      </c>
      <c r="W33" s="128">
        <f t="shared" si="5"/>
        <v>7.4240296787999982E-2</v>
      </c>
      <c r="X33" s="128">
        <f t="shared" si="6"/>
        <v>0.16094618060999999</v>
      </c>
      <c r="Y33" s="128">
        <f t="shared" si="7"/>
        <v>0.22</v>
      </c>
      <c r="Z33" s="128">
        <f t="shared" si="8"/>
        <v>0.48</v>
      </c>
    </row>
    <row r="34" spans="1:26" ht="24.95" customHeight="1">
      <c r="A34" s="38" t="s">
        <v>111</v>
      </c>
      <c r="B34" s="38" t="s">
        <v>3058</v>
      </c>
      <c r="C34" s="190">
        <v>29</v>
      </c>
      <c r="D34" s="107" t="s">
        <v>1150</v>
      </c>
      <c r="E34" s="38" t="s">
        <v>1151</v>
      </c>
      <c r="F34" s="30">
        <v>1</v>
      </c>
      <c r="G34" s="30">
        <v>20</v>
      </c>
      <c r="H34" s="30">
        <v>40</v>
      </c>
      <c r="I34" s="30">
        <v>0</v>
      </c>
      <c r="J34" s="30">
        <v>0</v>
      </c>
      <c r="K34" s="30">
        <f t="shared" si="0"/>
        <v>61</v>
      </c>
      <c r="L34" s="192">
        <v>59011522610</v>
      </c>
      <c r="M34" s="30" t="s">
        <v>94</v>
      </c>
      <c r="N34" s="191" t="s">
        <v>132</v>
      </c>
      <c r="O34" s="30">
        <v>1423</v>
      </c>
      <c r="P34" s="127">
        <v>0.95799999999999996</v>
      </c>
      <c r="Q34" s="127">
        <v>0.90300000000000002</v>
      </c>
      <c r="R34" s="127">
        <f t="shared" si="1"/>
        <v>1.861</v>
      </c>
      <c r="S34" s="128">
        <f t="shared" si="2"/>
        <v>1.61897556</v>
      </c>
      <c r="T34" s="128">
        <f t="shared" si="3"/>
        <v>2.5673410250000002</v>
      </c>
      <c r="U34" s="128">
        <f t="shared" si="10"/>
        <v>0.66097556000000002</v>
      </c>
      <c r="V34" s="128">
        <f t="shared" si="9"/>
        <v>1.6643410250000001</v>
      </c>
      <c r="W34" s="128">
        <f t="shared" si="5"/>
        <v>0.17998364498799999</v>
      </c>
      <c r="X34" s="128">
        <f t="shared" si="6"/>
        <v>0.51328277210999995</v>
      </c>
      <c r="Y34" s="128">
        <f t="shared" si="7"/>
        <v>0.54</v>
      </c>
      <c r="Z34" s="128">
        <f t="shared" si="8"/>
        <v>1.54</v>
      </c>
    </row>
    <row r="35" spans="1:26" ht="24.95" customHeight="1">
      <c r="A35" s="38" t="s">
        <v>111</v>
      </c>
      <c r="B35" s="38" t="s">
        <v>2632</v>
      </c>
      <c r="C35" s="190">
        <v>30</v>
      </c>
      <c r="D35" s="107" t="s">
        <v>1853</v>
      </c>
      <c r="E35" s="38" t="s">
        <v>1152</v>
      </c>
      <c r="F35" s="30">
        <v>0</v>
      </c>
      <c r="G35" s="30">
        <v>44</v>
      </c>
      <c r="H35" s="30">
        <v>0</v>
      </c>
      <c r="I35" s="30">
        <v>0</v>
      </c>
      <c r="J35" s="30">
        <v>0</v>
      </c>
      <c r="K35" s="30">
        <f t="shared" si="0"/>
        <v>44</v>
      </c>
      <c r="L35" s="30">
        <v>59011874129</v>
      </c>
      <c r="M35" s="30" t="s">
        <v>94</v>
      </c>
      <c r="N35" s="191" t="s">
        <v>132</v>
      </c>
      <c r="O35" s="30">
        <v>1456</v>
      </c>
      <c r="P35" s="127">
        <v>0.78850000000000009</v>
      </c>
      <c r="Q35" s="127">
        <v>1.3444999999999998</v>
      </c>
      <c r="R35" s="127">
        <f t="shared" si="1"/>
        <v>2.133</v>
      </c>
      <c r="S35" s="128">
        <f t="shared" si="2"/>
        <v>1.65652032</v>
      </c>
      <c r="T35" s="128">
        <f t="shared" si="3"/>
        <v>2.6268788000000001</v>
      </c>
      <c r="U35" s="128">
        <f t="shared" si="10"/>
        <v>0.86802031999999996</v>
      </c>
      <c r="V35" s="128">
        <f t="shared" si="9"/>
        <v>1.2823788000000003</v>
      </c>
      <c r="W35" s="128">
        <f t="shared" si="5"/>
        <v>0.23636193313599999</v>
      </c>
      <c r="X35" s="128">
        <f t="shared" si="6"/>
        <v>0.39548562192000009</v>
      </c>
      <c r="Y35" s="128">
        <f t="shared" si="7"/>
        <v>0.71</v>
      </c>
      <c r="Z35" s="128">
        <f t="shared" si="8"/>
        <v>1.19</v>
      </c>
    </row>
    <row r="36" spans="1:26" ht="24.95" customHeight="1">
      <c r="A36" s="38" t="s">
        <v>111</v>
      </c>
      <c r="B36" s="38" t="s">
        <v>3060</v>
      </c>
      <c r="C36" s="190">
        <v>31</v>
      </c>
      <c r="D36" s="107" t="s">
        <v>1153</v>
      </c>
      <c r="E36" s="38" t="s">
        <v>1154</v>
      </c>
      <c r="F36" s="30">
        <v>45</v>
      </c>
      <c r="G36" s="30">
        <v>35</v>
      </c>
      <c r="H36" s="30">
        <v>22</v>
      </c>
      <c r="I36" s="30">
        <v>0</v>
      </c>
      <c r="J36" s="30">
        <v>0</v>
      </c>
      <c r="K36" s="30">
        <f t="shared" si="0"/>
        <v>102</v>
      </c>
      <c r="L36" s="30">
        <v>59010736734</v>
      </c>
      <c r="M36" s="30" t="s">
        <v>94</v>
      </c>
      <c r="N36" s="191" t="s">
        <v>132</v>
      </c>
      <c r="O36" s="30">
        <v>2478</v>
      </c>
      <c r="P36" s="127">
        <v>0.97250000000000003</v>
      </c>
      <c r="Q36" s="127">
        <v>1.3489999999999998</v>
      </c>
      <c r="R36" s="127">
        <f t="shared" si="1"/>
        <v>2.3214999999999999</v>
      </c>
      <c r="S36" s="128">
        <f t="shared" si="2"/>
        <v>2.8192701600000003</v>
      </c>
      <c r="T36" s="128">
        <f t="shared" si="3"/>
        <v>4.4707456500000005</v>
      </c>
      <c r="U36" s="128">
        <f t="shared" si="10"/>
        <v>1.8467701600000002</v>
      </c>
      <c r="V36" s="128">
        <f t="shared" si="9"/>
        <v>3.1217456500000007</v>
      </c>
      <c r="W36" s="128">
        <f t="shared" si="5"/>
        <v>0.50287551456800006</v>
      </c>
      <c r="X36" s="128">
        <f t="shared" si="6"/>
        <v>0.96274635846000012</v>
      </c>
      <c r="Y36" s="128">
        <f t="shared" si="7"/>
        <v>1.51</v>
      </c>
      <c r="Z36" s="128">
        <f t="shared" si="8"/>
        <v>2.89</v>
      </c>
    </row>
    <row r="37" spans="1:26" ht="24.95" customHeight="1">
      <c r="A37" s="38" t="s">
        <v>111</v>
      </c>
      <c r="B37" s="38" t="s">
        <v>3059</v>
      </c>
      <c r="C37" s="190">
        <v>32</v>
      </c>
      <c r="D37" s="107" t="s">
        <v>1840</v>
      </c>
      <c r="E37" s="38" t="s">
        <v>1155</v>
      </c>
      <c r="F37" s="30">
        <v>19</v>
      </c>
      <c r="G37" s="30">
        <v>80</v>
      </c>
      <c r="H37" s="30">
        <v>34</v>
      </c>
      <c r="I37" s="30">
        <v>0</v>
      </c>
      <c r="J37" s="30">
        <v>2</v>
      </c>
      <c r="K37" s="30">
        <f t="shared" si="0"/>
        <v>135</v>
      </c>
      <c r="L37" s="30">
        <v>59009834951</v>
      </c>
      <c r="M37" s="30" t="s">
        <v>94</v>
      </c>
      <c r="N37" s="191" t="s">
        <v>132</v>
      </c>
      <c r="O37" s="30">
        <v>3980</v>
      </c>
      <c r="P37" s="127">
        <v>2.1195000000000004</v>
      </c>
      <c r="Q37" s="127">
        <v>1.5769999999999991</v>
      </c>
      <c r="R37" s="127">
        <f t="shared" si="1"/>
        <v>3.6964999999999995</v>
      </c>
      <c r="S37" s="128">
        <f t="shared" si="2"/>
        <v>4.5281256000000001</v>
      </c>
      <c r="T37" s="128">
        <f t="shared" si="3"/>
        <v>7.1806165000000002</v>
      </c>
      <c r="U37" s="128">
        <f t="shared" si="10"/>
        <v>2.4086255999999997</v>
      </c>
      <c r="V37" s="128">
        <f t="shared" si="9"/>
        <v>5.6036165000000011</v>
      </c>
      <c r="W37" s="128">
        <f t="shared" si="5"/>
        <v>0.65586875087999985</v>
      </c>
      <c r="X37" s="128">
        <f t="shared" si="6"/>
        <v>1.7281553286000002</v>
      </c>
      <c r="Y37" s="128">
        <f t="shared" si="7"/>
        <v>1.97</v>
      </c>
      <c r="Z37" s="128">
        <f t="shared" si="8"/>
        <v>5.18</v>
      </c>
    </row>
    <row r="38" spans="1:26" ht="24.95" customHeight="1">
      <c r="A38" s="38" t="s">
        <v>111</v>
      </c>
      <c r="B38" s="38" t="s">
        <v>1156</v>
      </c>
      <c r="C38" s="190">
        <v>33</v>
      </c>
      <c r="D38" s="107" t="s">
        <v>1788</v>
      </c>
      <c r="E38" s="38" t="s">
        <v>1157</v>
      </c>
      <c r="F38" s="30">
        <v>6</v>
      </c>
      <c r="G38" s="30">
        <v>17</v>
      </c>
      <c r="H38" s="30">
        <v>20</v>
      </c>
      <c r="I38" s="30">
        <v>0</v>
      </c>
      <c r="J38" s="30">
        <v>0</v>
      </c>
      <c r="K38" s="30">
        <f t="shared" ref="K38:K65" si="11">J38+I38+H38+G38+F38</f>
        <v>43</v>
      </c>
      <c r="L38" s="192">
        <v>50044124490</v>
      </c>
      <c r="M38" s="30" t="s">
        <v>96</v>
      </c>
      <c r="N38" s="191" t="s">
        <v>134</v>
      </c>
      <c r="O38" s="30">
        <v>1322</v>
      </c>
      <c r="P38" s="127">
        <v>0.55000000000000004</v>
      </c>
      <c r="Q38" s="127">
        <v>0.83649999999999958</v>
      </c>
      <c r="R38" s="127">
        <f t="shared" ref="R38:R65" si="12">P38+Q38</f>
        <v>1.3864999999999996</v>
      </c>
      <c r="S38" s="128">
        <f t="shared" ref="S38:S65" si="13">O38*0.00113772</f>
        <v>1.50406584</v>
      </c>
      <c r="T38" s="128">
        <f t="shared" ref="T38:T65" si="14">O38*0.001804175</f>
        <v>2.3851193500000001</v>
      </c>
      <c r="U38" s="128">
        <f t="shared" si="10"/>
        <v>0.95406583999999994</v>
      </c>
      <c r="V38" s="128">
        <f t="shared" si="9"/>
        <v>1.5486193500000005</v>
      </c>
      <c r="W38" s="128">
        <f t="shared" ref="W38:W65" si="15">U38/3*81.69%</f>
        <v>0.25979212823199999</v>
      </c>
      <c r="X38" s="128">
        <f t="shared" ref="X38:X65" si="16">V38/3*92.52%</f>
        <v>0.47759420754000015</v>
      </c>
      <c r="Y38" s="128">
        <f t="shared" ref="Y38:Y65" si="17">ROUND(W38*3,2)</f>
        <v>0.78</v>
      </c>
      <c r="Z38" s="128">
        <f t="shared" ref="Z38:Z65" si="18">ROUND(X38*3,2)</f>
        <v>1.43</v>
      </c>
    </row>
    <row r="39" spans="1:26" ht="24.95" customHeight="1">
      <c r="A39" s="38" t="s">
        <v>111</v>
      </c>
      <c r="B39" s="38" t="s">
        <v>1158</v>
      </c>
      <c r="C39" s="190">
        <v>34</v>
      </c>
      <c r="D39" s="107" t="s">
        <v>1806</v>
      </c>
      <c r="E39" s="38" t="s">
        <v>1159</v>
      </c>
      <c r="F39" s="30">
        <v>20</v>
      </c>
      <c r="G39" s="30">
        <v>20</v>
      </c>
      <c r="H39" s="30">
        <v>21</v>
      </c>
      <c r="I39" s="30">
        <v>0</v>
      </c>
      <c r="J39" s="30">
        <v>0</v>
      </c>
      <c r="K39" s="30">
        <f t="shared" si="11"/>
        <v>61</v>
      </c>
      <c r="L39" s="192">
        <v>50044349684</v>
      </c>
      <c r="M39" s="30" t="s">
        <v>96</v>
      </c>
      <c r="N39" s="191" t="s">
        <v>134</v>
      </c>
      <c r="O39" s="30">
        <v>1642</v>
      </c>
      <c r="P39" s="127">
        <v>0.59099999999999997</v>
      </c>
      <c r="Q39" s="127">
        <v>0.87329999999999997</v>
      </c>
      <c r="R39" s="127">
        <f t="shared" si="12"/>
        <v>1.4642999999999999</v>
      </c>
      <c r="S39" s="128">
        <f t="shared" si="13"/>
        <v>1.8681362400000001</v>
      </c>
      <c r="T39" s="128">
        <f t="shared" si="14"/>
        <v>2.9624553499999999</v>
      </c>
      <c r="U39" s="128">
        <f t="shared" si="10"/>
        <v>1.2771362400000001</v>
      </c>
      <c r="V39" s="128">
        <f t="shared" si="9"/>
        <v>2.08915535</v>
      </c>
      <c r="W39" s="128">
        <f t="shared" si="15"/>
        <v>0.34776419815200005</v>
      </c>
      <c r="X39" s="128">
        <f t="shared" si="16"/>
        <v>0.64429550993999996</v>
      </c>
      <c r="Y39" s="128">
        <f t="shared" si="17"/>
        <v>1.04</v>
      </c>
      <c r="Z39" s="128">
        <f t="shared" si="18"/>
        <v>1.93</v>
      </c>
    </row>
    <row r="40" spans="1:26" ht="24.95" customHeight="1">
      <c r="A40" s="38" t="s">
        <v>111</v>
      </c>
      <c r="B40" s="38" t="s">
        <v>1156</v>
      </c>
      <c r="C40" s="190">
        <v>35</v>
      </c>
      <c r="D40" s="107" t="s">
        <v>1789</v>
      </c>
      <c r="E40" s="38" t="s">
        <v>1160</v>
      </c>
      <c r="F40" s="30">
        <v>18</v>
      </c>
      <c r="G40" s="30">
        <v>19</v>
      </c>
      <c r="H40" s="30">
        <v>10</v>
      </c>
      <c r="I40" s="30">
        <v>0</v>
      </c>
      <c r="J40" s="30">
        <v>0</v>
      </c>
      <c r="K40" s="30">
        <f t="shared" si="11"/>
        <v>47</v>
      </c>
      <c r="L40" s="192">
        <v>50123440882</v>
      </c>
      <c r="M40" s="30" t="s">
        <v>96</v>
      </c>
      <c r="N40" s="191" t="s">
        <v>134</v>
      </c>
      <c r="O40" s="30">
        <v>1087</v>
      </c>
      <c r="P40" s="127">
        <v>0.10150000000000003</v>
      </c>
      <c r="Q40" s="127">
        <v>0.84899999999999998</v>
      </c>
      <c r="R40" s="127">
        <f t="shared" si="12"/>
        <v>0.95050000000000001</v>
      </c>
      <c r="S40" s="128">
        <f t="shared" si="13"/>
        <v>1.2367016400000002</v>
      </c>
      <c r="T40" s="128">
        <f t="shared" si="14"/>
        <v>1.961138225</v>
      </c>
      <c r="U40" s="128">
        <f t="shared" si="10"/>
        <v>1.13520164</v>
      </c>
      <c r="V40" s="128">
        <f t="shared" si="9"/>
        <v>1.112138225</v>
      </c>
      <c r="W40" s="128">
        <f t="shared" si="15"/>
        <v>0.30911540657199998</v>
      </c>
      <c r="X40" s="128">
        <f t="shared" si="16"/>
        <v>0.34298342858999997</v>
      </c>
      <c r="Y40" s="128">
        <f t="shared" si="17"/>
        <v>0.93</v>
      </c>
      <c r="Z40" s="128">
        <f t="shared" si="18"/>
        <v>1.03</v>
      </c>
    </row>
    <row r="41" spans="1:26" ht="24.95" customHeight="1">
      <c r="A41" s="38" t="s">
        <v>111</v>
      </c>
      <c r="B41" s="38" t="s">
        <v>3045</v>
      </c>
      <c r="C41" s="190">
        <v>36</v>
      </c>
      <c r="D41" s="107" t="s">
        <v>1161</v>
      </c>
      <c r="E41" s="38" t="s">
        <v>1162</v>
      </c>
      <c r="F41" s="30">
        <v>27</v>
      </c>
      <c r="G41" s="30">
        <v>54</v>
      </c>
      <c r="H41" s="30">
        <v>59</v>
      </c>
      <c r="I41" s="30">
        <v>0</v>
      </c>
      <c r="J41" s="30">
        <v>13</v>
      </c>
      <c r="K41" s="30">
        <f t="shared" si="11"/>
        <v>153</v>
      </c>
      <c r="L41" s="192">
        <v>50044272154</v>
      </c>
      <c r="M41" s="30" t="s">
        <v>96</v>
      </c>
      <c r="N41" s="191" t="s">
        <v>134</v>
      </c>
      <c r="O41" s="30">
        <v>3194</v>
      </c>
      <c r="P41" s="127">
        <v>2.5453099999999997</v>
      </c>
      <c r="Q41" s="127">
        <v>2.1705000000000001</v>
      </c>
      <c r="R41" s="127">
        <f t="shared" si="12"/>
        <v>4.7158099999999994</v>
      </c>
      <c r="S41" s="128">
        <f t="shared" si="13"/>
        <v>3.6338776800000003</v>
      </c>
      <c r="T41" s="128">
        <f t="shared" si="14"/>
        <v>5.76253495</v>
      </c>
      <c r="U41" s="128">
        <f t="shared" si="10"/>
        <v>1.0885676800000006</v>
      </c>
      <c r="V41" s="128">
        <f t="shared" si="9"/>
        <v>3.5920349499999999</v>
      </c>
      <c r="W41" s="128">
        <f t="shared" si="15"/>
        <v>0.29641697926400012</v>
      </c>
      <c r="X41" s="128">
        <f t="shared" si="16"/>
        <v>1.1077835785799999</v>
      </c>
      <c r="Y41" s="128">
        <f t="shared" si="17"/>
        <v>0.89</v>
      </c>
      <c r="Z41" s="128">
        <f t="shared" si="18"/>
        <v>3.32</v>
      </c>
    </row>
    <row r="42" spans="1:26" ht="24.95" customHeight="1">
      <c r="A42" s="38" t="s">
        <v>111</v>
      </c>
      <c r="B42" s="38" t="s">
        <v>2632</v>
      </c>
      <c r="C42" s="190">
        <v>37</v>
      </c>
      <c r="D42" s="107" t="s">
        <v>1163</v>
      </c>
      <c r="E42" s="38" t="s">
        <v>1164</v>
      </c>
      <c r="F42" s="30">
        <v>51</v>
      </c>
      <c r="G42" s="30">
        <v>20</v>
      </c>
      <c r="H42" s="30">
        <v>23</v>
      </c>
      <c r="I42" s="30">
        <v>0</v>
      </c>
      <c r="J42" s="30">
        <v>1</v>
      </c>
      <c r="K42" s="30">
        <f t="shared" si="11"/>
        <v>95</v>
      </c>
      <c r="L42" s="197">
        <v>11400100002859</v>
      </c>
      <c r="M42" s="30" t="s">
        <v>1165</v>
      </c>
      <c r="N42" s="198" t="s">
        <v>1166</v>
      </c>
      <c r="O42" s="30">
        <v>2415</v>
      </c>
      <c r="P42" s="127">
        <v>-1.5580000000000001</v>
      </c>
      <c r="Q42" s="127">
        <v>4.2510000000000003</v>
      </c>
      <c r="R42" s="127">
        <f t="shared" si="12"/>
        <v>2.6930000000000005</v>
      </c>
      <c r="S42" s="128">
        <f t="shared" si="13"/>
        <v>2.7475938000000002</v>
      </c>
      <c r="T42" s="128">
        <f t="shared" si="14"/>
        <v>4.3570826250000003</v>
      </c>
      <c r="U42" s="128">
        <f t="shared" si="10"/>
        <v>4.3055938000000005</v>
      </c>
      <c r="V42" s="128">
        <f t="shared" si="9"/>
        <v>0.10608262499999999</v>
      </c>
      <c r="W42" s="128">
        <f t="shared" si="15"/>
        <v>1.17241319174</v>
      </c>
      <c r="X42" s="128">
        <f t="shared" si="16"/>
        <v>3.2715881549999992E-2</v>
      </c>
      <c r="Y42" s="128">
        <f t="shared" si="17"/>
        <v>3.52</v>
      </c>
      <c r="Z42" s="128">
        <f t="shared" si="18"/>
        <v>0.1</v>
      </c>
    </row>
    <row r="43" spans="1:26" ht="24.95" customHeight="1">
      <c r="A43" s="112" t="s">
        <v>111</v>
      </c>
      <c r="B43" s="112" t="s">
        <v>3045</v>
      </c>
      <c r="C43" s="193">
        <v>38</v>
      </c>
      <c r="D43" s="162" t="s">
        <v>1167</v>
      </c>
      <c r="E43" s="112" t="s">
        <v>1168</v>
      </c>
      <c r="F43" s="89">
        <v>106</v>
      </c>
      <c r="G43" s="89">
        <v>76</v>
      </c>
      <c r="H43" s="89">
        <v>25</v>
      </c>
      <c r="I43" s="89"/>
      <c r="J43" s="89">
        <v>6</v>
      </c>
      <c r="K43" s="194">
        <f t="shared" si="11"/>
        <v>213</v>
      </c>
      <c r="L43" s="199">
        <v>11140100008020</v>
      </c>
      <c r="M43" s="194" t="s">
        <v>1126</v>
      </c>
      <c r="N43" s="196" t="s">
        <v>1127</v>
      </c>
      <c r="O43" s="30">
        <v>4768</v>
      </c>
      <c r="P43" s="127">
        <v>3.5459999999999998</v>
      </c>
      <c r="Q43" s="127">
        <v>5.883</v>
      </c>
      <c r="R43" s="127">
        <f t="shared" si="12"/>
        <v>9.4290000000000003</v>
      </c>
      <c r="S43" s="128">
        <f t="shared" si="13"/>
        <v>5.4246489599999999</v>
      </c>
      <c r="T43" s="128">
        <f t="shared" si="14"/>
        <v>8.6023063999999998</v>
      </c>
      <c r="U43" s="128">
        <f t="shared" si="10"/>
        <v>1.87864896</v>
      </c>
      <c r="V43" s="128">
        <f t="shared" si="9"/>
        <v>2.7193063999999998</v>
      </c>
      <c r="W43" s="128">
        <f t="shared" si="15"/>
        <v>0.51155611180799998</v>
      </c>
      <c r="X43" s="128">
        <f t="shared" si="16"/>
        <v>0.83863409375999987</v>
      </c>
      <c r="Y43" s="128">
        <f t="shared" si="17"/>
        <v>1.53</v>
      </c>
      <c r="Z43" s="128">
        <f t="shared" si="18"/>
        <v>2.52</v>
      </c>
    </row>
    <row r="44" spans="1:26" ht="39" customHeight="1">
      <c r="A44" s="112" t="s">
        <v>112</v>
      </c>
      <c r="B44" s="112" t="s">
        <v>3067</v>
      </c>
      <c r="C44" s="193">
        <v>39</v>
      </c>
      <c r="D44" s="162" t="s">
        <v>1869</v>
      </c>
      <c r="E44" s="200" t="s">
        <v>1169</v>
      </c>
      <c r="F44" s="89">
        <v>60</v>
      </c>
      <c r="G44" s="89">
        <v>82</v>
      </c>
      <c r="H44" s="89">
        <v>52</v>
      </c>
      <c r="I44" s="89"/>
      <c r="J44" s="89">
        <v>4</v>
      </c>
      <c r="K44" s="194">
        <f t="shared" si="11"/>
        <v>198</v>
      </c>
      <c r="L44" s="194">
        <v>50163073287</v>
      </c>
      <c r="M44" s="194" t="s">
        <v>94</v>
      </c>
      <c r="N44" s="201" t="s">
        <v>132</v>
      </c>
      <c r="O44" s="30">
        <v>6358</v>
      </c>
      <c r="P44" s="127">
        <v>2.4530000000000003</v>
      </c>
      <c r="Q44" s="127">
        <v>3.9670000000000014</v>
      </c>
      <c r="R44" s="127">
        <f t="shared" si="12"/>
        <v>6.4200000000000017</v>
      </c>
      <c r="S44" s="128">
        <f t="shared" si="13"/>
        <v>7.2336237600000004</v>
      </c>
      <c r="T44" s="128">
        <f t="shared" si="14"/>
        <v>11.47094465</v>
      </c>
      <c r="U44" s="128">
        <f t="shared" si="10"/>
        <v>4.7806237600000001</v>
      </c>
      <c r="V44" s="128">
        <f t="shared" si="9"/>
        <v>7.5039446499999984</v>
      </c>
      <c r="W44" s="128">
        <f t="shared" si="15"/>
        <v>1.301763849848</v>
      </c>
      <c r="X44" s="128">
        <f t="shared" si="16"/>
        <v>2.3142165300599995</v>
      </c>
      <c r="Y44" s="128">
        <f t="shared" si="17"/>
        <v>3.91</v>
      </c>
      <c r="Z44" s="128">
        <f t="shared" si="18"/>
        <v>6.94</v>
      </c>
    </row>
    <row r="45" spans="1:26" ht="24.95" customHeight="1">
      <c r="A45" s="38" t="s">
        <v>112</v>
      </c>
      <c r="B45" s="38" t="s">
        <v>3063</v>
      </c>
      <c r="C45" s="190">
        <v>40</v>
      </c>
      <c r="D45" s="107" t="s">
        <v>1170</v>
      </c>
      <c r="E45" s="38" t="s">
        <v>1207</v>
      </c>
      <c r="F45" s="30">
        <v>11</v>
      </c>
      <c r="G45" s="30">
        <v>23</v>
      </c>
      <c r="H45" s="30">
        <v>34</v>
      </c>
      <c r="I45" s="30">
        <v>0</v>
      </c>
      <c r="J45" s="30">
        <v>0</v>
      </c>
      <c r="K45" s="30">
        <f t="shared" si="11"/>
        <v>68</v>
      </c>
      <c r="L45" s="30">
        <v>59009835003</v>
      </c>
      <c r="M45" s="30" t="s">
        <v>94</v>
      </c>
      <c r="N45" s="191" t="s">
        <v>132</v>
      </c>
      <c r="O45" s="30">
        <v>2047</v>
      </c>
      <c r="P45" s="127">
        <v>0.54350000000000009</v>
      </c>
      <c r="Q45" s="127">
        <v>0.41249999999999998</v>
      </c>
      <c r="R45" s="127">
        <f t="shared" si="12"/>
        <v>0.95600000000000007</v>
      </c>
      <c r="S45" s="128">
        <f t="shared" si="13"/>
        <v>2.3289128400000001</v>
      </c>
      <c r="T45" s="128">
        <f t="shared" si="14"/>
        <v>3.693146225</v>
      </c>
      <c r="U45" s="128">
        <f t="shared" si="10"/>
        <v>1.78541284</v>
      </c>
      <c r="V45" s="128">
        <f t="shared" si="9"/>
        <v>3.2806462249999999</v>
      </c>
      <c r="W45" s="128">
        <f t="shared" si="15"/>
        <v>0.48616791633200002</v>
      </c>
      <c r="X45" s="128">
        <f t="shared" si="16"/>
        <v>1.0117512957899999</v>
      </c>
      <c r="Y45" s="128">
        <f t="shared" si="17"/>
        <v>1.46</v>
      </c>
      <c r="Z45" s="128">
        <f t="shared" si="18"/>
        <v>3.04</v>
      </c>
    </row>
    <row r="46" spans="1:26" ht="24.95" customHeight="1">
      <c r="A46" s="38" t="s">
        <v>112</v>
      </c>
      <c r="B46" s="38" t="s">
        <v>3065</v>
      </c>
      <c r="C46" s="190">
        <v>41</v>
      </c>
      <c r="D46" s="107" t="s">
        <v>1171</v>
      </c>
      <c r="E46" s="38" t="s">
        <v>1172</v>
      </c>
      <c r="F46" s="30">
        <v>7</v>
      </c>
      <c r="G46" s="30">
        <v>20</v>
      </c>
      <c r="H46" s="30">
        <v>31</v>
      </c>
      <c r="I46" s="30">
        <v>0</v>
      </c>
      <c r="J46" s="30">
        <v>0</v>
      </c>
      <c r="K46" s="30">
        <f t="shared" si="11"/>
        <v>58</v>
      </c>
      <c r="L46" s="30">
        <v>59009803387</v>
      </c>
      <c r="M46" s="30" t="s">
        <v>94</v>
      </c>
      <c r="N46" s="191" t="s">
        <v>132</v>
      </c>
      <c r="O46" s="30">
        <v>1496</v>
      </c>
      <c r="P46" s="127">
        <v>0.90899999999999992</v>
      </c>
      <c r="Q46" s="127">
        <v>0.93799999999999994</v>
      </c>
      <c r="R46" s="127">
        <f t="shared" si="12"/>
        <v>1.847</v>
      </c>
      <c r="S46" s="128">
        <f t="shared" si="13"/>
        <v>1.7020291200000002</v>
      </c>
      <c r="T46" s="128">
        <f t="shared" si="14"/>
        <v>2.6990457999999999</v>
      </c>
      <c r="U46" s="128">
        <f t="shared" si="10"/>
        <v>0.79302912000000025</v>
      </c>
      <c r="V46" s="128">
        <f t="shared" si="9"/>
        <v>1.7610458</v>
      </c>
      <c r="W46" s="128">
        <f t="shared" si="15"/>
        <v>0.21594182937600007</v>
      </c>
      <c r="X46" s="128">
        <f t="shared" si="16"/>
        <v>0.54310652471999998</v>
      </c>
      <c r="Y46" s="128">
        <f t="shared" si="17"/>
        <v>0.65</v>
      </c>
      <c r="Z46" s="128">
        <f t="shared" si="18"/>
        <v>1.63</v>
      </c>
    </row>
    <row r="47" spans="1:26" ht="24.95" customHeight="1">
      <c r="A47" s="38" t="s">
        <v>112</v>
      </c>
      <c r="B47" s="38" t="s">
        <v>3062</v>
      </c>
      <c r="C47" s="190">
        <v>42</v>
      </c>
      <c r="D47" s="107" t="s">
        <v>1827</v>
      </c>
      <c r="E47" s="38" t="s">
        <v>1173</v>
      </c>
      <c r="F47" s="30">
        <v>1</v>
      </c>
      <c r="G47" s="30">
        <v>23</v>
      </c>
      <c r="H47" s="30">
        <v>27</v>
      </c>
      <c r="I47" s="30">
        <v>0</v>
      </c>
      <c r="J47" s="30">
        <v>7</v>
      </c>
      <c r="K47" s="30">
        <f t="shared" si="11"/>
        <v>58</v>
      </c>
      <c r="L47" s="30">
        <v>59009803445</v>
      </c>
      <c r="M47" s="30" t="s">
        <v>94</v>
      </c>
      <c r="N47" s="191" t="s">
        <v>132</v>
      </c>
      <c r="O47" s="30">
        <v>1780</v>
      </c>
      <c r="P47" s="127">
        <v>0.68299999999999972</v>
      </c>
      <c r="Q47" s="127">
        <v>1.4294774999999986</v>
      </c>
      <c r="R47" s="127">
        <f t="shared" si="12"/>
        <v>2.1124774999999985</v>
      </c>
      <c r="S47" s="128">
        <f t="shared" si="13"/>
        <v>2.0251416</v>
      </c>
      <c r="T47" s="128">
        <f t="shared" si="14"/>
        <v>3.2114315000000002</v>
      </c>
      <c r="U47" s="128">
        <f t="shared" si="10"/>
        <v>1.3421416000000002</v>
      </c>
      <c r="V47" s="128">
        <f t="shared" si="9"/>
        <v>1.7819540000000016</v>
      </c>
      <c r="W47" s="128">
        <f t="shared" si="15"/>
        <v>0.36546515768000004</v>
      </c>
      <c r="X47" s="128">
        <f t="shared" si="16"/>
        <v>0.54955461360000035</v>
      </c>
      <c r="Y47" s="128">
        <f t="shared" si="17"/>
        <v>1.1000000000000001</v>
      </c>
      <c r="Z47" s="128">
        <f t="shared" si="18"/>
        <v>1.65</v>
      </c>
    </row>
    <row r="48" spans="1:26" ht="24.95" customHeight="1">
      <c r="A48" s="38" t="s">
        <v>112</v>
      </c>
      <c r="B48" s="38" t="s">
        <v>3066</v>
      </c>
      <c r="C48" s="190">
        <v>43</v>
      </c>
      <c r="D48" s="107" t="s">
        <v>1837</v>
      </c>
      <c r="E48" s="38" t="s">
        <v>1174</v>
      </c>
      <c r="F48" s="30">
        <v>5</v>
      </c>
      <c r="G48" s="30">
        <v>15</v>
      </c>
      <c r="H48" s="30">
        <v>54</v>
      </c>
      <c r="I48" s="30">
        <v>0</v>
      </c>
      <c r="J48" s="30">
        <v>0</v>
      </c>
      <c r="K48" s="30">
        <f t="shared" si="11"/>
        <v>74</v>
      </c>
      <c r="L48" s="30">
        <v>59009814708</v>
      </c>
      <c r="M48" s="30" t="s">
        <v>94</v>
      </c>
      <c r="N48" s="191" t="s">
        <v>132</v>
      </c>
      <c r="O48" s="30">
        <v>1761</v>
      </c>
      <c r="P48" s="127">
        <v>0.97200000000000031</v>
      </c>
      <c r="Q48" s="127">
        <v>1.1914999999999996</v>
      </c>
      <c r="R48" s="127">
        <f t="shared" si="12"/>
        <v>2.1635</v>
      </c>
      <c r="S48" s="128">
        <f t="shared" si="13"/>
        <v>2.0035249200000003</v>
      </c>
      <c r="T48" s="128">
        <f t="shared" si="14"/>
        <v>3.1771521750000002</v>
      </c>
      <c r="U48" s="128">
        <f t="shared" si="10"/>
        <v>1.0315249199999998</v>
      </c>
      <c r="V48" s="128">
        <f t="shared" si="9"/>
        <v>1.9856521750000007</v>
      </c>
      <c r="W48" s="128">
        <f t="shared" si="15"/>
        <v>0.28088423571599996</v>
      </c>
      <c r="X48" s="128">
        <f t="shared" si="16"/>
        <v>0.61237513077000016</v>
      </c>
      <c r="Y48" s="128">
        <f t="shared" si="17"/>
        <v>0.84</v>
      </c>
      <c r="Z48" s="128">
        <f t="shared" si="18"/>
        <v>1.84</v>
      </c>
    </row>
    <row r="49" spans="1:26" ht="24.95" customHeight="1">
      <c r="A49" s="38" t="s">
        <v>112</v>
      </c>
      <c r="B49" s="38" t="s">
        <v>2476</v>
      </c>
      <c r="C49" s="190">
        <v>44</v>
      </c>
      <c r="D49" s="107" t="s">
        <v>724</v>
      </c>
      <c r="E49" s="38" t="s">
        <v>1175</v>
      </c>
      <c r="F49" s="30">
        <v>10</v>
      </c>
      <c r="G49" s="30">
        <v>73</v>
      </c>
      <c r="H49" s="30">
        <v>3</v>
      </c>
      <c r="I49" s="30">
        <v>0</v>
      </c>
      <c r="J49" s="30">
        <v>0</v>
      </c>
      <c r="K49" s="30">
        <f t="shared" si="11"/>
        <v>86</v>
      </c>
      <c r="L49" s="30">
        <v>50045778055</v>
      </c>
      <c r="M49" s="30" t="s">
        <v>94</v>
      </c>
      <c r="N49" s="191" t="s">
        <v>132</v>
      </c>
      <c r="O49" s="30">
        <v>2162</v>
      </c>
      <c r="P49" s="127">
        <v>1.3126</v>
      </c>
      <c r="Q49" s="127">
        <v>2.024</v>
      </c>
      <c r="R49" s="127">
        <f t="shared" si="12"/>
        <v>3.3365999999999998</v>
      </c>
      <c r="S49" s="128">
        <f t="shared" si="13"/>
        <v>2.4597506400000002</v>
      </c>
      <c r="T49" s="128">
        <f t="shared" si="14"/>
        <v>3.90062635</v>
      </c>
      <c r="U49" s="128">
        <f t="shared" si="10"/>
        <v>1.1471506400000002</v>
      </c>
      <c r="V49" s="128">
        <f t="shared" si="9"/>
        <v>1.87662635</v>
      </c>
      <c r="W49" s="128">
        <f t="shared" si="15"/>
        <v>0.31236911927200006</v>
      </c>
      <c r="X49" s="128">
        <f t="shared" si="16"/>
        <v>0.57875156634000002</v>
      </c>
      <c r="Y49" s="128">
        <f t="shared" si="17"/>
        <v>0.94</v>
      </c>
      <c r="Z49" s="128">
        <f t="shared" si="18"/>
        <v>1.74</v>
      </c>
    </row>
    <row r="50" spans="1:26" ht="24.95" customHeight="1">
      <c r="A50" s="38" t="s">
        <v>112</v>
      </c>
      <c r="B50" s="38" t="s">
        <v>3064</v>
      </c>
      <c r="C50" s="190">
        <v>45</v>
      </c>
      <c r="D50" s="107" t="s">
        <v>1176</v>
      </c>
      <c r="E50" s="38" t="s">
        <v>1177</v>
      </c>
      <c r="F50" s="30">
        <v>17</v>
      </c>
      <c r="G50" s="30">
        <v>31</v>
      </c>
      <c r="H50" s="30">
        <v>26</v>
      </c>
      <c r="I50" s="30">
        <v>0</v>
      </c>
      <c r="J50" s="30">
        <v>0</v>
      </c>
      <c r="K50" s="30">
        <f t="shared" si="11"/>
        <v>74</v>
      </c>
      <c r="L50" s="30">
        <v>59009803489</v>
      </c>
      <c r="M50" s="30" t="s">
        <v>94</v>
      </c>
      <c r="N50" s="191" t="s">
        <v>132</v>
      </c>
      <c r="O50" s="30">
        <v>1519</v>
      </c>
      <c r="P50" s="127">
        <v>1.6540000000000006</v>
      </c>
      <c r="Q50" s="127">
        <v>2.1109999999999998</v>
      </c>
      <c r="R50" s="127">
        <f t="shared" si="12"/>
        <v>3.7650000000000006</v>
      </c>
      <c r="S50" s="128">
        <f t="shared" si="13"/>
        <v>1.7281966800000002</v>
      </c>
      <c r="T50" s="128">
        <f t="shared" si="14"/>
        <v>2.7405418250000002</v>
      </c>
      <c r="U50" s="128">
        <f t="shared" si="10"/>
        <v>7.4196679999999571E-2</v>
      </c>
      <c r="V50" s="128">
        <f t="shared" si="9"/>
        <v>0.62954182500000044</v>
      </c>
      <c r="W50" s="128">
        <f t="shared" si="15"/>
        <v>2.0203755963999884E-2</v>
      </c>
      <c r="X50" s="128">
        <f t="shared" si="16"/>
        <v>0.19415069883000011</v>
      </c>
      <c r="Y50" s="128">
        <f t="shared" si="17"/>
        <v>0.06</v>
      </c>
      <c r="Z50" s="128">
        <f t="shared" si="18"/>
        <v>0.57999999999999996</v>
      </c>
    </row>
    <row r="51" spans="1:26" ht="24.95" customHeight="1">
      <c r="A51" s="38" t="s">
        <v>112</v>
      </c>
      <c r="B51" s="38" t="s">
        <v>3066</v>
      </c>
      <c r="C51" s="190">
        <v>46</v>
      </c>
      <c r="D51" s="107" t="s">
        <v>1836</v>
      </c>
      <c r="E51" s="38" t="s">
        <v>1178</v>
      </c>
      <c r="F51" s="30">
        <v>7</v>
      </c>
      <c r="G51" s="30">
        <v>18</v>
      </c>
      <c r="H51" s="30">
        <v>78</v>
      </c>
      <c r="I51" s="30">
        <v>0</v>
      </c>
      <c r="J51" s="30">
        <v>0</v>
      </c>
      <c r="K51" s="30">
        <f t="shared" si="11"/>
        <v>103</v>
      </c>
      <c r="L51" s="30">
        <v>59009814628</v>
      </c>
      <c r="M51" s="30" t="s">
        <v>94</v>
      </c>
      <c r="N51" s="191" t="s">
        <v>132</v>
      </c>
      <c r="O51" s="30">
        <v>2655</v>
      </c>
      <c r="P51" s="127">
        <v>-0.26</v>
      </c>
      <c r="Q51" s="127">
        <v>-1.0024999999999999</v>
      </c>
      <c r="R51" s="127">
        <f t="shared" si="12"/>
        <v>-1.2625</v>
      </c>
      <c r="S51" s="128">
        <f t="shared" si="13"/>
        <v>3.0206466000000001</v>
      </c>
      <c r="T51" s="128">
        <f t="shared" si="14"/>
        <v>4.7900846250000004</v>
      </c>
      <c r="U51" s="128">
        <f t="shared" si="10"/>
        <v>3.2806465999999999</v>
      </c>
      <c r="V51" s="128">
        <f t="shared" si="9"/>
        <v>5.7925846249999999</v>
      </c>
      <c r="W51" s="128">
        <f t="shared" si="15"/>
        <v>0.89332006917999995</v>
      </c>
      <c r="X51" s="128">
        <f t="shared" si="16"/>
        <v>1.7864330983499996</v>
      </c>
      <c r="Y51" s="128">
        <f t="shared" si="17"/>
        <v>2.68</v>
      </c>
      <c r="Z51" s="128">
        <f t="shared" si="18"/>
        <v>5.36</v>
      </c>
    </row>
    <row r="52" spans="1:26" ht="24.95" customHeight="1">
      <c r="A52" s="38" t="s">
        <v>112</v>
      </c>
      <c r="B52" s="38" t="s">
        <v>3065</v>
      </c>
      <c r="C52" s="190">
        <v>47</v>
      </c>
      <c r="D52" s="107" t="s">
        <v>1179</v>
      </c>
      <c r="E52" s="38" t="s">
        <v>1180</v>
      </c>
      <c r="F52" s="30">
        <v>48</v>
      </c>
      <c r="G52" s="30">
        <v>94</v>
      </c>
      <c r="H52" s="30">
        <v>141</v>
      </c>
      <c r="I52" s="30">
        <v>0</v>
      </c>
      <c r="J52" s="30">
        <v>4</v>
      </c>
      <c r="K52" s="30">
        <f t="shared" si="11"/>
        <v>287</v>
      </c>
      <c r="L52" s="30">
        <v>50069487231</v>
      </c>
      <c r="M52" s="30" t="s">
        <v>94</v>
      </c>
      <c r="N52" s="191" t="s">
        <v>132</v>
      </c>
      <c r="O52" s="30">
        <v>6934</v>
      </c>
      <c r="P52" s="127">
        <v>3.9884999999999997</v>
      </c>
      <c r="Q52" s="127">
        <v>6.4569999999999999</v>
      </c>
      <c r="R52" s="127">
        <f t="shared" si="12"/>
        <v>10.445499999999999</v>
      </c>
      <c r="S52" s="128">
        <f t="shared" si="13"/>
        <v>7.8889504800000001</v>
      </c>
      <c r="T52" s="128">
        <f t="shared" si="14"/>
        <v>12.51014945</v>
      </c>
      <c r="U52" s="128">
        <f t="shared" si="10"/>
        <v>3.9004504800000004</v>
      </c>
      <c r="V52" s="128">
        <f t="shared" si="9"/>
        <v>6.0531494500000003</v>
      </c>
      <c r="W52" s="128">
        <f t="shared" si="15"/>
        <v>1.062092665704</v>
      </c>
      <c r="X52" s="128">
        <f t="shared" si="16"/>
        <v>1.8667912903799999</v>
      </c>
      <c r="Y52" s="128">
        <f t="shared" si="17"/>
        <v>3.19</v>
      </c>
      <c r="Z52" s="128">
        <f t="shared" si="18"/>
        <v>5.6</v>
      </c>
    </row>
    <row r="53" spans="1:26" ht="24.95" customHeight="1">
      <c r="A53" s="38" t="s">
        <v>112</v>
      </c>
      <c r="B53" s="38" t="s">
        <v>1181</v>
      </c>
      <c r="C53" s="190">
        <v>48</v>
      </c>
      <c r="D53" s="107" t="s">
        <v>1182</v>
      </c>
      <c r="E53" s="38" t="s">
        <v>1183</v>
      </c>
      <c r="F53" s="30">
        <v>7</v>
      </c>
      <c r="G53" s="30">
        <v>85</v>
      </c>
      <c r="H53" s="30">
        <v>30</v>
      </c>
      <c r="I53" s="30">
        <v>0</v>
      </c>
      <c r="J53" s="30">
        <v>11</v>
      </c>
      <c r="K53" s="30">
        <f t="shared" si="11"/>
        <v>133</v>
      </c>
      <c r="L53" s="30">
        <v>59009814594</v>
      </c>
      <c r="M53" s="30" t="s">
        <v>94</v>
      </c>
      <c r="N53" s="191" t="s">
        <v>132</v>
      </c>
      <c r="O53" s="30">
        <v>4167</v>
      </c>
      <c r="P53" s="127">
        <v>0.97950000000000026</v>
      </c>
      <c r="Q53" s="127">
        <v>8.6615000000000002</v>
      </c>
      <c r="R53" s="127">
        <f t="shared" si="12"/>
        <v>9.641</v>
      </c>
      <c r="S53" s="128">
        <f t="shared" si="13"/>
        <v>4.7408792399999999</v>
      </c>
      <c r="T53" s="128">
        <f t="shared" si="14"/>
        <v>7.5179972250000002</v>
      </c>
      <c r="U53" s="128">
        <f t="shared" si="10"/>
        <v>3.7613792399999997</v>
      </c>
      <c r="V53" s="151">
        <v>0</v>
      </c>
      <c r="W53" s="128">
        <f t="shared" si="15"/>
        <v>1.0242235670519999</v>
      </c>
      <c r="X53" s="128">
        <f t="shared" si="16"/>
        <v>0</v>
      </c>
      <c r="Y53" s="128">
        <f t="shared" si="17"/>
        <v>3.07</v>
      </c>
      <c r="Z53" s="128">
        <f t="shared" si="18"/>
        <v>0</v>
      </c>
    </row>
    <row r="54" spans="1:26" ht="24.95" customHeight="1">
      <c r="A54" s="38" t="s">
        <v>112</v>
      </c>
      <c r="B54" s="38" t="s">
        <v>3067</v>
      </c>
      <c r="C54" s="190">
        <v>49</v>
      </c>
      <c r="D54" s="107" t="s">
        <v>1184</v>
      </c>
      <c r="E54" s="38" t="s">
        <v>1185</v>
      </c>
      <c r="F54" s="30">
        <v>16</v>
      </c>
      <c r="G54" s="30">
        <v>27</v>
      </c>
      <c r="H54" s="30">
        <v>42</v>
      </c>
      <c r="I54" s="30">
        <v>0</v>
      </c>
      <c r="J54" s="30">
        <v>1</v>
      </c>
      <c r="K54" s="30">
        <f t="shared" si="11"/>
        <v>86</v>
      </c>
      <c r="L54" s="192">
        <v>11200100007302</v>
      </c>
      <c r="M54" s="30" t="s">
        <v>1186</v>
      </c>
      <c r="N54" s="198" t="s">
        <v>135</v>
      </c>
      <c r="O54" s="30">
        <v>1779</v>
      </c>
      <c r="P54" s="127">
        <v>2.5299999999999998</v>
      </c>
      <c r="Q54" s="127">
        <v>2.5249999999999999</v>
      </c>
      <c r="R54" s="127">
        <f t="shared" si="12"/>
        <v>5.0549999999999997</v>
      </c>
      <c r="S54" s="128">
        <f t="shared" si="13"/>
        <v>2.02400388</v>
      </c>
      <c r="T54" s="128">
        <f t="shared" si="14"/>
        <v>3.209627325</v>
      </c>
      <c r="U54" s="151">
        <v>0</v>
      </c>
      <c r="V54" s="128">
        <f>T54-Q54</f>
        <v>0.68462732500000012</v>
      </c>
      <c r="W54" s="128">
        <f t="shared" si="15"/>
        <v>0</v>
      </c>
      <c r="X54" s="128">
        <f t="shared" si="16"/>
        <v>0.21113906703000002</v>
      </c>
      <c r="Y54" s="128">
        <f t="shared" si="17"/>
        <v>0</v>
      </c>
      <c r="Z54" s="128">
        <f t="shared" si="18"/>
        <v>0.63</v>
      </c>
    </row>
    <row r="55" spans="1:26" ht="24.95" customHeight="1">
      <c r="A55" s="112" t="s">
        <v>112</v>
      </c>
      <c r="B55" s="112" t="s">
        <v>3067</v>
      </c>
      <c r="C55" s="193">
        <v>50</v>
      </c>
      <c r="D55" s="162" t="s">
        <v>1187</v>
      </c>
      <c r="E55" s="112" t="s">
        <v>1188</v>
      </c>
      <c r="F55" s="89">
        <v>113</v>
      </c>
      <c r="G55" s="89">
        <v>93</v>
      </c>
      <c r="H55" s="89">
        <v>75</v>
      </c>
      <c r="I55" s="89"/>
      <c r="J55" s="89">
        <v>9</v>
      </c>
      <c r="K55" s="194">
        <f t="shared" si="11"/>
        <v>290</v>
      </c>
      <c r="L55" s="199">
        <v>11200100012282</v>
      </c>
      <c r="M55" s="194" t="s">
        <v>1186</v>
      </c>
      <c r="N55" s="196" t="s">
        <v>135</v>
      </c>
      <c r="O55" s="30">
        <v>2435</v>
      </c>
      <c r="P55" s="127">
        <v>2.83</v>
      </c>
      <c r="Q55" s="127">
        <v>3.43</v>
      </c>
      <c r="R55" s="127">
        <f t="shared" si="12"/>
        <v>6.26</v>
      </c>
      <c r="S55" s="128">
        <f t="shared" si="13"/>
        <v>2.7703481999999999</v>
      </c>
      <c r="T55" s="128">
        <f t="shared" si="14"/>
        <v>4.3931661250000005</v>
      </c>
      <c r="U55" s="151">
        <v>0</v>
      </c>
      <c r="V55" s="128">
        <f>T55-Q55</f>
        <v>0.96316612500000032</v>
      </c>
      <c r="W55" s="128">
        <f t="shared" si="15"/>
        <v>0</v>
      </c>
      <c r="X55" s="128">
        <f t="shared" si="16"/>
        <v>0.29704043295000004</v>
      </c>
      <c r="Y55" s="128">
        <f t="shared" si="17"/>
        <v>0</v>
      </c>
      <c r="Z55" s="128">
        <f t="shared" si="18"/>
        <v>0.89</v>
      </c>
    </row>
    <row r="56" spans="1:26" ht="24.95" customHeight="1">
      <c r="A56" s="38" t="s">
        <v>112</v>
      </c>
      <c r="B56" s="38" t="s">
        <v>3066</v>
      </c>
      <c r="C56" s="190">
        <v>51</v>
      </c>
      <c r="D56" s="107" t="s">
        <v>1189</v>
      </c>
      <c r="E56" s="38" t="s">
        <v>1190</v>
      </c>
      <c r="F56" s="30">
        <v>18</v>
      </c>
      <c r="G56" s="30">
        <v>162</v>
      </c>
      <c r="H56" s="30">
        <v>94</v>
      </c>
      <c r="I56" s="30">
        <v>0</v>
      </c>
      <c r="J56" s="30">
        <v>0</v>
      </c>
      <c r="K56" s="30">
        <f t="shared" si="11"/>
        <v>274</v>
      </c>
      <c r="L56" s="192">
        <v>11400100005681</v>
      </c>
      <c r="M56" s="30" t="s">
        <v>1165</v>
      </c>
      <c r="N56" s="198" t="s">
        <v>1166</v>
      </c>
      <c r="O56" s="30">
        <v>3535</v>
      </c>
      <c r="P56" s="127">
        <v>2.7215000000000016</v>
      </c>
      <c r="Q56" s="127">
        <v>9.1239999999999988</v>
      </c>
      <c r="R56" s="127">
        <f t="shared" si="12"/>
        <v>11.845500000000001</v>
      </c>
      <c r="S56" s="128">
        <f t="shared" si="13"/>
        <v>4.0218401999999998</v>
      </c>
      <c r="T56" s="128">
        <f t="shared" si="14"/>
        <v>6.3777586250000002</v>
      </c>
      <c r="U56" s="128">
        <f>S56-P56</f>
        <v>1.3003401999999982</v>
      </c>
      <c r="V56" s="151">
        <v>0</v>
      </c>
      <c r="W56" s="128">
        <f t="shared" si="15"/>
        <v>0.35408263645999949</v>
      </c>
      <c r="X56" s="128">
        <f t="shared" si="16"/>
        <v>0</v>
      </c>
      <c r="Y56" s="128">
        <f t="shared" si="17"/>
        <v>1.06</v>
      </c>
      <c r="Z56" s="128">
        <f t="shared" si="18"/>
        <v>0</v>
      </c>
    </row>
    <row r="57" spans="1:26" ht="24.95" customHeight="1">
      <c r="A57" s="38" t="s">
        <v>2886</v>
      </c>
      <c r="B57" s="38" t="s">
        <v>3041</v>
      </c>
      <c r="C57" s="190">
        <v>52</v>
      </c>
      <c r="D57" s="107" t="s">
        <v>1772</v>
      </c>
      <c r="E57" s="38" t="s">
        <v>1191</v>
      </c>
      <c r="F57" s="30">
        <v>11</v>
      </c>
      <c r="G57" s="30">
        <v>4</v>
      </c>
      <c r="H57" s="30">
        <v>18</v>
      </c>
      <c r="I57" s="30">
        <v>0</v>
      </c>
      <c r="J57" s="30">
        <v>0</v>
      </c>
      <c r="K57" s="30">
        <f t="shared" si="11"/>
        <v>33</v>
      </c>
      <c r="L57" s="30">
        <v>31537632269</v>
      </c>
      <c r="M57" s="30" t="s">
        <v>95</v>
      </c>
      <c r="N57" s="202">
        <v>11205</v>
      </c>
      <c r="O57" s="30">
        <v>1588</v>
      </c>
      <c r="P57" s="127">
        <v>6.4074999999999998</v>
      </c>
      <c r="Q57" s="127">
        <v>0.19643999999999995</v>
      </c>
      <c r="R57" s="127">
        <f t="shared" si="12"/>
        <v>6.6039399999999997</v>
      </c>
      <c r="S57" s="128">
        <f t="shared" si="13"/>
        <v>1.8066993600000001</v>
      </c>
      <c r="T57" s="128">
        <f t="shared" si="14"/>
        <v>2.8650299000000001</v>
      </c>
      <c r="U57" s="151">
        <v>0</v>
      </c>
      <c r="V57" s="128">
        <f t="shared" ref="V57:V65" si="19">T57-Q57</f>
        <v>2.6685899000000002</v>
      </c>
      <c r="W57" s="128">
        <f t="shared" si="15"/>
        <v>0</v>
      </c>
      <c r="X57" s="128">
        <f t="shared" si="16"/>
        <v>0.82299312516000001</v>
      </c>
      <c r="Y57" s="128">
        <f t="shared" si="17"/>
        <v>0</v>
      </c>
      <c r="Z57" s="128">
        <f t="shared" si="18"/>
        <v>2.4700000000000002</v>
      </c>
    </row>
    <row r="58" spans="1:26" ht="24.95" customHeight="1">
      <c r="A58" s="38" t="s">
        <v>2886</v>
      </c>
      <c r="B58" s="38" t="s">
        <v>3041</v>
      </c>
      <c r="C58" s="190">
        <v>53</v>
      </c>
      <c r="D58" s="107" t="s">
        <v>1192</v>
      </c>
      <c r="E58" s="38" t="s">
        <v>1193</v>
      </c>
      <c r="F58" s="30">
        <v>0</v>
      </c>
      <c r="G58" s="30">
        <v>31</v>
      </c>
      <c r="H58" s="30">
        <v>4</v>
      </c>
      <c r="I58" s="30">
        <v>0</v>
      </c>
      <c r="J58" s="30">
        <v>0</v>
      </c>
      <c r="K58" s="30">
        <f t="shared" si="11"/>
        <v>35</v>
      </c>
      <c r="L58" s="30">
        <v>31537631695</v>
      </c>
      <c r="M58" s="30" t="s">
        <v>95</v>
      </c>
      <c r="N58" s="202">
        <v>11205</v>
      </c>
      <c r="O58" s="30">
        <v>1303</v>
      </c>
      <c r="P58" s="127">
        <v>0.7320000000000001</v>
      </c>
      <c r="Q58" s="127">
        <v>1.2969999999999997</v>
      </c>
      <c r="R58" s="127">
        <f t="shared" si="12"/>
        <v>2.0289999999999999</v>
      </c>
      <c r="S58" s="128">
        <f t="shared" si="13"/>
        <v>1.48244916</v>
      </c>
      <c r="T58" s="128">
        <f t="shared" si="14"/>
        <v>2.3508400250000001</v>
      </c>
      <c r="U58" s="128">
        <f t="shared" ref="U58:U65" si="20">S58-P58</f>
        <v>0.75044915999999995</v>
      </c>
      <c r="V58" s="128">
        <f t="shared" si="19"/>
        <v>1.0538400250000004</v>
      </c>
      <c r="W58" s="128">
        <f t="shared" si="15"/>
        <v>0.20434730626799996</v>
      </c>
      <c r="X58" s="128">
        <f t="shared" si="16"/>
        <v>0.32500426371000007</v>
      </c>
      <c r="Y58" s="128">
        <f t="shared" si="17"/>
        <v>0.61</v>
      </c>
      <c r="Z58" s="128">
        <f t="shared" si="18"/>
        <v>0.98</v>
      </c>
    </row>
    <row r="59" spans="1:26" ht="24.95" customHeight="1">
      <c r="A59" s="38" t="s">
        <v>113</v>
      </c>
      <c r="B59" s="38" t="s">
        <v>3040</v>
      </c>
      <c r="C59" s="190">
        <v>54</v>
      </c>
      <c r="D59" s="107" t="s">
        <v>1761</v>
      </c>
      <c r="E59" s="38" t="s">
        <v>1194</v>
      </c>
      <c r="F59" s="30">
        <v>7</v>
      </c>
      <c r="G59" s="30">
        <v>20</v>
      </c>
      <c r="H59" s="30">
        <v>28</v>
      </c>
      <c r="I59" s="30">
        <v>0</v>
      </c>
      <c r="J59" s="30">
        <v>12</v>
      </c>
      <c r="K59" s="30">
        <f t="shared" si="11"/>
        <v>67</v>
      </c>
      <c r="L59" s="30">
        <v>31530756927</v>
      </c>
      <c r="M59" s="30" t="s">
        <v>95</v>
      </c>
      <c r="N59" s="202">
        <v>11205</v>
      </c>
      <c r="O59" s="30">
        <v>1879</v>
      </c>
      <c r="P59" s="127">
        <v>0.83</v>
      </c>
      <c r="Q59" s="127">
        <v>0.27750000000000002</v>
      </c>
      <c r="R59" s="127">
        <f t="shared" si="12"/>
        <v>1.1074999999999999</v>
      </c>
      <c r="S59" s="128">
        <f t="shared" si="13"/>
        <v>2.13777588</v>
      </c>
      <c r="T59" s="128">
        <f t="shared" si="14"/>
        <v>3.3900448250000004</v>
      </c>
      <c r="U59" s="128">
        <f t="shared" si="20"/>
        <v>1.3077758799999999</v>
      </c>
      <c r="V59" s="128">
        <f t="shared" si="19"/>
        <v>3.1125448250000005</v>
      </c>
      <c r="W59" s="128">
        <f t="shared" si="15"/>
        <v>0.35610737212399995</v>
      </c>
      <c r="X59" s="128">
        <f t="shared" si="16"/>
        <v>0.95990882403000011</v>
      </c>
      <c r="Y59" s="128">
        <f t="shared" si="17"/>
        <v>1.07</v>
      </c>
      <c r="Z59" s="128">
        <f t="shared" si="18"/>
        <v>2.88</v>
      </c>
    </row>
    <row r="60" spans="1:26" ht="24.95" customHeight="1">
      <c r="A60" s="38" t="s">
        <v>113</v>
      </c>
      <c r="B60" s="38" t="s">
        <v>3039</v>
      </c>
      <c r="C60" s="190">
        <v>55</v>
      </c>
      <c r="D60" s="107" t="s">
        <v>1763</v>
      </c>
      <c r="E60" s="38" t="s">
        <v>1208</v>
      </c>
      <c r="F60" s="30">
        <v>6</v>
      </c>
      <c r="G60" s="30">
        <v>18</v>
      </c>
      <c r="H60" s="30">
        <v>32</v>
      </c>
      <c r="I60" s="30">
        <v>0</v>
      </c>
      <c r="J60" s="30">
        <v>0</v>
      </c>
      <c r="K60" s="30">
        <f t="shared" si="11"/>
        <v>56</v>
      </c>
      <c r="L60" s="30">
        <v>31530758710</v>
      </c>
      <c r="M60" s="30" t="s">
        <v>95</v>
      </c>
      <c r="N60" s="202">
        <v>11205</v>
      </c>
      <c r="O60" s="30">
        <v>1627</v>
      </c>
      <c r="P60" s="127">
        <v>1.61</v>
      </c>
      <c r="Q60" s="127">
        <v>1.5694999999999999</v>
      </c>
      <c r="R60" s="127">
        <f t="shared" si="12"/>
        <v>3.1795</v>
      </c>
      <c r="S60" s="128">
        <f t="shared" si="13"/>
        <v>1.85107044</v>
      </c>
      <c r="T60" s="128">
        <f t="shared" si="14"/>
        <v>2.9353927250000003</v>
      </c>
      <c r="U60" s="128">
        <f t="shared" si="20"/>
        <v>0.24107043999999989</v>
      </c>
      <c r="V60" s="128">
        <f t="shared" si="19"/>
        <v>1.3658927250000004</v>
      </c>
      <c r="W60" s="128">
        <f t="shared" si="15"/>
        <v>6.5643480811999957E-2</v>
      </c>
      <c r="X60" s="128">
        <f t="shared" si="16"/>
        <v>0.42124131639000006</v>
      </c>
      <c r="Y60" s="128">
        <f t="shared" si="17"/>
        <v>0.2</v>
      </c>
      <c r="Z60" s="128">
        <f t="shared" si="18"/>
        <v>1.26</v>
      </c>
    </row>
    <row r="61" spans="1:26" ht="24.95" customHeight="1">
      <c r="A61" s="38" t="s">
        <v>113</v>
      </c>
      <c r="B61" s="38" t="s">
        <v>3040</v>
      </c>
      <c r="C61" s="190">
        <v>56</v>
      </c>
      <c r="D61" s="107" t="s">
        <v>1195</v>
      </c>
      <c r="E61" s="38" t="s">
        <v>1196</v>
      </c>
      <c r="F61" s="30">
        <v>0</v>
      </c>
      <c r="G61" s="30">
        <v>59</v>
      </c>
      <c r="H61" s="30">
        <v>11</v>
      </c>
      <c r="I61" s="30">
        <v>0</v>
      </c>
      <c r="J61" s="30">
        <v>0</v>
      </c>
      <c r="K61" s="30">
        <f t="shared" si="11"/>
        <v>70</v>
      </c>
      <c r="L61" s="30">
        <v>31530757104</v>
      </c>
      <c r="M61" s="30" t="s">
        <v>95</v>
      </c>
      <c r="N61" s="202">
        <v>11205</v>
      </c>
      <c r="O61" s="30">
        <v>2801</v>
      </c>
      <c r="P61" s="127">
        <v>2.133</v>
      </c>
      <c r="Q61" s="127">
        <v>-2.1269999999999998</v>
      </c>
      <c r="R61" s="127">
        <f t="shared" si="12"/>
        <v>6.0000000000002274E-3</v>
      </c>
      <c r="S61" s="128">
        <f t="shared" si="13"/>
        <v>3.18675372</v>
      </c>
      <c r="T61" s="128">
        <f t="shared" si="14"/>
        <v>5.053494175</v>
      </c>
      <c r="U61" s="128">
        <f t="shared" si="20"/>
        <v>1.05375372</v>
      </c>
      <c r="V61" s="128">
        <f t="shared" si="19"/>
        <v>7.1804941749999998</v>
      </c>
      <c r="W61" s="128">
        <f t="shared" si="15"/>
        <v>0.28693713795600001</v>
      </c>
      <c r="X61" s="128">
        <f t="shared" si="16"/>
        <v>2.2144644035699996</v>
      </c>
      <c r="Y61" s="128">
        <f t="shared" si="17"/>
        <v>0.86</v>
      </c>
      <c r="Z61" s="128">
        <f t="shared" si="18"/>
        <v>6.64</v>
      </c>
    </row>
    <row r="62" spans="1:26" ht="24.95" customHeight="1">
      <c r="A62" s="38" t="s">
        <v>113</v>
      </c>
      <c r="B62" s="38" t="s">
        <v>3036</v>
      </c>
      <c r="C62" s="190">
        <v>57</v>
      </c>
      <c r="D62" s="107" t="s">
        <v>1197</v>
      </c>
      <c r="E62" s="38" t="s">
        <v>1198</v>
      </c>
      <c r="F62" s="30">
        <v>60</v>
      </c>
      <c r="G62" s="30">
        <v>84</v>
      </c>
      <c r="H62" s="30">
        <v>39</v>
      </c>
      <c r="I62" s="30">
        <v>0</v>
      </c>
      <c r="J62" s="30">
        <v>2</v>
      </c>
      <c r="K62" s="30">
        <f t="shared" si="11"/>
        <v>185</v>
      </c>
      <c r="L62" s="30">
        <v>31530365457</v>
      </c>
      <c r="M62" s="30" t="s">
        <v>95</v>
      </c>
      <c r="N62" s="202">
        <v>11205</v>
      </c>
      <c r="O62" s="30">
        <v>2709</v>
      </c>
      <c r="P62" s="127">
        <v>2.7462499999999999</v>
      </c>
      <c r="Q62" s="127">
        <v>4.8140000000000001</v>
      </c>
      <c r="R62" s="127">
        <f t="shared" si="12"/>
        <v>7.5602499999999999</v>
      </c>
      <c r="S62" s="128">
        <f t="shared" si="13"/>
        <v>3.0820834800000001</v>
      </c>
      <c r="T62" s="128">
        <f t="shared" si="14"/>
        <v>4.8875100750000007</v>
      </c>
      <c r="U62" s="128">
        <f t="shared" si="20"/>
        <v>0.33583348000000024</v>
      </c>
      <c r="V62" s="128">
        <f t="shared" si="19"/>
        <v>7.3510075000000619E-2</v>
      </c>
      <c r="W62" s="128">
        <f t="shared" si="15"/>
        <v>9.1447456604000055E-2</v>
      </c>
      <c r="X62" s="128">
        <f t="shared" si="16"/>
        <v>2.2670507130000191E-2</v>
      </c>
      <c r="Y62" s="128">
        <f t="shared" si="17"/>
        <v>0.27</v>
      </c>
      <c r="Z62" s="128">
        <f t="shared" si="18"/>
        <v>7.0000000000000007E-2</v>
      </c>
    </row>
    <row r="63" spans="1:26" ht="24.95" customHeight="1">
      <c r="A63" s="38" t="s">
        <v>113</v>
      </c>
      <c r="B63" s="38" t="s">
        <v>3044</v>
      </c>
      <c r="C63" s="190">
        <v>58</v>
      </c>
      <c r="D63" s="107" t="s">
        <v>1767</v>
      </c>
      <c r="E63" s="38" t="s">
        <v>1199</v>
      </c>
      <c r="F63" s="30">
        <v>2</v>
      </c>
      <c r="G63" s="30">
        <v>53</v>
      </c>
      <c r="H63" s="30">
        <v>7</v>
      </c>
      <c r="I63" s="30">
        <v>0</v>
      </c>
      <c r="J63" s="30">
        <v>13</v>
      </c>
      <c r="K63" s="30">
        <f t="shared" si="11"/>
        <v>75</v>
      </c>
      <c r="L63" s="30">
        <v>31530773205</v>
      </c>
      <c r="M63" s="30" t="s">
        <v>95</v>
      </c>
      <c r="N63" s="202">
        <v>11205</v>
      </c>
      <c r="O63" s="30">
        <v>1477</v>
      </c>
      <c r="P63" s="127">
        <v>1.216</v>
      </c>
      <c r="Q63" s="127">
        <v>1.5175000000000001</v>
      </c>
      <c r="R63" s="127">
        <f t="shared" si="12"/>
        <v>2.7335000000000003</v>
      </c>
      <c r="S63" s="128">
        <f t="shared" si="13"/>
        <v>1.68041244</v>
      </c>
      <c r="T63" s="128">
        <f t="shared" si="14"/>
        <v>2.664766475</v>
      </c>
      <c r="U63" s="128">
        <f t="shared" si="20"/>
        <v>0.46441244000000004</v>
      </c>
      <c r="V63" s="128">
        <f t="shared" si="19"/>
        <v>1.1472664749999999</v>
      </c>
      <c r="W63" s="128">
        <f t="shared" si="15"/>
        <v>0.12645950741199999</v>
      </c>
      <c r="X63" s="128">
        <f t="shared" si="16"/>
        <v>0.35381698088999997</v>
      </c>
      <c r="Y63" s="128">
        <f t="shared" si="17"/>
        <v>0.38</v>
      </c>
      <c r="Z63" s="128">
        <f t="shared" si="18"/>
        <v>1.06</v>
      </c>
    </row>
    <row r="64" spans="1:26" ht="24.95" customHeight="1">
      <c r="A64" s="38" t="s">
        <v>113</v>
      </c>
      <c r="B64" s="38" t="s">
        <v>3037</v>
      </c>
      <c r="C64" s="190">
        <v>59</v>
      </c>
      <c r="D64" s="107" t="s">
        <v>1200</v>
      </c>
      <c r="E64" s="38" t="s">
        <v>1201</v>
      </c>
      <c r="F64" s="30">
        <v>66</v>
      </c>
      <c r="G64" s="30">
        <v>158</v>
      </c>
      <c r="H64" s="30">
        <v>31</v>
      </c>
      <c r="I64" s="30">
        <v>0</v>
      </c>
      <c r="J64" s="30">
        <v>0</v>
      </c>
      <c r="K64" s="30">
        <f t="shared" si="11"/>
        <v>255</v>
      </c>
      <c r="L64" s="30">
        <v>31530756698</v>
      </c>
      <c r="M64" s="30" t="s">
        <v>95</v>
      </c>
      <c r="N64" s="202">
        <v>11205</v>
      </c>
      <c r="O64" s="30">
        <v>6078</v>
      </c>
      <c r="P64" s="127">
        <v>3.4844999999999997</v>
      </c>
      <c r="Q64" s="127">
        <v>5.6209999999999996</v>
      </c>
      <c r="R64" s="127">
        <f t="shared" si="12"/>
        <v>9.1054999999999993</v>
      </c>
      <c r="S64" s="128">
        <f t="shared" si="13"/>
        <v>6.9150621600000006</v>
      </c>
      <c r="T64" s="128">
        <f t="shared" si="14"/>
        <v>10.965775650000001</v>
      </c>
      <c r="U64" s="128">
        <f t="shared" si="20"/>
        <v>3.4305621600000009</v>
      </c>
      <c r="V64" s="128">
        <f t="shared" si="19"/>
        <v>5.3447756500000017</v>
      </c>
      <c r="W64" s="128">
        <f t="shared" si="15"/>
        <v>0.93414207616800027</v>
      </c>
      <c r="X64" s="128">
        <f t="shared" si="16"/>
        <v>1.6483288104600005</v>
      </c>
      <c r="Y64" s="128">
        <f t="shared" si="17"/>
        <v>2.8</v>
      </c>
      <c r="Z64" s="128">
        <f t="shared" si="18"/>
        <v>4.9400000000000004</v>
      </c>
    </row>
    <row r="65" spans="1:26" ht="24.95" customHeight="1">
      <c r="A65" s="38" t="s">
        <v>113</v>
      </c>
      <c r="B65" s="38" t="s">
        <v>3038</v>
      </c>
      <c r="C65" s="190">
        <v>60</v>
      </c>
      <c r="D65" s="107" t="s">
        <v>1765</v>
      </c>
      <c r="E65" s="38" t="s">
        <v>1202</v>
      </c>
      <c r="F65" s="30">
        <v>22</v>
      </c>
      <c r="G65" s="30">
        <v>96</v>
      </c>
      <c r="H65" s="30">
        <v>8</v>
      </c>
      <c r="I65" s="30">
        <v>0</v>
      </c>
      <c r="J65" s="30">
        <v>0</v>
      </c>
      <c r="K65" s="30">
        <f t="shared" si="11"/>
        <v>126</v>
      </c>
      <c r="L65" s="30">
        <v>31530771275</v>
      </c>
      <c r="M65" s="30" t="s">
        <v>95</v>
      </c>
      <c r="N65" s="202">
        <v>11205</v>
      </c>
      <c r="O65" s="30">
        <v>3009</v>
      </c>
      <c r="P65" s="127">
        <v>1.8757999999999997</v>
      </c>
      <c r="Q65" s="127">
        <v>1.8090000000000002</v>
      </c>
      <c r="R65" s="127">
        <f t="shared" si="12"/>
        <v>3.6848000000000001</v>
      </c>
      <c r="S65" s="128">
        <f t="shared" si="13"/>
        <v>3.4233994800000001</v>
      </c>
      <c r="T65" s="128">
        <f t="shared" si="14"/>
        <v>5.4287625750000004</v>
      </c>
      <c r="U65" s="128">
        <f t="shared" si="20"/>
        <v>1.5475994800000004</v>
      </c>
      <c r="V65" s="128">
        <f t="shared" si="19"/>
        <v>3.6197625750000002</v>
      </c>
      <c r="W65" s="128">
        <f t="shared" si="15"/>
        <v>0.42141133840400008</v>
      </c>
      <c r="X65" s="128">
        <f t="shared" si="16"/>
        <v>1.1163347781299999</v>
      </c>
      <c r="Y65" s="128">
        <f t="shared" si="17"/>
        <v>1.26</v>
      </c>
      <c r="Z65" s="128">
        <f t="shared" si="18"/>
        <v>3.35</v>
      </c>
    </row>
    <row r="66" spans="1:26" ht="30" customHeight="1">
      <c r="A66" s="238" t="s">
        <v>115</v>
      </c>
      <c r="B66" s="239"/>
      <c r="C66" s="239"/>
      <c r="D66" s="239"/>
      <c r="E66" s="240"/>
      <c r="F66" s="155"/>
      <c r="G66" s="155"/>
      <c r="H66" s="155"/>
      <c r="I66" s="155"/>
      <c r="J66" s="155"/>
      <c r="K66" s="155">
        <f>SUM(K6:K65)</f>
        <v>6299</v>
      </c>
      <c r="L66" s="203"/>
      <c r="M66" s="203"/>
      <c r="N66" s="204"/>
      <c r="O66" s="155">
        <f t="shared" ref="O66:Z66" si="21">SUM(O6:O65)</f>
        <v>163139</v>
      </c>
      <c r="P66" s="205">
        <f t="shared" si="21"/>
        <v>84.648306399999996</v>
      </c>
      <c r="Q66" s="205">
        <f t="shared" si="21"/>
        <v>118.4266595</v>
      </c>
      <c r="R66" s="205">
        <f t="shared" si="21"/>
        <v>203.07496589999994</v>
      </c>
      <c r="S66" s="205">
        <f t="shared" si="21"/>
        <v>185.60650308000001</v>
      </c>
      <c r="T66" s="205">
        <f t="shared" si="21"/>
        <v>294.33130532500019</v>
      </c>
      <c r="U66" s="205">
        <f t="shared" si="21"/>
        <v>111.09970720000001</v>
      </c>
      <c r="V66" s="205">
        <f t="shared" si="21"/>
        <v>179.79438997500009</v>
      </c>
      <c r="W66" s="205">
        <f t="shared" si="21"/>
        <v>30.252450270559997</v>
      </c>
      <c r="X66" s="205">
        <f t="shared" si="21"/>
        <v>55.448589868290014</v>
      </c>
      <c r="Y66" s="205">
        <f t="shared" si="21"/>
        <v>90.769999999999982</v>
      </c>
      <c r="Z66" s="205">
        <f t="shared" si="21"/>
        <v>166.35999999999999</v>
      </c>
    </row>
    <row r="71" spans="1:26">
      <c r="K71" s="206"/>
    </row>
    <row r="72" spans="1:26">
      <c r="K72" s="206"/>
    </row>
  </sheetData>
  <mergeCells count="18">
    <mergeCell ref="A1:N1"/>
    <mergeCell ref="M3:M4"/>
    <mergeCell ref="E2:L2"/>
    <mergeCell ref="B2:C2"/>
    <mergeCell ref="Y3:Z3"/>
    <mergeCell ref="P3:R3"/>
    <mergeCell ref="S3:T3"/>
    <mergeCell ref="U3:V3"/>
    <mergeCell ref="W3:X3"/>
    <mergeCell ref="O3:O4"/>
    <mergeCell ref="N3:N4"/>
    <mergeCell ref="A66:E66"/>
    <mergeCell ref="A3:A4"/>
    <mergeCell ref="L3:L4"/>
    <mergeCell ref="C3:C4"/>
    <mergeCell ref="E3:E4"/>
    <mergeCell ref="K3:K4"/>
    <mergeCell ref="B3:B4"/>
  </mergeCells>
  <phoneticPr fontId="32" type="noConversion"/>
  <pageMargins left="0.48" right="0.28000000000000003" top="0.54" bottom="0.82" header="0.5" footer="0.84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15"/>
  <sheetViews>
    <sheetView topLeftCell="B1" zoomScale="70" workbookViewId="0">
      <selection activeCell="O85" sqref="O85:Z85"/>
    </sheetView>
  </sheetViews>
  <sheetFormatPr defaultRowHeight="18"/>
  <cols>
    <col min="1" max="1" width="16.85546875" style="159" customWidth="1"/>
    <col min="2" max="2" width="16.7109375" style="159" customWidth="1"/>
    <col min="3" max="3" width="7.5703125" style="172" customWidth="1"/>
    <col min="4" max="4" width="28.28515625" style="173" hidden="1" customWidth="1"/>
    <col min="5" max="5" width="38.28515625" style="168" customWidth="1"/>
    <col min="6" max="6" width="13.5703125" style="187" hidden="1" customWidth="1"/>
    <col min="7" max="7" width="13.42578125" style="159" hidden="1" customWidth="1"/>
    <col min="8" max="8" width="13.140625" style="159" hidden="1" customWidth="1"/>
    <col min="9" max="9" width="12.140625" style="159" hidden="1" customWidth="1"/>
    <col min="10" max="10" width="12.42578125" style="159" hidden="1" customWidth="1"/>
    <col min="11" max="11" width="12.140625" style="188" customWidth="1"/>
    <col min="12" max="12" width="25.42578125" style="168" customWidth="1"/>
    <col min="13" max="13" width="35.42578125" style="159" customWidth="1"/>
    <col min="14" max="14" width="19.85546875" style="159" hidden="1" customWidth="1"/>
    <col min="15" max="15" width="10.28515625" style="159" customWidth="1"/>
    <col min="16" max="16" width="13.140625" style="159" customWidth="1"/>
    <col min="17" max="17" width="12" style="159" customWidth="1"/>
    <col min="18" max="18" width="10.7109375" style="159" customWidth="1"/>
    <col min="19" max="19" width="12" style="159" customWidth="1"/>
    <col min="20" max="20" width="11.42578125" style="159" customWidth="1"/>
    <col min="21" max="21" width="12.85546875" style="159" customWidth="1"/>
    <col min="22" max="22" width="12.42578125" style="159" customWidth="1"/>
    <col min="23" max="23" width="9.7109375" style="159" customWidth="1"/>
    <col min="24" max="24" width="9" style="159" customWidth="1"/>
    <col min="25" max="25" width="10.5703125" style="159" customWidth="1"/>
    <col min="26" max="26" width="10.42578125" style="159" customWidth="1"/>
    <col min="27" max="16384" width="9.140625" style="159"/>
  </cols>
  <sheetData>
    <row r="1" spans="1:26" s="156" customFormat="1" ht="36" customHeight="1">
      <c r="A1" s="241" t="s">
        <v>633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156" customFormat="1" ht="27" customHeight="1">
      <c r="A2" s="12"/>
      <c r="B2" s="12"/>
      <c r="C2" s="12"/>
      <c r="D2" s="169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6" s="157" customFormat="1" ht="20.25" customHeight="1">
      <c r="B3" s="246" t="s">
        <v>2934</v>
      </c>
      <c r="C3" s="246"/>
      <c r="D3" s="174"/>
      <c r="E3" s="243"/>
      <c r="F3" s="243"/>
      <c r="G3" s="243"/>
      <c r="H3" s="243"/>
      <c r="I3" s="243"/>
      <c r="J3" s="243"/>
      <c r="K3" s="243"/>
      <c r="L3" s="243"/>
    </row>
    <row r="4" spans="1:26" ht="96.75" customHeight="1">
      <c r="A4" s="232" t="s">
        <v>102</v>
      </c>
      <c r="B4" s="232" t="s">
        <v>2888</v>
      </c>
      <c r="C4" s="232" t="s">
        <v>2070</v>
      </c>
      <c r="D4" s="16"/>
      <c r="E4" s="232" t="s">
        <v>2606</v>
      </c>
      <c r="F4" s="13" t="s">
        <v>2926</v>
      </c>
      <c r="G4" s="13" t="s">
        <v>2927</v>
      </c>
      <c r="H4" s="13" t="s">
        <v>2928</v>
      </c>
      <c r="I4" s="13" t="s">
        <v>2929</v>
      </c>
      <c r="J4" s="13" t="s">
        <v>2930</v>
      </c>
      <c r="K4" s="232" t="s">
        <v>2059</v>
      </c>
      <c r="L4" s="232" t="s">
        <v>2912</v>
      </c>
      <c r="M4" s="232" t="s">
        <v>69</v>
      </c>
      <c r="N4" s="247" t="s">
        <v>128</v>
      </c>
      <c r="O4" s="233" t="s">
        <v>635</v>
      </c>
      <c r="P4" s="232" t="s">
        <v>2616</v>
      </c>
      <c r="Q4" s="232"/>
      <c r="R4" s="232"/>
      <c r="S4" s="232" t="s">
        <v>2947</v>
      </c>
      <c r="T4" s="232"/>
      <c r="U4" s="235" t="s">
        <v>2948</v>
      </c>
      <c r="V4" s="235"/>
      <c r="W4" s="232" t="s">
        <v>2949</v>
      </c>
      <c r="X4" s="232"/>
      <c r="Y4" s="232" t="s">
        <v>2950</v>
      </c>
      <c r="Z4" s="232"/>
    </row>
    <row r="5" spans="1:26" ht="54.75" customHeight="1">
      <c r="A5" s="232"/>
      <c r="B5" s="232"/>
      <c r="C5" s="232"/>
      <c r="D5" s="16"/>
      <c r="E5" s="232"/>
      <c r="F5" s="13"/>
      <c r="G5" s="13"/>
      <c r="H5" s="13"/>
      <c r="I5" s="13"/>
      <c r="J5" s="13"/>
      <c r="K5" s="232"/>
      <c r="L5" s="232"/>
      <c r="M5" s="232"/>
      <c r="N5" s="247"/>
      <c r="O5" s="234"/>
      <c r="P5" s="13" t="s">
        <v>2456</v>
      </c>
      <c r="Q5" s="13" t="s">
        <v>2457</v>
      </c>
      <c r="R5" s="13" t="s">
        <v>2951</v>
      </c>
      <c r="S5" s="13" t="s">
        <v>2952</v>
      </c>
      <c r="T5" s="13" t="s">
        <v>2953</v>
      </c>
      <c r="U5" s="130" t="s">
        <v>2952</v>
      </c>
      <c r="V5" s="130" t="s">
        <v>2953</v>
      </c>
      <c r="W5" s="13" t="s">
        <v>2952</v>
      </c>
      <c r="X5" s="13" t="s">
        <v>2953</v>
      </c>
      <c r="Y5" s="13" t="s">
        <v>2952</v>
      </c>
      <c r="Z5" s="13" t="s">
        <v>2953</v>
      </c>
    </row>
    <row r="6" spans="1:26" s="160" customFormat="1" ht="54" customHeight="1">
      <c r="A6" s="31">
        <v>1</v>
      </c>
      <c r="B6" s="16">
        <v>2</v>
      </c>
      <c r="C6" s="31">
        <v>3</v>
      </c>
      <c r="D6" s="31"/>
      <c r="E6" s="16">
        <v>4</v>
      </c>
      <c r="F6" s="31">
        <v>5</v>
      </c>
      <c r="G6" s="16">
        <v>6</v>
      </c>
      <c r="H6" s="31">
        <v>7</v>
      </c>
      <c r="I6" s="16">
        <v>8</v>
      </c>
      <c r="J6" s="31">
        <v>9</v>
      </c>
      <c r="K6" s="16">
        <v>10</v>
      </c>
      <c r="L6" s="31">
        <v>11</v>
      </c>
      <c r="M6" s="16">
        <v>12</v>
      </c>
      <c r="N6" s="175"/>
      <c r="O6" s="16">
        <v>5</v>
      </c>
      <c r="P6" s="16">
        <v>6</v>
      </c>
      <c r="Q6" s="16">
        <v>7</v>
      </c>
      <c r="R6" s="16">
        <v>8</v>
      </c>
      <c r="S6" s="16" t="s">
        <v>2954</v>
      </c>
      <c r="T6" s="16" t="s">
        <v>2955</v>
      </c>
      <c r="U6" s="131" t="s">
        <v>2956</v>
      </c>
      <c r="V6" s="131" t="s">
        <v>2957</v>
      </c>
      <c r="W6" s="16" t="s">
        <v>2958</v>
      </c>
      <c r="X6" s="16" t="s">
        <v>2959</v>
      </c>
      <c r="Y6" s="16" t="s">
        <v>2960</v>
      </c>
      <c r="Z6" s="16" t="s">
        <v>2961</v>
      </c>
    </row>
    <row r="7" spans="1:26" ht="24.95" customHeight="1">
      <c r="A7" s="38" t="s">
        <v>2753</v>
      </c>
      <c r="B7" s="176" t="s">
        <v>2761</v>
      </c>
      <c r="C7" s="155">
        <v>1</v>
      </c>
      <c r="D7" s="107" t="s">
        <v>1713</v>
      </c>
      <c r="E7" s="33" t="s">
        <v>956</v>
      </c>
      <c r="F7" s="30">
        <v>62</v>
      </c>
      <c r="G7" s="30">
        <v>123</v>
      </c>
      <c r="H7" s="30">
        <v>69</v>
      </c>
      <c r="I7" s="30"/>
      <c r="J7" s="30">
        <v>6</v>
      </c>
      <c r="K7" s="40">
        <f t="shared" ref="K7:K38" si="0">J7+I7+H7+G7+F7</f>
        <v>260</v>
      </c>
      <c r="L7" s="41">
        <v>33510100001505</v>
      </c>
      <c r="M7" s="40" t="s">
        <v>957</v>
      </c>
      <c r="N7" s="177" t="s">
        <v>131</v>
      </c>
      <c r="O7" s="19">
        <v>8845</v>
      </c>
      <c r="P7" s="127">
        <v>1.2949999999999999</v>
      </c>
      <c r="Q7" s="127">
        <v>0.84399999999999942</v>
      </c>
      <c r="R7" s="127">
        <f t="shared" ref="R7:R38" si="1">P7+Q7</f>
        <v>2.1389999999999993</v>
      </c>
      <c r="S7" s="128">
        <f t="shared" ref="S7:S38" si="2">O7*0.00113772</f>
        <v>10.0631334</v>
      </c>
      <c r="T7" s="128">
        <f t="shared" ref="T7:T38" si="3">O7*0.001804175</f>
        <v>15.957927875000001</v>
      </c>
      <c r="U7" s="128">
        <f t="shared" ref="U7:V11" si="4">S7-P7</f>
        <v>8.7681334</v>
      </c>
      <c r="V7" s="128">
        <f t="shared" si="4"/>
        <v>15.113927875000002</v>
      </c>
      <c r="W7" s="128">
        <f t="shared" ref="W7:W38" si="5">U7/3*81.69%</f>
        <v>2.38756272482</v>
      </c>
      <c r="X7" s="128">
        <f t="shared" ref="X7:X38" si="6">V7/3*92.52%</f>
        <v>4.66113535665</v>
      </c>
      <c r="Y7" s="128">
        <f t="shared" ref="Y7:Y38" si="7">ROUND(W7*3,2)</f>
        <v>7.16</v>
      </c>
      <c r="Z7" s="128">
        <f t="shared" ref="Z7:Z38" si="8">ROUND(X7*3,2)</f>
        <v>13.98</v>
      </c>
    </row>
    <row r="8" spans="1:26" ht="24.95" customHeight="1">
      <c r="A8" s="38" t="s">
        <v>2753</v>
      </c>
      <c r="B8" s="33" t="s">
        <v>2753</v>
      </c>
      <c r="C8" s="155">
        <v>2</v>
      </c>
      <c r="D8" s="107" t="s">
        <v>958</v>
      </c>
      <c r="E8" s="33" t="s">
        <v>959</v>
      </c>
      <c r="F8" s="30">
        <v>4</v>
      </c>
      <c r="G8" s="30">
        <v>44</v>
      </c>
      <c r="H8" s="30">
        <v>13</v>
      </c>
      <c r="I8" s="30"/>
      <c r="J8" s="30">
        <v>0</v>
      </c>
      <c r="K8" s="40">
        <f t="shared" si="0"/>
        <v>61</v>
      </c>
      <c r="L8" s="41">
        <v>33510100001501</v>
      </c>
      <c r="M8" s="40" t="s">
        <v>957</v>
      </c>
      <c r="N8" s="177" t="s">
        <v>131</v>
      </c>
      <c r="O8" s="19">
        <v>1910</v>
      </c>
      <c r="P8" s="127">
        <v>0.85799999999999987</v>
      </c>
      <c r="Q8" s="127">
        <v>1.4535000000000005</v>
      </c>
      <c r="R8" s="127">
        <f t="shared" si="1"/>
        <v>2.3115000000000006</v>
      </c>
      <c r="S8" s="128">
        <f t="shared" si="2"/>
        <v>2.1730452000000002</v>
      </c>
      <c r="T8" s="128">
        <f t="shared" si="3"/>
        <v>3.4459742500000003</v>
      </c>
      <c r="U8" s="128">
        <f t="shared" si="4"/>
        <v>1.3150452000000004</v>
      </c>
      <c r="V8" s="128">
        <f t="shared" si="4"/>
        <v>1.9924742499999999</v>
      </c>
      <c r="W8" s="128">
        <f t="shared" si="5"/>
        <v>0.35808680796000009</v>
      </c>
      <c r="X8" s="128">
        <f t="shared" si="6"/>
        <v>0.61447905869999986</v>
      </c>
      <c r="Y8" s="128">
        <f t="shared" si="7"/>
        <v>1.07</v>
      </c>
      <c r="Z8" s="128">
        <f t="shared" si="8"/>
        <v>1.84</v>
      </c>
    </row>
    <row r="9" spans="1:26" ht="24.95" customHeight="1">
      <c r="A9" s="38" t="s">
        <v>2753</v>
      </c>
      <c r="B9" s="176" t="s">
        <v>2756</v>
      </c>
      <c r="C9" s="155">
        <v>3</v>
      </c>
      <c r="D9" s="107" t="s">
        <v>960</v>
      </c>
      <c r="E9" s="33" t="s">
        <v>961</v>
      </c>
      <c r="F9" s="30">
        <v>1</v>
      </c>
      <c r="G9" s="30">
        <v>51</v>
      </c>
      <c r="H9" s="30">
        <v>18</v>
      </c>
      <c r="I9" s="30"/>
      <c r="J9" s="30">
        <v>4</v>
      </c>
      <c r="K9" s="40">
        <f t="shared" si="0"/>
        <v>74</v>
      </c>
      <c r="L9" s="41">
        <v>33510100001498</v>
      </c>
      <c r="M9" s="40" t="s">
        <v>957</v>
      </c>
      <c r="N9" s="177" t="s">
        <v>131</v>
      </c>
      <c r="O9" s="19">
        <v>3318</v>
      </c>
      <c r="P9" s="127">
        <v>1.226</v>
      </c>
      <c r="Q9" s="127">
        <v>1.6005000000000007</v>
      </c>
      <c r="R9" s="127">
        <f t="shared" si="1"/>
        <v>2.8265000000000007</v>
      </c>
      <c r="S9" s="128">
        <f t="shared" si="2"/>
        <v>3.7749549600000001</v>
      </c>
      <c r="T9" s="128">
        <f t="shared" si="3"/>
        <v>5.98625265</v>
      </c>
      <c r="U9" s="128">
        <f t="shared" si="4"/>
        <v>2.5489549600000001</v>
      </c>
      <c r="V9" s="128">
        <f t="shared" si="4"/>
        <v>4.3857526499999988</v>
      </c>
      <c r="W9" s="128">
        <f t="shared" si="5"/>
        <v>0.69408043560800003</v>
      </c>
      <c r="X9" s="128">
        <f t="shared" si="6"/>
        <v>1.3525661172599996</v>
      </c>
      <c r="Y9" s="128">
        <f t="shared" si="7"/>
        <v>2.08</v>
      </c>
      <c r="Z9" s="128">
        <f t="shared" si="8"/>
        <v>4.0599999999999996</v>
      </c>
    </row>
    <row r="10" spans="1:26" ht="24.95" customHeight="1">
      <c r="A10" s="38" t="s">
        <v>2753</v>
      </c>
      <c r="B10" s="176" t="s">
        <v>2786</v>
      </c>
      <c r="C10" s="155">
        <v>4</v>
      </c>
      <c r="D10" s="107" t="s">
        <v>1709</v>
      </c>
      <c r="E10" s="33" t="s">
        <v>962</v>
      </c>
      <c r="F10" s="30">
        <v>13</v>
      </c>
      <c r="G10" s="30">
        <v>93</v>
      </c>
      <c r="H10" s="30">
        <v>13</v>
      </c>
      <c r="I10" s="30"/>
      <c r="J10" s="30">
        <v>11</v>
      </c>
      <c r="K10" s="40">
        <f t="shared" si="0"/>
        <v>130</v>
      </c>
      <c r="L10" s="41">
        <v>33510100001493</v>
      </c>
      <c r="M10" s="40" t="s">
        <v>957</v>
      </c>
      <c r="N10" s="177" t="s">
        <v>131</v>
      </c>
      <c r="O10" s="19">
        <v>4104</v>
      </c>
      <c r="P10" s="127">
        <v>1.351</v>
      </c>
      <c r="Q10" s="127">
        <v>1.9350000000000001</v>
      </c>
      <c r="R10" s="127">
        <f t="shared" si="1"/>
        <v>3.286</v>
      </c>
      <c r="S10" s="128">
        <f t="shared" si="2"/>
        <v>4.6692028800000003</v>
      </c>
      <c r="T10" s="128">
        <f t="shared" si="3"/>
        <v>7.4043342000000001</v>
      </c>
      <c r="U10" s="128">
        <f t="shared" si="4"/>
        <v>3.3182028800000003</v>
      </c>
      <c r="V10" s="128">
        <f t="shared" si="4"/>
        <v>5.4693342000000005</v>
      </c>
      <c r="W10" s="128">
        <f t="shared" si="5"/>
        <v>0.903546644224</v>
      </c>
      <c r="X10" s="128">
        <f t="shared" si="6"/>
        <v>1.6867426672799999</v>
      </c>
      <c r="Y10" s="128">
        <f t="shared" si="7"/>
        <v>2.71</v>
      </c>
      <c r="Z10" s="128">
        <f t="shared" si="8"/>
        <v>5.0599999999999996</v>
      </c>
    </row>
    <row r="11" spans="1:26" ht="24.95" customHeight="1">
      <c r="A11" s="38" t="s">
        <v>2753</v>
      </c>
      <c r="B11" s="176" t="s">
        <v>2756</v>
      </c>
      <c r="C11" s="155">
        <v>5</v>
      </c>
      <c r="D11" s="107" t="s">
        <v>963</v>
      </c>
      <c r="E11" s="33" t="s">
        <v>964</v>
      </c>
      <c r="F11" s="30">
        <v>7</v>
      </c>
      <c r="G11" s="30">
        <v>83</v>
      </c>
      <c r="H11" s="30">
        <v>24</v>
      </c>
      <c r="I11" s="30"/>
      <c r="J11" s="30">
        <v>0</v>
      </c>
      <c r="K11" s="40">
        <f t="shared" si="0"/>
        <v>114</v>
      </c>
      <c r="L11" s="41">
        <v>33510100001497</v>
      </c>
      <c r="M11" s="40" t="s">
        <v>957</v>
      </c>
      <c r="N11" s="177" t="s">
        <v>131</v>
      </c>
      <c r="O11" s="19">
        <v>3592</v>
      </c>
      <c r="P11" s="127">
        <v>1.3870000000000005</v>
      </c>
      <c r="Q11" s="127">
        <v>2.0585000000000013</v>
      </c>
      <c r="R11" s="127">
        <f t="shared" si="1"/>
        <v>3.4455000000000018</v>
      </c>
      <c r="S11" s="128">
        <f t="shared" si="2"/>
        <v>4.0866902400000003</v>
      </c>
      <c r="T11" s="128">
        <f t="shared" si="3"/>
        <v>6.4805966000000002</v>
      </c>
      <c r="U11" s="128">
        <f t="shared" si="4"/>
        <v>2.6996902399999998</v>
      </c>
      <c r="V11" s="128">
        <f t="shared" si="4"/>
        <v>4.4220965999999988</v>
      </c>
      <c r="W11" s="128">
        <f t="shared" si="5"/>
        <v>0.73512565235199989</v>
      </c>
      <c r="X11" s="128">
        <f t="shared" si="6"/>
        <v>1.3637745914399997</v>
      </c>
      <c r="Y11" s="128">
        <f t="shared" si="7"/>
        <v>2.21</v>
      </c>
      <c r="Z11" s="128">
        <f t="shared" si="8"/>
        <v>4.09</v>
      </c>
    </row>
    <row r="12" spans="1:26" ht="24.95" customHeight="1">
      <c r="A12" s="38" t="s">
        <v>2753</v>
      </c>
      <c r="B12" s="33" t="s">
        <v>965</v>
      </c>
      <c r="C12" s="155">
        <v>6</v>
      </c>
      <c r="D12" s="107" t="s">
        <v>966</v>
      </c>
      <c r="E12" s="33" t="s">
        <v>967</v>
      </c>
      <c r="F12" s="30">
        <v>33</v>
      </c>
      <c r="G12" s="30">
        <v>73</v>
      </c>
      <c r="H12" s="30">
        <v>44</v>
      </c>
      <c r="I12" s="30"/>
      <c r="J12" s="30">
        <v>1</v>
      </c>
      <c r="K12" s="40">
        <f t="shared" si="0"/>
        <v>151</v>
      </c>
      <c r="L12" s="41">
        <v>33510100001444</v>
      </c>
      <c r="M12" s="40" t="s">
        <v>957</v>
      </c>
      <c r="N12" s="177" t="s">
        <v>131</v>
      </c>
      <c r="O12" s="19"/>
      <c r="P12" s="127">
        <v>6.472999999999999</v>
      </c>
      <c r="Q12" s="127">
        <v>5.8570000000000011</v>
      </c>
      <c r="R12" s="127">
        <f t="shared" si="1"/>
        <v>12.33</v>
      </c>
      <c r="S12" s="128">
        <f t="shared" si="2"/>
        <v>0</v>
      </c>
      <c r="T12" s="128">
        <f t="shared" si="3"/>
        <v>0</v>
      </c>
      <c r="U12" s="151">
        <v>0</v>
      </c>
      <c r="V12" s="151">
        <v>0</v>
      </c>
      <c r="W12" s="128">
        <f t="shared" si="5"/>
        <v>0</v>
      </c>
      <c r="X12" s="128">
        <f t="shared" si="6"/>
        <v>0</v>
      </c>
      <c r="Y12" s="128">
        <f t="shared" si="7"/>
        <v>0</v>
      </c>
      <c r="Z12" s="128">
        <f t="shared" si="8"/>
        <v>0</v>
      </c>
    </row>
    <row r="13" spans="1:26" ht="24.95" customHeight="1">
      <c r="A13" s="38" t="s">
        <v>2753</v>
      </c>
      <c r="B13" s="176" t="s">
        <v>2761</v>
      </c>
      <c r="C13" s="155">
        <v>7</v>
      </c>
      <c r="D13" s="107" t="s">
        <v>1714</v>
      </c>
      <c r="E13" s="33" t="s">
        <v>968</v>
      </c>
      <c r="F13" s="30">
        <v>6</v>
      </c>
      <c r="G13" s="30">
        <v>36</v>
      </c>
      <c r="H13" s="30">
        <v>0</v>
      </c>
      <c r="I13" s="30"/>
      <c r="J13" s="30"/>
      <c r="K13" s="40">
        <f t="shared" si="0"/>
        <v>42</v>
      </c>
      <c r="L13" s="41">
        <v>33510100001507</v>
      </c>
      <c r="M13" s="40" t="s">
        <v>957</v>
      </c>
      <c r="N13" s="177" t="s">
        <v>131</v>
      </c>
      <c r="O13" s="19">
        <v>1071</v>
      </c>
      <c r="P13" s="127">
        <v>0.61099999999999999</v>
      </c>
      <c r="Q13" s="127">
        <v>0.61650000000000049</v>
      </c>
      <c r="R13" s="127">
        <f t="shared" si="1"/>
        <v>1.2275000000000005</v>
      </c>
      <c r="S13" s="128">
        <f t="shared" si="2"/>
        <v>1.21849812</v>
      </c>
      <c r="T13" s="128">
        <f t="shared" si="3"/>
        <v>1.9322714250000002</v>
      </c>
      <c r="U13" s="128">
        <f>S13-P13</f>
        <v>0.60749812000000003</v>
      </c>
      <c r="V13" s="128">
        <f>T13-Q13</f>
        <v>1.3157714249999997</v>
      </c>
      <c r="W13" s="128">
        <f t="shared" si="5"/>
        <v>0.165421738076</v>
      </c>
      <c r="X13" s="128">
        <f t="shared" si="6"/>
        <v>0.40578390746999982</v>
      </c>
      <c r="Y13" s="128">
        <f t="shared" si="7"/>
        <v>0.5</v>
      </c>
      <c r="Z13" s="128">
        <f t="shared" si="8"/>
        <v>1.22</v>
      </c>
    </row>
    <row r="14" spans="1:26" ht="24.95" customHeight="1">
      <c r="A14" s="38" t="s">
        <v>2753</v>
      </c>
      <c r="B14" s="33" t="s">
        <v>2753</v>
      </c>
      <c r="C14" s="155">
        <v>8</v>
      </c>
      <c r="D14" s="107" t="s">
        <v>969</v>
      </c>
      <c r="E14" s="33" t="s">
        <v>970</v>
      </c>
      <c r="F14" s="30">
        <v>50</v>
      </c>
      <c r="G14" s="30">
        <v>168</v>
      </c>
      <c r="H14" s="30">
        <v>42</v>
      </c>
      <c r="I14" s="30"/>
      <c r="J14" s="30">
        <v>2</v>
      </c>
      <c r="K14" s="40">
        <f t="shared" si="0"/>
        <v>262</v>
      </c>
      <c r="L14" s="41">
        <v>11530100007802</v>
      </c>
      <c r="M14" s="40" t="s">
        <v>971</v>
      </c>
      <c r="N14" s="178" t="s">
        <v>972</v>
      </c>
      <c r="O14" s="19">
        <v>8739</v>
      </c>
      <c r="P14" s="127">
        <v>3.5410000000000004</v>
      </c>
      <c r="Q14" s="127">
        <v>4.1445000000000007</v>
      </c>
      <c r="R14" s="127">
        <f t="shared" si="1"/>
        <v>7.6855000000000011</v>
      </c>
      <c r="S14" s="128">
        <f t="shared" si="2"/>
        <v>9.9425350800000007</v>
      </c>
      <c r="T14" s="128">
        <f t="shared" si="3"/>
        <v>15.766685325000001</v>
      </c>
      <c r="U14" s="128">
        <f>S14-P14</f>
        <v>6.4015350800000004</v>
      </c>
      <c r="V14" s="128">
        <f>T14-Q14</f>
        <v>11.622185325</v>
      </c>
      <c r="W14" s="128">
        <f t="shared" si="5"/>
        <v>1.743138002284</v>
      </c>
      <c r="X14" s="128">
        <f t="shared" si="6"/>
        <v>3.5842819542299997</v>
      </c>
      <c r="Y14" s="128">
        <f t="shared" si="7"/>
        <v>5.23</v>
      </c>
      <c r="Z14" s="128">
        <f t="shared" si="8"/>
        <v>10.75</v>
      </c>
    </row>
    <row r="15" spans="1:26" ht="24.95" customHeight="1">
      <c r="A15" s="38" t="s">
        <v>2753</v>
      </c>
      <c r="B15" s="176" t="s">
        <v>2759</v>
      </c>
      <c r="C15" s="155">
        <v>9</v>
      </c>
      <c r="D15" s="107" t="s">
        <v>1690</v>
      </c>
      <c r="E15" s="33" t="s">
        <v>973</v>
      </c>
      <c r="F15" s="30">
        <v>26</v>
      </c>
      <c r="G15" s="30">
        <v>46</v>
      </c>
      <c r="H15" s="30">
        <v>37</v>
      </c>
      <c r="I15" s="30"/>
      <c r="J15" s="30"/>
      <c r="K15" s="40">
        <f t="shared" si="0"/>
        <v>109</v>
      </c>
      <c r="L15" s="41">
        <v>50044849199</v>
      </c>
      <c r="M15" s="40" t="s">
        <v>93</v>
      </c>
      <c r="N15" s="179" t="s">
        <v>133</v>
      </c>
      <c r="O15" s="19"/>
      <c r="P15" s="127">
        <v>7.74</v>
      </c>
      <c r="Q15" s="127">
        <v>12.185</v>
      </c>
      <c r="R15" s="127">
        <f t="shared" si="1"/>
        <v>19.925000000000001</v>
      </c>
      <c r="S15" s="128">
        <f t="shared" si="2"/>
        <v>0</v>
      </c>
      <c r="T15" s="128">
        <f t="shared" si="3"/>
        <v>0</v>
      </c>
      <c r="U15" s="151">
        <v>0</v>
      </c>
      <c r="V15" s="151">
        <v>0</v>
      </c>
      <c r="W15" s="128">
        <f t="shared" si="5"/>
        <v>0</v>
      </c>
      <c r="X15" s="128">
        <f t="shared" si="6"/>
        <v>0</v>
      </c>
      <c r="Y15" s="128">
        <f t="shared" si="7"/>
        <v>0</v>
      </c>
      <c r="Z15" s="128">
        <f t="shared" si="8"/>
        <v>0</v>
      </c>
    </row>
    <row r="16" spans="1:26" ht="24.95" customHeight="1">
      <c r="A16" s="38" t="s">
        <v>2661</v>
      </c>
      <c r="B16" s="33" t="s">
        <v>2340</v>
      </c>
      <c r="C16" s="155">
        <v>10</v>
      </c>
      <c r="D16" s="107" t="s">
        <v>1637</v>
      </c>
      <c r="E16" s="33" t="s">
        <v>974</v>
      </c>
      <c r="F16" s="30">
        <v>0</v>
      </c>
      <c r="G16" s="30">
        <v>48</v>
      </c>
      <c r="H16" s="30">
        <v>53</v>
      </c>
      <c r="I16" s="30"/>
      <c r="J16" s="30"/>
      <c r="K16" s="40">
        <f t="shared" si="0"/>
        <v>101</v>
      </c>
      <c r="L16" s="42">
        <v>11630100005473</v>
      </c>
      <c r="M16" s="40" t="s">
        <v>88</v>
      </c>
      <c r="N16" s="178" t="s">
        <v>130</v>
      </c>
      <c r="O16" s="19">
        <v>3166</v>
      </c>
      <c r="P16" s="127">
        <v>1.6079999999999997</v>
      </c>
      <c r="Q16" s="127">
        <v>1.5445000000000002</v>
      </c>
      <c r="R16" s="127">
        <f t="shared" si="1"/>
        <v>3.1524999999999999</v>
      </c>
      <c r="S16" s="128">
        <f t="shared" si="2"/>
        <v>3.6020215200000001</v>
      </c>
      <c r="T16" s="128">
        <f t="shared" si="3"/>
        <v>5.7120180500000002</v>
      </c>
      <c r="U16" s="128">
        <f t="shared" ref="U16:V19" si="9">S16-P16</f>
        <v>1.9940215200000004</v>
      </c>
      <c r="V16" s="128">
        <f t="shared" si="9"/>
        <v>4.16751805</v>
      </c>
      <c r="W16" s="128">
        <f t="shared" si="5"/>
        <v>0.54297205989600017</v>
      </c>
      <c r="X16" s="128">
        <f t="shared" si="6"/>
        <v>1.2852625666199999</v>
      </c>
      <c r="Y16" s="128">
        <f t="shared" si="7"/>
        <v>1.63</v>
      </c>
      <c r="Z16" s="128">
        <f t="shared" si="8"/>
        <v>3.86</v>
      </c>
    </row>
    <row r="17" spans="1:26" ht="24.95" customHeight="1">
      <c r="A17" s="38" t="s">
        <v>2661</v>
      </c>
      <c r="B17" s="33" t="s">
        <v>2661</v>
      </c>
      <c r="C17" s="155">
        <v>11</v>
      </c>
      <c r="D17" s="107" t="s">
        <v>1720</v>
      </c>
      <c r="E17" s="33" t="s">
        <v>975</v>
      </c>
      <c r="F17" s="30">
        <v>2</v>
      </c>
      <c r="G17" s="30">
        <v>23</v>
      </c>
      <c r="H17" s="30">
        <v>35</v>
      </c>
      <c r="I17" s="30"/>
      <c r="J17" s="30"/>
      <c r="K17" s="40">
        <f t="shared" si="0"/>
        <v>60</v>
      </c>
      <c r="L17" s="41">
        <v>33510100001521</v>
      </c>
      <c r="M17" s="40" t="s">
        <v>957</v>
      </c>
      <c r="N17" s="177" t="s">
        <v>131</v>
      </c>
      <c r="O17" s="19">
        <v>1412</v>
      </c>
      <c r="P17" s="127">
        <v>0.52299999999999991</v>
      </c>
      <c r="Q17" s="127">
        <v>1.056</v>
      </c>
      <c r="R17" s="127">
        <f t="shared" si="1"/>
        <v>1.579</v>
      </c>
      <c r="S17" s="128">
        <f t="shared" si="2"/>
        <v>1.6064606400000001</v>
      </c>
      <c r="T17" s="128">
        <f t="shared" si="3"/>
        <v>2.5474951000000003</v>
      </c>
      <c r="U17" s="128">
        <f t="shared" si="9"/>
        <v>1.0834606400000002</v>
      </c>
      <c r="V17" s="128">
        <f t="shared" si="9"/>
        <v>1.4914951000000003</v>
      </c>
      <c r="W17" s="128">
        <f t="shared" si="5"/>
        <v>0.29502633227200004</v>
      </c>
      <c r="X17" s="128">
        <f t="shared" si="6"/>
        <v>0.45997708884000005</v>
      </c>
      <c r="Y17" s="128">
        <f t="shared" si="7"/>
        <v>0.89</v>
      </c>
      <c r="Z17" s="128">
        <f t="shared" si="8"/>
        <v>1.38</v>
      </c>
    </row>
    <row r="18" spans="1:26" ht="40.5" customHeight="1">
      <c r="A18" s="112" t="s">
        <v>2661</v>
      </c>
      <c r="B18" s="170" t="s">
        <v>2661</v>
      </c>
      <c r="C18" s="155">
        <v>12</v>
      </c>
      <c r="D18" s="162" t="s">
        <v>976</v>
      </c>
      <c r="E18" s="180" t="s">
        <v>977</v>
      </c>
      <c r="F18" s="89">
        <v>16</v>
      </c>
      <c r="G18" s="89">
        <v>73</v>
      </c>
      <c r="H18" s="89">
        <v>101</v>
      </c>
      <c r="I18" s="89"/>
      <c r="J18" s="89">
        <v>0</v>
      </c>
      <c r="K18" s="163">
        <f t="shared" si="0"/>
        <v>190</v>
      </c>
      <c r="L18" s="164">
        <v>11150100004430</v>
      </c>
      <c r="M18" s="163" t="s">
        <v>978</v>
      </c>
      <c r="N18" s="181" t="s">
        <v>979</v>
      </c>
      <c r="O18" s="19">
        <v>3864</v>
      </c>
      <c r="P18" s="127">
        <v>3.1759999999999997</v>
      </c>
      <c r="Q18" s="127">
        <v>5.2059999999999995</v>
      </c>
      <c r="R18" s="127">
        <f t="shared" si="1"/>
        <v>8.3819999999999997</v>
      </c>
      <c r="S18" s="128">
        <f t="shared" si="2"/>
        <v>4.39615008</v>
      </c>
      <c r="T18" s="128">
        <f t="shared" si="3"/>
        <v>6.9713322</v>
      </c>
      <c r="U18" s="128">
        <f t="shared" si="9"/>
        <v>1.2201500800000002</v>
      </c>
      <c r="V18" s="128">
        <f t="shared" si="9"/>
        <v>1.7653322000000005</v>
      </c>
      <c r="W18" s="128">
        <f t="shared" si="5"/>
        <v>0.33224686678400006</v>
      </c>
      <c r="X18" s="128">
        <f t="shared" si="6"/>
        <v>0.5444284504800001</v>
      </c>
      <c r="Y18" s="128">
        <f t="shared" si="7"/>
        <v>1</v>
      </c>
      <c r="Z18" s="128">
        <f t="shared" si="8"/>
        <v>1.63</v>
      </c>
    </row>
    <row r="19" spans="1:26" ht="28.5" customHeight="1">
      <c r="A19" s="38" t="s">
        <v>2661</v>
      </c>
      <c r="B19" s="33" t="s">
        <v>2875</v>
      </c>
      <c r="C19" s="155">
        <v>13</v>
      </c>
      <c r="D19" s="107" t="s">
        <v>1688</v>
      </c>
      <c r="E19" s="33" t="s">
        <v>980</v>
      </c>
      <c r="F19" s="30">
        <v>1</v>
      </c>
      <c r="G19" s="30">
        <v>34</v>
      </c>
      <c r="H19" s="30">
        <v>18</v>
      </c>
      <c r="I19" s="30"/>
      <c r="J19" s="30"/>
      <c r="K19" s="40">
        <f t="shared" si="0"/>
        <v>53</v>
      </c>
      <c r="L19" s="41">
        <v>50044234708</v>
      </c>
      <c r="M19" s="40" t="s">
        <v>93</v>
      </c>
      <c r="N19" s="179" t="s">
        <v>133</v>
      </c>
      <c r="O19" s="19">
        <v>1807</v>
      </c>
      <c r="P19" s="127">
        <v>0.50849999999999984</v>
      </c>
      <c r="Q19" s="127">
        <v>0.3019999999999996</v>
      </c>
      <c r="R19" s="127">
        <f t="shared" si="1"/>
        <v>0.81049999999999944</v>
      </c>
      <c r="S19" s="128">
        <f t="shared" si="2"/>
        <v>2.0558600400000002</v>
      </c>
      <c r="T19" s="128">
        <f t="shared" si="3"/>
        <v>3.2601442250000003</v>
      </c>
      <c r="U19" s="128">
        <f t="shared" si="9"/>
        <v>1.5473600400000005</v>
      </c>
      <c r="V19" s="128">
        <f t="shared" si="9"/>
        <v>2.9581442250000007</v>
      </c>
      <c r="W19" s="128">
        <f t="shared" si="5"/>
        <v>0.42134613889200012</v>
      </c>
      <c r="X19" s="128">
        <f t="shared" si="6"/>
        <v>0.91229167899000019</v>
      </c>
      <c r="Y19" s="128">
        <f t="shared" si="7"/>
        <v>1.26</v>
      </c>
      <c r="Z19" s="128">
        <f t="shared" si="8"/>
        <v>2.74</v>
      </c>
    </row>
    <row r="20" spans="1:26" ht="24.95" customHeight="1">
      <c r="A20" s="38" t="s">
        <v>2661</v>
      </c>
      <c r="B20" s="33" t="s">
        <v>2351</v>
      </c>
      <c r="C20" s="155">
        <v>14</v>
      </c>
      <c r="D20" s="107" t="s">
        <v>1636</v>
      </c>
      <c r="E20" s="33" t="s">
        <v>981</v>
      </c>
      <c r="F20" s="30">
        <v>11</v>
      </c>
      <c r="G20" s="30">
        <v>52</v>
      </c>
      <c r="H20" s="30">
        <v>48</v>
      </c>
      <c r="I20" s="30"/>
      <c r="J20" s="30"/>
      <c r="K20" s="40">
        <f t="shared" si="0"/>
        <v>111</v>
      </c>
      <c r="L20" s="42">
        <v>11630100005473</v>
      </c>
      <c r="M20" s="40" t="s">
        <v>88</v>
      </c>
      <c r="N20" s="178" t="s">
        <v>130</v>
      </c>
      <c r="O20" s="19">
        <v>1677</v>
      </c>
      <c r="P20" s="127">
        <v>8.6750000000000007</v>
      </c>
      <c r="Q20" s="127">
        <v>7.3090000000000002</v>
      </c>
      <c r="R20" s="127">
        <f t="shared" si="1"/>
        <v>15.984000000000002</v>
      </c>
      <c r="S20" s="128">
        <f t="shared" si="2"/>
        <v>1.90795644</v>
      </c>
      <c r="T20" s="128">
        <f t="shared" si="3"/>
        <v>3.0256014750000002</v>
      </c>
      <c r="U20" s="151">
        <v>0</v>
      </c>
      <c r="V20" s="151">
        <v>0</v>
      </c>
      <c r="W20" s="128">
        <f t="shared" si="5"/>
        <v>0</v>
      </c>
      <c r="X20" s="128">
        <f t="shared" si="6"/>
        <v>0</v>
      </c>
      <c r="Y20" s="128">
        <f t="shared" si="7"/>
        <v>0</v>
      </c>
      <c r="Z20" s="128">
        <f t="shared" si="8"/>
        <v>0</v>
      </c>
    </row>
    <row r="21" spans="1:26" ht="24.95" customHeight="1">
      <c r="A21" s="38" t="s">
        <v>982</v>
      </c>
      <c r="B21" s="33" t="s">
        <v>2812</v>
      </c>
      <c r="C21" s="155">
        <v>15</v>
      </c>
      <c r="D21" s="107" t="s">
        <v>1439</v>
      </c>
      <c r="E21" s="33" t="s">
        <v>983</v>
      </c>
      <c r="F21" s="30">
        <v>2</v>
      </c>
      <c r="G21" s="30">
        <v>113</v>
      </c>
      <c r="H21" s="30">
        <v>20</v>
      </c>
      <c r="I21" s="30"/>
      <c r="J21" s="30">
        <v>6</v>
      </c>
      <c r="K21" s="40">
        <f t="shared" si="0"/>
        <v>141</v>
      </c>
      <c r="L21" s="41">
        <v>33510100001373</v>
      </c>
      <c r="M21" s="40" t="s">
        <v>957</v>
      </c>
      <c r="N21" s="177" t="s">
        <v>131</v>
      </c>
      <c r="O21" s="19">
        <v>4044</v>
      </c>
      <c r="P21" s="127">
        <v>1.5090000000000003</v>
      </c>
      <c r="Q21" s="127">
        <v>2.4869999999999992</v>
      </c>
      <c r="R21" s="127">
        <f t="shared" si="1"/>
        <v>3.9959999999999996</v>
      </c>
      <c r="S21" s="128">
        <f t="shared" si="2"/>
        <v>4.6009396800000006</v>
      </c>
      <c r="T21" s="128">
        <f t="shared" si="3"/>
        <v>7.2960837000000005</v>
      </c>
      <c r="U21" s="128">
        <f t="shared" ref="U21:U34" si="10">S21-P21</f>
        <v>3.0919396800000003</v>
      </c>
      <c r="V21" s="128">
        <f t="shared" ref="V21:V34" si="11">T21-Q21</f>
        <v>4.8090837000000013</v>
      </c>
      <c r="W21" s="128">
        <f t="shared" si="5"/>
        <v>0.84193517486400005</v>
      </c>
      <c r="X21" s="128">
        <f t="shared" si="6"/>
        <v>1.4831214130800003</v>
      </c>
      <c r="Y21" s="128">
        <f t="shared" si="7"/>
        <v>2.5299999999999998</v>
      </c>
      <c r="Z21" s="128">
        <f t="shared" si="8"/>
        <v>4.45</v>
      </c>
    </row>
    <row r="22" spans="1:26" ht="24.95" customHeight="1">
      <c r="A22" s="38" t="s">
        <v>982</v>
      </c>
      <c r="B22" s="33" t="s">
        <v>2815</v>
      </c>
      <c r="C22" s="155">
        <v>16</v>
      </c>
      <c r="D22" s="107" t="s">
        <v>984</v>
      </c>
      <c r="E22" s="33" t="s">
        <v>985</v>
      </c>
      <c r="F22" s="30">
        <v>8</v>
      </c>
      <c r="G22" s="30">
        <v>70</v>
      </c>
      <c r="H22" s="30">
        <v>55</v>
      </c>
      <c r="I22" s="30"/>
      <c r="J22" s="30"/>
      <c r="K22" s="40">
        <f t="shared" si="0"/>
        <v>133</v>
      </c>
      <c r="L22" s="41">
        <v>33510100001354</v>
      </c>
      <c r="M22" s="40" t="s">
        <v>957</v>
      </c>
      <c r="N22" s="177" t="s">
        <v>131</v>
      </c>
      <c r="O22" s="19">
        <v>3763</v>
      </c>
      <c r="P22" s="127">
        <v>1.665</v>
      </c>
      <c r="Q22" s="127">
        <v>1.8660000000000005</v>
      </c>
      <c r="R22" s="127">
        <f t="shared" si="1"/>
        <v>3.5310000000000006</v>
      </c>
      <c r="S22" s="128">
        <f t="shared" si="2"/>
        <v>4.28124036</v>
      </c>
      <c r="T22" s="128">
        <f t="shared" si="3"/>
        <v>6.7891105250000008</v>
      </c>
      <c r="U22" s="128">
        <f t="shared" si="10"/>
        <v>2.6162403599999999</v>
      </c>
      <c r="V22" s="128">
        <f t="shared" si="11"/>
        <v>4.9231105250000002</v>
      </c>
      <c r="W22" s="128">
        <f t="shared" si="5"/>
        <v>0.71240225002799995</v>
      </c>
      <c r="X22" s="128">
        <f t="shared" si="6"/>
        <v>1.5182872859099998</v>
      </c>
      <c r="Y22" s="128">
        <f t="shared" si="7"/>
        <v>2.14</v>
      </c>
      <c r="Z22" s="128">
        <f t="shared" si="8"/>
        <v>4.55</v>
      </c>
    </row>
    <row r="23" spans="1:26" ht="24.95" customHeight="1">
      <c r="A23" s="38" t="s">
        <v>982</v>
      </c>
      <c r="B23" s="33" t="s">
        <v>2812</v>
      </c>
      <c r="C23" s="155">
        <v>17</v>
      </c>
      <c r="D23" s="107" t="s">
        <v>986</v>
      </c>
      <c r="E23" s="33" t="s">
        <v>987</v>
      </c>
      <c r="F23" s="30">
        <v>25</v>
      </c>
      <c r="G23" s="30">
        <v>56</v>
      </c>
      <c r="H23" s="30">
        <v>40</v>
      </c>
      <c r="I23" s="30"/>
      <c r="J23" s="30">
        <v>4</v>
      </c>
      <c r="K23" s="40">
        <f t="shared" si="0"/>
        <v>125</v>
      </c>
      <c r="L23" s="41">
        <v>33510100003753</v>
      </c>
      <c r="M23" s="40" t="s">
        <v>957</v>
      </c>
      <c r="N23" s="177" t="s">
        <v>131</v>
      </c>
      <c r="O23" s="19">
        <v>2646</v>
      </c>
      <c r="P23" s="127">
        <v>1.2639999999999998</v>
      </c>
      <c r="Q23" s="127">
        <v>1.8259999999999996</v>
      </c>
      <c r="R23" s="127">
        <f t="shared" si="1"/>
        <v>3.0899999999999994</v>
      </c>
      <c r="S23" s="128">
        <f t="shared" si="2"/>
        <v>3.01040712</v>
      </c>
      <c r="T23" s="128">
        <f t="shared" si="3"/>
        <v>4.7738470500000005</v>
      </c>
      <c r="U23" s="128">
        <f t="shared" si="10"/>
        <v>1.7464071200000002</v>
      </c>
      <c r="V23" s="128">
        <f t="shared" si="11"/>
        <v>2.9478470500000009</v>
      </c>
      <c r="W23" s="128">
        <f t="shared" si="5"/>
        <v>0.475546658776</v>
      </c>
      <c r="X23" s="128">
        <f t="shared" si="6"/>
        <v>0.9091160302200002</v>
      </c>
      <c r="Y23" s="128">
        <f t="shared" si="7"/>
        <v>1.43</v>
      </c>
      <c r="Z23" s="128">
        <f t="shared" si="8"/>
        <v>2.73</v>
      </c>
    </row>
    <row r="24" spans="1:26" ht="24.95" customHeight="1">
      <c r="A24" s="38" t="s">
        <v>982</v>
      </c>
      <c r="B24" s="33" t="s">
        <v>2822</v>
      </c>
      <c r="C24" s="155">
        <v>18</v>
      </c>
      <c r="D24" s="107" t="s">
        <v>1662</v>
      </c>
      <c r="E24" s="33" t="s">
        <v>988</v>
      </c>
      <c r="F24" s="30">
        <v>13</v>
      </c>
      <c r="G24" s="30">
        <v>49</v>
      </c>
      <c r="H24" s="30">
        <v>40</v>
      </c>
      <c r="I24" s="30"/>
      <c r="J24" s="30">
        <v>1</v>
      </c>
      <c r="K24" s="40">
        <f t="shared" si="0"/>
        <v>103</v>
      </c>
      <c r="L24" s="41">
        <v>33510100001386</v>
      </c>
      <c r="M24" s="40" t="s">
        <v>957</v>
      </c>
      <c r="N24" s="177" t="s">
        <v>131</v>
      </c>
      <c r="O24" s="19">
        <v>3724</v>
      </c>
      <c r="P24" s="127">
        <v>1.709000000000001</v>
      </c>
      <c r="Q24" s="127">
        <v>2.3039999999999998</v>
      </c>
      <c r="R24" s="127">
        <f t="shared" si="1"/>
        <v>4.0130000000000008</v>
      </c>
      <c r="S24" s="128">
        <f t="shared" si="2"/>
        <v>4.2368692800000005</v>
      </c>
      <c r="T24" s="128">
        <f t="shared" si="3"/>
        <v>6.7187477000000007</v>
      </c>
      <c r="U24" s="128">
        <f t="shared" si="10"/>
        <v>2.5278692799999996</v>
      </c>
      <c r="V24" s="128">
        <f t="shared" si="11"/>
        <v>4.4147477000000013</v>
      </c>
      <c r="W24" s="128">
        <f t="shared" si="5"/>
        <v>0.68833880494399979</v>
      </c>
      <c r="X24" s="128">
        <f t="shared" si="6"/>
        <v>1.3615081906800002</v>
      </c>
      <c r="Y24" s="128">
        <f t="shared" si="7"/>
        <v>2.0699999999999998</v>
      </c>
      <c r="Z24" s="128">
        <f t="shared" si="8"/>
        <v>4.08</v>
      </c>
    </row>
    <row r="25" spans="1:26" ht="24.95" customHeight="1">
      <c r="A25" s="38" t="s">
        <v>982</v>
      </c>
      <c r="B25" s="33" t="s">
        <v>2735</v>
      </c>
      <c r="C25" s="155">
        <v>19</v>
      </c>
      <c r="D25" s="107" t="s">
        <v>1656</v>
      </c>
      <c r="E25" s="33" t="s">
        <v>989</v>
      </c>
      <c r="F25" s="30">
        <v>24</v>
      </c>
      <c r="G25" s="30">
        <v>51</v>
      </c>
      <c r="H25" s="30">
        <v>27</v>
      </c>
      <c r="I25" s="30"/>
      <c r="J25" s="30"/>
      <c r="K25" s="40">
        <f t="shared" si="0"/>
        <v>102</v>
      </c>
      <c r="L25" s="41">
        <v>33510100001389</v>
      </c>
      <c r="M25" s="40" t="s">
        <v>957</v>
      </c>
      <c r="N25" s="177" t="s">
        <v>131</v>
      </c>
      <c r="O25" s="19">
        <v>4111</v>
      </c>
      <c r="P25" s="127">
        <v>1.1414999999999997</v>
      </c>
      <c r="Q25" s="127">
        <v>1.8010000000000002</v>
      </c>
      <c r="R25" s="127">
        <f t="shared" si="1"/>
        <v>2.9424999999999999</v>
      </c>
      <c r="S25" s="128">
        <f t="shared" si="2"/>
        <v>4.6771669200000003</v>
      </c>
      <c r="T25" s="128">
        <f t="shared" si="3"/>
        <v>7.4169634250000005</v>
      </c>
      <c r="U25" s="128">
        <f t="shared" si="10"/>
        <v>3.5356669200000006</v>
      </c>
      <c r="V25" s="128">
        <f t="shared" si="11"/>
        <v>5.6159634250000003</v>
      </c>
      <c r="W25" s="128">
        <f t="shared" si="5"/>
        <v>0.96276210231600001</v>
      </c>
      <c r="X25" s="128">
        <f t="shared" si="6"/>
        <v>1.7319631202699999</v>
      </c>
      <c r="Y25" s="128">
        <f t="shared" si="7"/>
        <v>2.89</v>
      </c>
      <c r="Z25" s="128">
        <f t="shared" si="8"/>
        <v>5.2</v>
      </c>
    </row>
    <row r="26" spans="1:26" ht="24.95" customHeight="1">
      <c r="A26" s="38" t="s">
        <v>982</v>
      </c>
      <c r="B26" s="33" t="s">
        <v>2824</v>
      </c>
      <c r="C26" s="155">
        <v>20</v>
      </c>
      <c r="D26" s="107" t="s">
        <v>1647</v>
      </c>
      <c r="E26" s="33" t="s">
        <v>990</v>
      </c>
      <c r="F26" s="30">
        <v>10</v>
      </c>
      <c r="G26" s="30">
        <v>78</v>
      </c>
      <c r="H26" s="30">
        <v>41</v>
      </c>
      <c r="I26" s="30"/>
      <c r="J26" s="30"/>
      <c r="K26" s="40">
        <f t="shared" si="0"/>
        <v>129</v>
      </c>
      <c r="L26" s="41">
        <v>33510100001356</v>
      </c>
      <c r="M26" s="40" t="s">
        <v>957</v>
      </c>
      <c r="N26" s="177" t="s">
        <v>131</v>
      </c>
      <c r="O26" s="19">
        <v>3844</v>
      </c>
      <c r="P26" s="127">
        <v>1.3180000000000003</v>
      </c>
      <c r="Q26" s="127">
        <v>0.9610000000000003</v>
      </c>
      <c r="R26" s="127">
        <f t="shared" si="1"/>
        <v>2.2790000000000008</v>
      </c>
      <c r="S26" s="128">
        <f t="shared" si="2"/>
        <v>4.3733956799999998</v>
      </c>
      <c r="T26" s="128">
        <f t="shared" si="3"/>
        <v>6.9352487000000007</v>
      </c>
      <c r="U26" s="128">
        <f t="shared" si="10"/>
        <v>3.0553956799999993</v>
      </c>
      <c r="V26" s="128">
        <f t="shared" si="11"/>
        <v>5.9742487000000004</v>
      </c>
      <c r="W26" s="128">
        <f t="shared" si="5"/>
        <v>0.83198424366399981</v>
      </c>
      <c r="X26" s="128">
        <f t="shared" si="6"/>
        <v>1.8424582990799998</v>
      </c>
      <c r="Y26" s="128">
        <f t="shared" si="7"/>
        <v>2.5</v>
      </c>
      <c r="Z26" s="128">
        <f t="shared" si="8"/>
        <v>5.53</v>
      </c>
    </row>
    <row r="27" spans="1:26" ht="24.95" customHeight="1">
      <c r="A27" s="38" t="s">
        <v>982</v>
      </c>
      <c r="B27" s="33" t="s">
        <v>2820</v>
      </c>
      <c r="C27" s="155">
        <v>21</v>
      </c>
      <c r="D27" s="107" t="s">
        <v>1663</v>
      </c>
      <c r="E27" s="33" t="s">
        <v>991</v>
      </c>
      <c r="F27" s="30">
        <v>21</v>
      </c>
      <c r="G27" s="30">
        <v>32</v>
      </c>
      <c r="H27" s="30">
        <v>15</v>
      </c>
      <c r="I27" s="30"/>
      <c r="J27" s="30">
        <v>7</v>
      </c>
      <c r="K27" s="40">
        <f t="shared" si="0"/>
        <v>75</v>
      </c>
      <c r="L27" s="41">
        <v>33510100001387</v>
      </c>
      <c r="M27" s="40" t="s">
        <v>957</v>
      </c>
      <c r="N27" s="177" t="s">
        <v>131</v>
      </c>
      <c r="O27" s="19">
        <v>2516</v>
      </c>
      <c r="P27" s="127">
        <v>0.89400000000000057</v>
      </c>
      <c r="Q27" s="127">
        <v>1.0419999999999998</v>
      </c>
      <c r="R27" s="127">
        <f t="shared" si="1"/>
        <v>1.9360000000000004</v>
      </c>
      <c r="S27" s="128">
        <f t="shared" si="2"/>
        <v>2.8625035200000002</v>
      </c>
      <c r="T27" s="128">
        <f t="shared" si="3"/>
        <v>4.5393043000000004</v>
      </c>
      <c r="U27" s="128">
        <f t="shared" si="10"/>
        <v>1.9685035199999996</v>
      </c>
      <c r="V27" s="128">
        <f t="shared" si="11"/>
        <v>3.4973043000000006</v>
      </c>
      <c r="W27" s="128">
        <f t="shared" si="5"/>
        <v>0.53602350849599989</v>
      </c>
      <c r="X27" s="128">
        <f t="shared" si="6"/>
        <v>1.0785686461200001</v>
      </c>
      <c r="Y27" s="128">
        <f t="shared" si="7"/>
        <v>1.61</v>
      </c>
      <c r="Z27" s="128">
        <f t="shared" si="8"/>
        <v>3.24</v>
      </c>
    </row>
    <row r="28" spans="1:26" ht="24.95" customHeight="1">
      <c r="A28" s="38" t="s">
        <v>107</v>
      </c>
      <c r="B28" s="33" t="s">
        <v>2858</v>
      </c>
      <c r="C28" s="155">
        <v>22</v>
      </c>
      <c r="D28" s="107" t="s">
        <v>1591</v>
      </c>
      <c r="E28" s="33" t="s">
        <v>992</v>
      </c>
      <c r="F28" s="30">
        <v>3</v>
      </c>
      <c r="G28" s="30">
        <v>121</v>
      </c>
      <c r="H28" s="30">
        <v>8</v>
      </c>
      <c r="I28" s="30"/>
      <c r="J28" s="30">
        <v>22</v>
      </c>
      <c r="K28" s="40">
        <f t="shared" si="0"/>
        <v>154</v>
      </c>
      <c r="L28" s="41">
        <v>50044565275</v>
      </c>
      <c r="M28" s="40" t="s">
        <v>94</v>
      </c>
      <c r="N28" s="177" t="s">
        <v>132</v>
      </c>
      <c r="O28" s="19">
        <v>4196</v>
      </c>
      <c r="P28" s="127">
        <v>-1.238</v>
      </c>
      <c r="Q28" s="127">
        <v>-3.0169999999999999</v>
      </c>
      <c r="R28" s="127">
        <f t="shared" si="1"/>
        <v>-4.2549999999999999</v>
      </c>
      <c r="S28" s="128">
        <f t="shared" si="2"/>
        <v>4.7738731200000002</v>
      </c>
      <c r="T28" s="128">
        <f t="shared" si="3"/>
        <v>7.5703183000000003</v>
      </c>
      <c r="U28" s="128">
        <f t="shared" si="10"/>
        <v>6.0118731200000006</v>
      </c>
      <c r="V28" s="128">
        <f t="shared" si="11"/>
        <v>10.5873183</v>
      </c>
      <c r="W28" s="128">
        <f t="shared" si="5"/>
        <v>1.637033050576</v>
      </c>
      <c r="X28" s="128">
        <f t="shared" si="6"/>
        <v>3.2651289637199996</v>
      </c>
      <c r="Y28" s="128">
        <f t="shared" si="7"/>
        <v>4.91</v>
      </c>
      <c r="Z28" s="128">
        <f t="shared" si="8"/>
        <v>9.8000000000000007</v>
      </c>
    </row>
    <row r="29" spans="1:26" ht="24.95" customHeight="1">
      <c r="A29" s="38" t="s">
        <v>107</v>
      </c>
      <c r="B29" s="176" t="s">
        <v>993</v>
      </c>
      <c r="C29" s="155">
        <v>23</v>
      </c>
      <c r="D29" s="107" t="s">
        <v>994</v>
      </c>
      <c r="E29" s="33" t="s">
        <v>995</v>
      </c>
      <c r="F29" s="30">
        <v>28</v>
      </c>
      <c r="G29" s="30">
        <v>94</v>
      </c>
      <c r="H29" s="30">
        <v>27</v>
      </c>
      <c r="I29" s="30"/>
      <c r="J29" s="30">
        <v>2</v>
      </c>
      <c r="K29" s="40">
        <f t="shared" si="0"/>
        <v>151</v>
      </c>
      <c r="L29" s="41">
        <v>59009814640</v>
      </c>
      <c r="M29" s="40" t="s">
        <v>94</v>
      </c>
      <c r="N29" s="177" t="s">
        <v>132</v>
      </c>
      <c r="O29" s="19">
        <v>4772</v>
      </c>
      <c r="P29" s="127">
        <v>1.665</v>
      </c>
      <c r="Q29" s="127">
        <v>2.21</v>
      </c>
      <c r="R29" s="127">
        <f t="shared" si="1"/>
        <v>3.875</v>
      </c>
      <c r="S29" s="128">
        <f t="shared" si="2"/>
        <v>5.4291998399999999</v>
      </c>
      <c r="T29" s="128">
        <f t="shared" si="3"/>
        <v>8.6095231000000005</v>
      </c>
      <c r="U29" s="128">
        <f t="shared" si="10"/>
        <v>3.7641998399999999</v>
      </c>
      <c r="V29" s="128">
        <f t="shared" si="11"/>
        <v>6.3995231000000006</v>
      </c>
      <c r="W29" s="128">
        <f t="shared" si="5"/>
        <v>1.0249916164319999</v>
      </c>
      <c r="X29" s="128">
        <f t="shared" si="6"/>
        <v>1.9736129240399998</v>
      </c>
      <c r="Y29" s="128">
        <f t="shared" si="7"/>
        <v>3.07</v>
      </c>
      <c r="Z29" s="128">
        <f t="shared" si="8"/>
        <v>5.92</v>
      </c>
    </row>
    <row r="30" spans="1:26" ht="24.95" customHeight="1">
      <c r="A30" s="38" t="s">
        <v>107</v>
      </c>
      <c r="B30" s="33" t="s">
        <v>2698</v>
      </c>
      <c r="C30" s="155">
        <v>24</v>
      </c>
      <c r="D30" s="107" t="s">
        <v>1625</v>
      </c>
      <c r="E30" s="33" t="s">
        <v>996</v>
      </c>
      <c r="F30" s="30">
        <v>36</v>
      </c>
      <c r="G30" s="30">
        <v>44</v>
      </c>
      <c r="H30" s="30">
        <v>23</v>
      </c>
      <c r="I30" s="30"/>
      <c r="J30" s="30"/>
      <c r="K30" s="40">
        <f t="shared" si="0"/>
        <v>103</v>
      </c>
      <c r="L30" s="40">
        <v>59009803401</v>
      </c>
      <c r="M30" s="40" t="s">
        <v>94</v>
      </c>
      <c r="N30" s="177" t="s">
        <v>132</v>
      </c>
      <c r="O30" s="19">
        <v>3582</v>
      </c>
      <c r="P30" s="127">
        <v>1.2729999999999999</v>
      </c>
      <c r="Q30" s="127">
        <v>2.3080000000000003</v>
      </c>
      <c r="R30" s="127">
        <f t="shared" si="1"/>
        <v>3.5810000000000004</v>
      </c>
      <c r="S30" s="128">
        <f t="shared" si="2"/>
        <v>4.0753130400000002</v>
      </c>
      <c r="T30" s="128">
        <f t="shared" si="3"/>
        <v>6.4625548500000001</v>
      </c>
      <c r="U30" s="128">
        <f t="shared" si="10"/>
        <v>2.8023130400000005</v>
      </c>
      <c r="V30" s="128">
        <f t="shared" si="11"/>
        <v>4.1545548500000002</v>
      </c>
      <c r="W30" s="128">
        <f t="shared" si="5"/>
        <v>0.76306984079200013</v>
      </c>
      <c r="X30" s="128">
        <f t="shared" si="6"/>
        <v>1.2812647157399999</v>
      </c>
      <c r="Y30" s="128">
        <f t="shared" si="7"/>
        <v>2.29</v>
      </c>
      <c r="Z30" s="128">
        <f t="shared" si="8"/>
        <v>3.84</v>
      </c>
    </row>
    <row r="31" spans="1:26" ht="24.95" customHeight="1">
      <c r="A31" s="38" t="s">
        <v>107</v>
      </c>
      <c r="B31" s="33" t="s">
        <v>2855</v>
      </c>
      <c r="C31" s="155">
        <v>25</v>
      </c>
      <c r="D31" s="107" t="s">
        <v>1627</v>
      </c>
      <c r="E31" s="33" t="s">
        <v>997</v>
      </c>
      <c r="F31" s="30">
        <v>1</v>
      </c>
      <c r="G31" s="30">
        <v>93</v>
      </c>
      <c r="H31" s="30">
        <v>11</v>
      </c>
      <c r="I31" s="30"/>
      <c r="J31" s="30"/>
      <c r="K31" s="40">
        <f t="shared" si="0"/>
        <v>105</v>
      </c>
      <c r="L31" s="41">
        <v>59009803456</v>
      </c>
      <c r="M31" s="40" t="s">
        <v>94</v>
      </c>
      <c r="N31" s="177" t="s">
        <v>132</v>
      </c>
      <c r="O31" s="19">
        <v>3615</v>
      </c>
      <c r="P31" s="127">
        <v>1.3945000000000001</v>
      </c>
      <c r="Q31" s="127">
        <v>2.0464999999999987</v>
      </c>
      <c r="R31" s="127">
        <f t="shared" si="1"/>
        <v>3.4409999999999989</v>
      </c>
      <c r="S31" s="128">
        <f t="shared" si="2"/>
        <v>4.1128578000000005</v>
      </c>
      <c r="T31" s="128">
        <f t="shared" si="3"/>
        <v>6.522092625</v>
      </c>
      <c r="U31" s="128">
        <f t="shared" si="10"/>
        <v>2.7183578000000006</v>
      </c>
      <c r="V31" s="128">
        <f t="shared" si="11"/>
        <v>4.4755926250000009</v>
      </c>
      <c r="W31" s="128">
        <f t="shared" si="5"/>
        <v>0.74020882894000017</v>
      </c>
      <c r="X31" s="128">
        <f t="shared" si="6"/>
        <v>1.38027276555</v>
      </c>
      <c r="Y31" s="128">
        <f t="shared" si="7"/>
        <v>2.2200000000000002</v>
      </c>
      <c r="Z31" s="128">
        <f t="shared" si="8"/>
        <v>4.1399999999999997</v>
      </c>
    </row>
    <row r="32" spans="1:26" ht="24.95" customHeight="1">
      <c r="A32" s="38" t="s">
        <v>107</v>
      </c>
      <c r="B32" s="33" t="s">
        <v>2858</v>
      </c>
      <c r="C32" s="155">
        <v>26</v>
      </c>
      <c r="D32" s="107" t="s">
        <v>1590</v>
      </c>
      <c r="E32" s="33" t="s">
        <v>998</v>
      </c>
      <c r="F32" s="30">
        <v>11</v>
      </c>
      <c r="G32" s="30">
        <v>80</v>
      </c>
      <c r="H32" s="30">
        <v>12</v>
      </c>
      <c r="I32" s="30"/>
      <c r="J32" s="30"/>
      <c r="K32" s="40">
        <f t="shared" si="0"/>
        <v>103</v>
      </c>
      <c r="L32" s="41">
        <v>50044564714</v>
      </c>
      <c r="M32" s="40" t="s">
        <v>94</v>
      </c>
      <c r="N32" s="177" t="s">
        <v>132</v>
      </c>
      <c r="O32" s="19">
        <v>2841</v>
      </c>
      <c r="P32" s="127">
        <v>1.9759999999999998</v>
      </c>
      <c r="Q32" s="127">
        <v>1.8919999999999999</v>
      </c>
      <c r="R32" s="127">
        <f t="shared" si="1"/>
        <v>3.8679999999999994</v>
      </c>
      <c r="S32" s="128">
        <f t="shared" si="2"/>
        <v>3.2322625200000004</v>
      </c>
      <c r="T32" s="128">
        <f t="shared" si="3"/>
        <v>5.1256611750000003</v>
      </c>
      <c r="U32" s="128">
        <f t="shared" si="10"/>
        <v>1.2562625200000006</v>
      </c>
      <c r="V32" s="128">
        <f t="shared" si="11"/>
        <v>3.2336611750000004</v>
      </c>
      <c r="W32" s="128">
        <f t="shared" si="5"/>
        <v>0.34208028419600017</v>
      </c>
      <c r="X32" s="128">
        <f t="shared" si="6"/>
        <v>0.99726110637000009</v>
      </c>
      <c r="Y32" s="128">
        <f t="shared" si="7"/>
        <v>1.03</v>
      </c>
      <c r="Z32" s="128">
        <f t="shared" si="8"/>
        <v>2.99</v>
      </c>
    </row>
    <row r="33" spans="1:26" ht="24.95" customHeight="1">
      <c r="A33" s="38" t="s">
        <v>107</v>
      </c>
      <c r="B33" s="33" t="s">
        <v>2864</v>
      </c>
      <c r="C33" s="155">
        <v>27</v>
      </c>
      <c r="D33" s="107" t="s">
        <v>999</v>
      </c>
      <c r="E33" s="33" t="s">
        <v>1000</v>
      </c>
      <c r="F33" s="30">
        <v>7</v>
      </c>
      <c r="G33" s="30">
        <v>67</v>
      </c>
      <c r="H33" s="30">
        <v>30</v>
      </c>
      <c r="I33" s="30"/>
      <c r="J33" s="30"/>
      <c r="K33" s="40">
        <f t="shared" si="0"/>
        <v>104</v>
      </c>
      <c r="L33" s="41">
        <v>33510100001364</v>
      </c>
      <c r="M33" s="40" t="s">
        <v>957</v>
      </c>
      <c r="N33" s="177" t="s">
        <v>131</v>
      </c>
      <c r="O33" s="19">
        <v>2721</v>
      </c>
      <c r="P33" s="127">
        <v>1.7480000000000002</v>
      </c>
      <c r="Q33" s="127">
        <v>1.8129999999999997</v>
      </c>
      <c r="R33" s="127">
        <f t="shared" si="1"/>
        <v>3.5609999999999999</v>
      </c>
      <c r="S33" s="128">
        <f t="shared" si="2"/>
        <v>3.0957361200000002</v>
      </c>
      <c r="T33" s="128">
        <f t="shared" si="3"/>
        <v>4.9091601750000002</v>
      </c>
      <c r="U33" s="128">
        <f t="shared" si="10"/>
        <v>1.34773612</v>
      </c>
      <c r="V33" s="128">
        <f t="shared" si="11"/>
        <v>3.0961601750000005</v>
      </c>
      <c r="W33" s="128">
        <f t="shared" si="5"/>
        <v>0.36698854547599996</v>
      </c>
      <c r="X33" s="128">
        <f t="shared" si="6"/>
        <v>0.95485579796999998</v>
      </c>
      <c r="Y33" s="128">
        <f t="shared" si="7"/>
        <v>1.1000000000000001</v>
      </c>
      <c r="Z33" s="128">
        <f t="shared" si="8"/>
        <v>2.86</v>
      </c>
    </row>
    <row r="34" spans="1:26" ht="24.95" customHeight="1">
      <c r="A34" s="38" t="s">
        <v>107</v>
      </c>
      <c r="B34" s="33" t="s">
        <v>2996</v>
      </c>
      <c r="C34" s="155">
        <v>28</v>
      </c>
      <c r="D34" s="107" t="s">
        <v>1651</v>
      </c>
      <c r="E34" s="33" t="s">
        <v>1001</v>
      </c>
      <c r="F34" s="30">
        <v>8</v>
      </c>
      <c r="G34" s="30">
        <v>18</v>
      </c>
      <c r="H34" s="30">
        <v>20</v>
      </c>
      <c r="I34" s="30"/>
      <c r="J34" s="30"/>
      <c r="K34" s="40">
        <f t="shared" si="0"/>
        <v>46</v>
      </c>
      <c r="L34" s="41">
        <v>50135120710</v>
      </c>
      <c r="M34" s="40" t="s">
        <v>94</v>
      </c>
      <c r="N34" s="177" t="s">
        <v>132</v>
      </c>
      <c r="O34" s="19">
        <v>1716</v>
      </c>
      <c r="P34" s="127">
        <v>0.42300000000000004</v>
      </c>
      <c r="Q34" s="127">
        <v>1.2070000000000001</v>
      </c>
      <c r="R34" s="127">
        <f t="shared" si="1"/>
        <v>1.6300000000000001</v>
      </c>
      <c r="S34" s="128">
        <f t="shared" si="2"/>
        <v>1.9523275200000001</v>
      </c>
      <c r="T34" s="128">
        <f t="shared" si="3"/>
        <v>3.0959643000000003</v>
      </c>
      <c r="U34" s="128">
        <f t="shared" si="10"/>
        <v>1.5293275200000001</v>
      </c>
      <c r="V34" s="128">
        <f t="shared" si="11"/>
        <v>1.8889643000000003</v>
      </c>
      <c r="W34" s="128">
        <f t="shared" si="5"/>
        <v>0.41643588369599999</v>
      </c>
      <c r="X34" s="128">
        <f t="shared" si="6"/>
        <v>0.58255659012000005</v>
      </c>
      <c r="Y34" s="128">
        <f t="shared" si="7"/>
        <v>1.25</v>
      </c>
      <c r="Z34" s="128">
        <f t="shared" si="8"/>
        <v>1.75</v>
      </c>
    </row>
    <row r="35" spans="1:26" ht="24.95" customHeight="1">
      <c r="A35" s="38" t="s">
        <v>107</v>
      </c>
      <c r="B35" s="33" t="s">
        <v>2855</v>
      </c>
      <c r="C35" s="155">
        <v>29</v>
      </c>
      <c r="D35" s="107" t="s">
        <v>1626</v>
      </c>
      <c r="E35" s="33" t="s">
        <v>1002</v>
      </c>
      <c r="F35" s="30">
        <v>6</v>
      </c>
      <c r="G35" s="30">
        <v>70</v>
      </c>
      <c r="H35" s="30">
        <v>12</v>
      </c>
      <c r="I35" s="30"/>
      <c r="J35" s="30"/>
      <c r="K35" s="40">
        <f t="shared" si="0"/>
        <v>88</v>
      </c>
      <c r="L35" s="41">
        <v>59009803434</v>
      </c>
      <c r="M35" s="40" t="s">
        <v>94</v>
      </c>
      <c r="N35" s="177" t="s">
        <v>132</v>
      </c>
      <c r="O35" s="19">
        <v>2564</v>
      </c>
      <c r="P35" s="127">
        <v>2.6780000000000004</v>
      </c>
      <c r="Q35" s="127">
        <v>5.6989999999999998</v>
      </c>
      <c r="R35" s="127">
        <f t="shared" si="1"/>
        <v>8.3770000000000007</v>
      </c>
      <c r="S35" s="128">
        <f t="shared" si="2"/>
        <v>2.9171140800000002</v>
      </c>
      <c r="T35" s="128">
        <f t="shared" si="3"/>
        <v>4.6259047000000004</v>
      </c>
      <c r="U35" s="128">
        <f t="shared" ref="U35:U40" si="12">S35-P35</f>
        <v>0.23911407999999978</v>
      </c>
      <c r="V35" s="151">
        <v>0</v>
      </c>
      <c r="W35" s="128">
        <f t="shared" si="5"/>
        <v>6.5110763983999939E-2</v>
      </c>
      <c r="X35" s="128">
        <f t="shared" si="6"/>
        <v>0</v>
      </c>
      <c r="Y35" s="128">
        <f t="shared" si="7"/>
        <v>0.2</v>
      </c>
      <c r="Z35" s="128">
        <f t="shared" si="8"/>
        <v>0</v>
      </c>
    </row>
    <row r="36" spans="1:26" ht="24.95" customHeight="1">
      <c r="A36" s="38" t="s">
        <v>107</v>
      </c>
      <c r="B36" s="33" t="s">
        <v>2996</v>
      </c>
      <c r="C36" s="155">
        <v>30</v>
      </c>
      <c r="D36" s="107" t="s">
        <v>1650</v>
      </c>
      <c r="E36" s="33" t="s">
        <v>1003</v>
      </c>
      <c r="F36" s="30">
        <v>32</v>
      </c>
      <c r="G36" s="30">
        <v>26</v>
      </c>
      <c r="H36" s="30">
        <v>28</v>
      </c>
      <c r="I36" s="30"/>
      <c r="J36" s="30"/>
      <c r="K36" s="40">
        <f t="shared" si="0"/>
        <v>86</v>
      </c>
      <c r="L36" s="41">
        <v>33510100001361</v>
      </c>
      <c r="M36" s="40" t="s">
        <v>957</v>
      </c>
      <c r="N36" s="177" t="s">
        <v>131</v>
      </c>
      <c r="O36" s="19">
        <v>2661</v>
      </c>
      <c r="P36" s="127">
        <v>1.0620000000000001</v>
      </c>
      <c r="Q36" s="127">
        <v>1.262</v>
      </c>
      <c r="R36" s="127">
        <f t="shared" si="1"/>
        <v>2.3239999999999998</v>
      </c>
      <c r="S36" s="128">
        <f t="shared" si="2"/>
        <v>3.0274729200000001</v>
      </c>
      <c r="T36" s="128">
        <f t="shared" si="3"/>
        <v>4.8009096750000007</v>
      </c>
      <c r="U36" s="128">
        <f t="shared" si="12"/>
        <v>1.9654729200000001</v>
      </c>
      <c r="V36" s="128">
        <f>T36-Q36</f>
        <v>3.5389096750000006</v>
      </c>
      <c r="W36" s="128">
        <f t="shared" si="5"/>
        <v>0.53519827611600002</v>
      </c>
      <c r="X36" s="128">
        <f t="shared" si="6"/>
        <v>1.09139974377</v>
      </c>
      <c r="Y36" s="128">
        <f t="shared" si="7"/>
        <v>1.61</v>
      </c>
      <c r="Z36" s="128">
        <f t="shared" si="8"/>
        <v>3.27</v>
      </c>
    </row>
    <row r="37" spans="1:26" ht="24.95" customHeight="1">
      <c r="A37" s="38" t="s">
        <v>107</v>
      </c>
      <c r="B37" s="33" t="s">
        <v>2851</v>
      </c>
      <c r="C37" s="155">
        <v>31</v>
      </c>
      <c r="D37" s="107" t="s">
        <v>1630</v>
      </c>
      <c r="E37" s="33" t="s">
        <v>1004</v>
      </c>
      <c r="F37" s="30">
        <v>21</v>
      </c>
      <c r="G37" s="30">
        <v>20</v>
      </c>
      <c r="H37" s="30">
        <v>15</v>
      </c>
      <c r="I37" s="30"/>
      <c r="J37" s="30"/>
      <c r="K37" s="40">
        <f t="shared" si="0"/>
        <v>56</v>
      </c>
      <c r="L37" s="41">
        <v>59009834995</v>
      </c>
      <c r="M37" s="40" t="s">
        <v>94</v>
      </c>
      <c r="N37" s="177" t="s">
        <v>132</v>
      </c>
      <c r="O37" s="19">
        <v>1121</v>
      </c>
      <c r="P37" s="127">
        <v>-6.2969999999999997</v>
      </c>
      <c r="Q37" s="127">
        <v>-24.149000000000001</v>
      </c>
      <c r="R37" s="127">
        <f t="shared" si="1"/>
        <v>-30.446000000000002</v>
      </c>
      <c r="S37" s="128">
        <f t="shared" si="2"/>
        <v>1.27538412</v>
      </c>
      <c r="T37" s="128">
        <f t="shared" si="3"/>
        <v>2.0224801750000001</v>
      </c>
      <c r="U37" s="128">
        <f t="shared" si="12"/>
        <v>7.5723841199999997</v>
      </c>
      <c r="V37" s="128">
        <f>T37-Q37</f>
        <v>26.171480174999999</v>
      </c>
      <c r="W37" s="128">
        <f t="shared" si="5"/>
        <v>2.0619601958759999</v>
      </c>
      <c r="X37" s="128">
        <f t="shared" si="6"/>
        <v>8.0712844859699988</v>
      </c>
      <c r="Y37" s="128">
        <f t="shared" si="7"/>
        <v>6.19</v>
      </c>
      <c r="Z37" s="128">
        <f t="shared" si="8"/>
        <v>24.21</v>
      </c>
    </row>
    <row r="38" spans="1:26" ht="24.95" customHeight="1">
      <c r="A38" s="38" t="s">
        <v>2637</v>
      </c>
      <c r="B38" s="33" t="s">
        <v>2692</v>
      </c>
      <c r="C38" s="155">
        <v>32</v>
      </c>
      <c r="D38" s="107" t="s">
        <v>1607</v>
      </c>
      <c r="E38" s="33" t="s">
        <v>1005</v>
      </c>
      <c r="F38" s="30">
        <v>1</v>
      </c>
      <c r="G38" s="30">
        <v>37</v>
      </c>
      <c r="H38" s="30">
        <v>47</v>
      </c>
      <c r="I38" s="30"/>
      <c r="J38" s="30"/>
      <c r="K38" s="40">
        <f t="shared" si="0"/>
        <v>85</v>
      </c>
      <c r="L38" s="41">
        <v>50044924848</v>
      </c>
      <c r="M38" s="40" t="s">
        <v>93</v>
      </c>
      <c r="N38" s="179" t="s">
        <v>133</v>
      </c>
      <c r="O38" s="19">
        <v>2775</v>
      </c>
      <c r="P38" s="127">
        <v>2.117</v>
      </c>
      <c r="Q38" s="127">
        <v>3.2250000000000001</v>
      </c>
      <c r="R38" s="127">
        <f t="shared" si="1"/>
        <v>5.3420000000000005</v>
      </c>
      <c r="S38" s="128">
        <f t="shared" si="2"/>
        <v>3.1571730000000002</v>
      </c>
      <c r="T38" s="128">
        <f t="shared" si="3"/>
        <v>5.0065856250000005</v>
      </c>
      <c r="U38" s="128">
        <f t="shared" si="12"/>
        <v>1.0401730000000002</v>
      </c>
      <c r="V38" s="128">
        <f>T38-Q38</f>
        <v>1.7815856250000004</v>
      </c>
      <c r="W38" s="128">
        <f t="shared" si="5"/>
        <v>0.28323910790000006</v>
      </c>
      <c r="X38" s="128">
        <f t="shared" si="6"/>
        <v>0.54944100675000007</v>
      </c>
      <c r="Y38" s="128">
        <f t="shared" si="7"/>
        <v>0.85</v>
      </c>
      <c r="Z38" s="128">
        <f t="shared" si="8"/>
        <v>1.65</v>
      </c>
    </row>
    <row r="39" spans="1:26" ht="24.95" customHeight="1">
      <c r="A39" s="38" t="s">
        <v>2637</v>
      </c>
      <c r="B39" s="33" t="s">
        <v>2724</v>
      </c>
      <c r="C39" s="155">
        <v>33</v>
      </c>
      <c r="D39" s="107" t="s">
        <v>1006</v>
      </c>
      <c r="E39" s="33" t="s">
        <v>1007</v>
      </c>
      <c r="F39" s="30">
        <v>4</v>
      </c>
      <c r="G39" s="30">
        <v>43</v>
      </c>
      <c r="H39" s="30">
        <v>33</v>
      </c>
      <c r="I39" s="30"/>
      <c r="J39" s="30"/>
      <c r="K39" s="40">
        <f t="shared" ref="K39:K70" si="13">J39+I39+H39+G39+F39</f>
        <v>80</v>
      </c>
      <c r="L39" s="40">
        <v>50044880901</v>
      </c>
      <c r="M39" s="40" t="s">
        <v>93</v>
      </c>
      <c r="N39" s="179" t="s">
        <v>133</v>
      </c>
      <c r="O39" s="19">
        <v>2726</v>
      </c>
      <c r="P39" s="127">
        <v>1.3975</v>
      </c>
      <c r="Q39" s="127">
        <v>2.4744999999999986</v>
      </c>
      <c r="R39" s="127">
        <f t="shared" ref="R39:R70" si="14">P39+Q39</f>
        <v>3.8719999999999986</v>
      </c>
      <c r="S39" s="128">
        <f t="shared" ref="S39:S70" si="15">O39*0.00113772</f>
        <v>3.1014247200000002</v>
      </c>
      <c r="T39" s="128">
        <f t="shared" ref="T39:T70" si="16">O39*0.001804175</f>
        <v>4.9181810500000003</v>
      </c>
      <c r="U39" s="128">
        <f t="shared" si="12"/>
        <v>1.7039247200000003</v>
      </c>
      <c r="V39" s="128">
        <f>T39-Q39</f>
        <v>2.4436810500000017</v>
      </c>
      <c r="W39" s="128">
        <f t="shared" ref="W39:W70" si="17">U39/3*81.69%</f>
        <v>0.46397870125600005</v>
      </c>
      <c r="X39" s="128">
        <f t="shared" ref="X39:X70" si="18">V39/3*92.52%</f>
        <v>0.75363123582000047</v>
      </c>
      <c r="Y39" s="128">
        <f t="shared" ref="Y39:Y70" si="19">ROUND(W39*3,2)</f>
        <v>1.39</v>
      </c>
      <c r="Z39" s="128">
        <f t="shared" ref="Z39:Z70" si="20">ROUND(X39*3,2)</f>
        <v>2.2599999999999998</v>
      </c>
    </row>
    <row r="40" spans="1:26" ht="24.95" customHeight="1">
      <c r="A40" s="38" t="s">
        <v>2637</v>
      </c>
      <c r="B40" s="33" t="s">
        <v>2668</v>
      </c>
      <c r="C40" s="155">
        <v>34</v>
      </c>
      <c r="D40" s="107" t="s">
        <v>1608</v>
      </c>
      <c r="E40" s="33" t="s">
        <v>1008</v>
      </c>
      <c r="F40" s="30">
        <v>10</v>
      </c>
      <c r="G40" s="30">
        <v>45</v>
      </c>
      <c r="H40" s="30">
        <v>6</v>
      </c>
      <c r="I40" s="30"/>
      <c r="J40" s="30"/>
      <c r="K40" s="40">
        <f t="shared" si="13"/>
        <v>61</v>
      </c>
      <c r="L40" s="40">
        <v>50044952264</v>
      </c>
      <c r="M40" s="40" t="s">
        <v>93</v>
      </c>
      <c r="N40" s="179" t="s">
        <v>133</v>
      </c>
      <c r="O40" s="19">
        <v>1665</v>
      </c>
      <c r="P40" s="127">
        <v>0.57200000000000006</v>
      </c>
      <c r="Q40" s="127">
        <v>1.9539999999999997</v>
      </c>
      <c r="R40" s="127">
        <f t="shared" si="14"/>
        <v>2.5259999999999998</v>
      </c>
      <c r="S40" s="128">
        <f t="shared" si="15"/>
        <v>1.8943038000000001</v>
      </c>
      <c r="T40" s="128">
        <f t="shared" si="16"/>
        <v>3.0039513750000002</v>
      </c>
      <c r="U40" s="128">
        <f t="shared" si="12"/>
        <v>1.3223038</v>
      </c>
      <c r="V40" s="128">
        <f>T40-Q40</f>
        <v>1.0499513750000005</v>
      </c>
      <c r="W40" s="128">
        <f t="shared" si="17"/>
        <v>0.36006332474000002</v>
      </c>
      <c r="X40" s="128">
        <f t="shared" si="18"/>
        <v>0.32380500405000012</v>
      </c>
      <c r="Y40" s="128">
        <f t="shared" si="19"/>
        <v>1.08</v>
      </c>
      <c r="Z40" s="128">
        <f t="shared" si="20"/>
        <v>0.97</v>
      </c>
    </row>
    <row r="41" spans="1:26" ht="24.95" customHeight="1">
      <c r="A41" s="38" t="s">
        <v>2637</v>
      </c>
      <c r="B41" s="33" t="s">
        <v>2668</v>
      </c>
      <c r="C41" s="155">
        <v>35</v>
      </c>
      <c r="D41" s="107" t="s">
        <v>1612</v>
      </c>
      <c r="E41" s="33" t="s">
        <v>1009</v>
      </c>
      <c r="F41" s="30">
        <v>0</v>
      </c>
      <c r="G41" s="30">
        <v>26</v>
      </c>
      <c r="H41" s="30">
        <v>2</v>
      </c>
      <c r="I41" s="30"/>
      <c r="J41" s="30"/>
      <c r="K41" s="40">
        <f t="shared" si="13"/>
        <v>28</v>
      </c>
      <c r="L41" s="41">
        <v>50044924474</v>
      </c>
      <c r="M41" s="40" t="s">
        <v>93</v>
      </c>
      <c r="N41" s="179" t="s">
        <v>133</v>
      </c>
      <c r="O41" s="19"/>
      <c r="P41" s="127">
        <v>0.80549999999999999</v>
      </c>
      <c r="Q41" s="127">
        <v>1.5355000000000001</v>
      </c>
      <c r="R41" s="127">
        <f t="shared" si="14"/>
        <v>2.3410000000000002</v>
      </c>
      <c r="S41" s="128">
        <f t="shared" si="15"/>
        <v>0</v>
      </c>
      <c r="T41" s="128">
        <f t="shared" si="16"/>
        <v>0</v>
      </c>
      <c r="U41" s="151">
        <v>0</v>
      </c>
      <c r="V41" s="151">
        <v>0</v>
      </c>
      <c r="W41" s="128">
        <f t="shared" si="17"/>
        <v>0</v>
      </c>
      <c r="X41" s="128">
        <f t="shared" si="18"/>
        <v>0</v>
      </c>
      <c r="Y41" s="128">
        <f t="shared" si="19"/>
        <v>0</v>
      </c>
      <c r="Z41" s="128">
        <f t="shared" si="20"/>
        <v>0</v>
      </c>
    </row>
    <row r="42" spans="1:26" ht="24.95" customHeight="1">
      <c r="A42" s="38" t="s">
        <v>2637</v>
      </c>
      <c r="B42" s="33" t="s">
        <v>1010</v>
      </c>
      <c r="C42" s="155">
        <v>36</v>
      </c>
      <c r="D42" s="107" t="s">
        <v>1638</v>
      </c>
      <c r="E42" s="33" t="s">
        <v>1011</v>
      </c>
      <c r="F42" s="30">
        <v>0</v>
      </c>
      <c r="G42" s="30">
        <v>19</v>
      </c>
      <c r="H42" s="30">
        <v>17</v>
      </c>
      <c r="I42" s="30"/>
      <c r="J42" s="30"/>
      <c r="K42" s="40">
        <f t="shared" si="13"/>
        <v>36</v>
      </c>
      <c r="L42" s="42">
        <v>11630100005473</v>
      </c>
      <c r="M42" s="40" t="s">
        <v>88</v>
      </c>
      <c r="N42" s="178" t="s">
        <v>130</v>
      </c>
      <c r="O42" s="19">
        <v>1068</v>
      </c>
      <c r="P42" s="127">
        <v>0.47149999999999992</v>
      </c>
      <c r="Q42" s="127">
        <v>0.6039999999999992</v>
      </c>
      <c r="R42" s="127">
        <f t="shared" si="14"/>
        <v>1.075499999999999</v>
      </c>
      <c r="S42" s="128">
        <f t="shared" si="15"/>
        <v>1.21508496</v>
      </c>
      <c r="T42" s="128">
        <f t="shared" si="16"/>
        <v>1.9268589</v>
      </c>
      <c r="U42" s="128">
        <f>S42-P42</f>
        <v>0.74358496000000007</v>
      </c>
      <c r="V42" s="128">
        <f>T42-Q42</f>
        <v>1.3228589000000008</v>
      </c>
      <c r="W42" s="128">
        <f t="shared" si="17"/>
        <v>0.20247818460799999</v>
      </c>
      <c r="X42" s="128">
        <f t="shared" si="18"/>
        <v>0.40796968476000023</v>
      </c>
      <c r="Y42" s="128">
        <f t="shared" si="19"/>
        <v>0.61</v>
      </c>
      <c r="Z42" s="128">
        <f t="shared" si="20"/>
        <v>1.22</v>
      </c>
    </row>
    <row r="43" spans="1:26" ht="24.95" customHeight="1">
      <c r="A43" s="38" t="s">
        <v>2637</v>
      </c>
      <c r="B43" s="33" t="s">
        <v>2798</v>
      </c>
      <c r="C43" s="155">
        <v>37</v>
      </c>
      <c r="D43" s="107" t="s">
        <v>1594</v>
      </c>
      <c r="E43" s="33" t="s">
        <v>1012</v>
      </c>
      <c r="F43" s="30">
        <v>4</v>
      </c>
      <c r="G43" s="30">
        <v>32</v>
      </c>
      <c r="H43" s="30">
        <v>24</v>
      </c>
      <c r="I43" s="30"/>
      <c r="J43" s="30"/>
      <c r="K43" s="40">
        <f t="shared" si="13"/>
        <v>60</v>
      </c>
      <c r="L43" s="41">
        <v>50044689451</v>
      </c>
      <c r="M43" s="40" t="s">
        <v>93</v>
      </c>
      <c r="N43" s="179" t="s">
        <v>133</v>
      </c>
      <c r="O43" s="19">
        <v>1657</v>
      </c>
      <c r="P43" s="127">
        <v>1.7629999999999999</v>
      </c>
      <c r="Q43" s="127">
        <v>0.54299999999999993</v>
      </c>
      <c r="R43" s="127">
        <f t="shared" si="14"/>
        <v>2.306</v>
      </c>
      <c r="S43" s="128">
        <f t="shared" si="15"/>
        <v>1.88520204</v>
      </c>
      <c r="T43" s="128">
        <f t="shared" si="16"/>
        <v>2.989517975</v>
      </c>
      <c r="U43" s="128">
        <f>S43-P43</f>
        <v>0.12220204000000012</v>
      </c>
      <c r="V43" s="128">
        <f>T43-Q43</f>
        <v>2.4465179749999999</v>
      </c>
      <c r="W43" s="128">
        <f t="shared" si="17"/>
        <v>3.3275615492000032E-2</v>
      </c>
      <c r="X43" s="128">
        <f t="shared" si="18"/>
        <v>0.75450614348999989</v>
      </c>
      <c r="Y43" s="128">
        <f t="shared" si="19"/>
        <v>0.1</v>
      </c>
      <c r="Z43" s="128">
        <f t="shared" si="20"/>
        <v>2.2599999999999998</v>
      </c>
    </row>
    <row r="44" spans="1:26" ht="24.95" customHeight="1">
      <c r="A44" s="38" t="s">
        <v>2637</v>
      </c>
      <c r="B44" s="33" t="s">
        <v>1010</v>
      </c>
      <c r="C44" s="155">
        <v>38</v>
      </c>
      <c r="D44" s="107" t="s">
        <v>1633</v>
      </c>
      <c r="E44" s="33" t="s">
        <v>1013</v>
      </c>
      <c r="F44" s="30">
        <v>8</v>
      </c>
      <c r="G44" s="30">
        <v>49</v>
      </c>
      <c r="H44" s="30">
        <v>28</v>
      </c>
      <c r="I44" s="30"/>
      <c r="J44" s="30"/>
      <c r="K44" s="40">
        <f t="shared" si="13"/>
        <v>85</v>
      </c>
      <c r="L44" s="42">
        <v>11630100005473</v>
      </c>
      <c r="M44" s="40" t="s">
        <v>88</v>
      </c>
      <c r="N44" s="178" t="s">
        <v>130</v>
      </c>
      <c r="O44" s="19">
        <v>1112</v>
      </c>
      <c r="P44" s="127">
        <v>2.9085000000000001</v>
      </c>
      <c r="Q44" s="127">
        <v>4.5495000000000001</v>
      </c>
      <c r="R44" s="127">
        <f t="shared" si="14"/>
        <v>7.4580000000000002</v>
      </c>
      <c r="S44" s="128">
        <f t="shared" si="15"/>
        <v>1.2651446400000002</v>
      </c>
      <c r="T44" s="128">
        <f t="shared" si="16"/>
        <v>2.0062426000000002</v>
      </c>
      <c r="U44" s="151">
        <v>0</v>
      </c>
      <c r="V44" s="151">
        <v>0</v>
      </c>
      <c r="W44" s="128">
        <f t="shared" si="17"/>
        <v>0</v>
      </c>
      <c r="X44" s="128">
        <f t="shared" si="18"/>
        <v>0</v>
      </c>
      <c r="Y44" s="128">
        <f t="shared" si="19"/>
        <v>0</v>
      </c>
      <c r="Z44" s="128">
        <f t="shared" si="20"/>
        <v>0</v>
      </c>
    </row>
    <row r="45" spans="1:26" ht="24.95" customHeight="1">
      <c r="A45" s="38" t="s">
        <v>1014</v>
      </c>
      <c r="B45" s="33" t="s">
        <v>2701</v>
      </c>
      <c r="C45" s="155">
        <v>39</v>
      </c>
      <c r="D45" s="107" t="s">
        <v>1583</v>
      </c>
      <c r="E45" s="33" t="s">
        <v>1015</v>
      </c>
      <c r="F45" s="30">
        <v>81</v>
      </c>
      <c r="G45" s="30">
        <v>26</v>
      </c>
      <c r="H45" s="30">
        <v>61</v>
      </c>
      <c r="I45" s="30"/>
      <c r="J45" s="30">
        <v>1</v>
      </c>
      <c r="K45" s="40">
        <f t="shared" si="13"/>
        <v>169</v>
      </c>
      <c r="L45" s="40">
        <v>50043163167</v>
      </c>
      <c r="M45" s="40" t="s">
        <v>92</v>
      </c>
      <c r="N45" s="177" t="s">
        <v>129</v>
      </c>
      <c r="O45" s="19">
        <v>3901</v>
      </c>
      <c r="P45" s="127">
        <v>2.4180000000000001</v>
      </c>
      <c r="Q45" s="127">
        <v>3.4760000000000004</v>
      </c>
      <c r="R45" s="127">
        <f t="shared" si="14"/>
        <v>5.8940000000000001</v>
      </c>
      <c r="S45" s="128">
        <f t="shared" si="15"/>
        <v>4.4382457200000003</v>
      </c>
      <c r="T45" s="128">
        <f t="shared" si="16"/>
        <v>7.0380866750000006</v>
      </c>
      <c r="U45" s="128">
        <f t="shared" ref="U45:U55" si="21">S45-P45</f>
        <v>2.0202457200000001</v>
      </c>
      <c r="V45" s="128">
        <f t="shared" ref="V45:V55" si="22">T45-Q45</f>
        <v>3.5620866750000002</v>
      </c>
      <c r="W45" s="128">
        <f t="shared" si="17"/>
        <v>0.55011290955600001</v>
      </c>
      <c r="X45" s="128">
        <f t="shared" si="18"/>
        <v>1.0985475305699999</v>
      </c>
      <c r="Y45" s="128">
        <f t="shared" si="19"/>
        <v>1.65</v>
      </c>
      <c r="Z45" s="128">
        <f t="shared" si="20"/>
        <v>3.3</v>
      </c>
    </row>
    <row r="46" spans="1:26" ht="24.95" customHeight="1">
      <c r="A46" s="38" t="s">
        <v>1014</v>
      </c>
      <c r="B46" s="33" t="s">
        <v>2712</v>
      </c>
      <c r="C46" s="155">
        <v>40</v>
      </c>
      <c r="D46" s="107" t="s">
        <v>1686</v>
      </c>
      <c r="E46" s="33" t="s">
        <v>1016</v>
      </c>
      <c r="F46" s="30">
        <v>24</v>
      </c>
      <c r="G46" s="30">
        <v>57</v>
      </c>
      <c r="H46" s="30">
        <v>11</v>
      </c>
      <c r="I46" s="30"/>
      <c r="J46" s="30"/>
      <c r="K46" s="40">
        <f t="shared" si="13"/>
        <v>92</v>
      </c>
      <c r="L46" s="41">
        <v>33510100001688</v>
      </c>
      <c r="M46" s="40" t="s">
        <v>957</v>
      </c>
      <c r="N46" s="177" t="s">
        <v>131</v>
      </c>
      <c r="O46" s="19">
        <v>2706</v>
      </c>
      <c r="P46" s="127">
        <v>1.1639999999999999</v>
      </c>
      <c r="Q46" s="127">
        <v>1.2610000000000001</v>
      </c>
      <c r="R46" s="127">
        <f t="shared" si="14"/>
        <v>2.4249999999999998</v>
      </c>
      <c r="S46" s="128">
        <f t="shared" si="15"/>
        <v>3.0786703200000001</v>
      </c>
      <c r="T46" s="128">
        <f t="shared" si="16"/>
        <v>4.8820975500000001</v>
      </c>
      <c r="U46" s="128">
        <f t="shared" si="21"/>
        <v>1.9146703200000001</v>
      </c>
      <c r="V46" s="128">
        <f t="shared" si="22"/>
        <v>3.62109755</v>
      </c>
      <c r="W46" s="128">
        <f t="shared" si="17"/>
        <v>0.5213647281360001</v>
      </c>
      <c r="X46" s="128">
        <f t="shared" si="18"/>
        <v>1.1167464844199999</v>
      </c>
      <c r="Y46" s="128">
        <f t="shared" si="19"/>
        <v>1.56</v>
      </c>
      <c r="Z46" s="128">
        <f t="shared" si="20"/>
        <v>3.35</v>
      </c>
    </row>
    <row r="47" spans="1:26" ht="24.95" customHeight="1">
      <c r="A47" s="38" t="s">
        <v>1014</v>
      </c>
      <c r="B47" s="33" t="s">
        <v>2709</v>
      </c>
      <c r="C47" s="155">
        <v>41</v>
      </c>
      <c r="D47" s="107" t="s">
        <v>1017</v>
      </c>
      <c r="E47" s="33" t="s">
        <v>1018</v>
      </c>
      <c r="F47" s="30">
        <v>21</v>
      </c>
      <c r="G47" s="30">
        <v>32</v>
      </c>
      <c r="H47" s="30">
        <v>9</v>
      </c>
      <c r="I47" s="30"/>
      <c r="J47" s="30">
        <v>18</v>
      </c>
      <c r="K47" s="40">
        <f t="shared" si="13"/>
        <v>80</v>
      </c>
      <c r="L47" s="40">
        <v>50043163394</v>
      </c>
      <c r="M47" s="40" t="s">
        <v>92</v>
      </c>
      <c r="N47" s="177" t="s">
        <v>129</v>
      </c>
      <c r="O47" s="19">
        <v>2441</v>
      </c>
      <c r="P47" s="127">
        <v>1.0180000000000002</v>
      </c>
      <c r="Q47" s="127">
        <v>2.101</v>
      </c>
      <c r="R47" s="127">
        <f t="shared" si="14"/>
        <v>3.1190000000000002</v>
      </c>
      <c r="S47" s="128">
        <f t="shared" si="15"/>
        <v>2.77717452</v>
      </c>
      <c r="T47" s="128">
        <f t="shared" si="16"/>
        <v>4.4039911749999998</v>
      </c>
      <c r="U47" s="128">
        <f t="shared" si="21"/>
        <v>1.7591745199999997</v>
      </c>
      <c r="V47" s="128">
        <f t="shared" si="22"/>
        <v>2.3029911749999998</v>
      </c>
      <c r="W47" s="128">
        <f t="shared" si="17"/>
        <v>0.47902322179599993</v>
      </c>
      <c r="X47" s="128">
        <f t="shared" si="18"/>
        <v>0.71024247836999987</v>
      </c>
      <c r="Y47" s="128">
        <f t="shared" si="19"/>
        <v>1.44</v>
      </c>
      <c r="Z47" s="128">
        <f t="shared" si="20"/>
        <v>2.13</v>
      </c>
    </row>
    <row r="48" spans="1:26" ht="24.95" customHeight="1">
      <c r="A48" s="38" t="s">
        <v>1014</v>
      </c>
      <c r="B48" s="33" t="s">
        <v>2706</v>
      </c>
      <c r="C48" s="155">
        <v>42</v>
      </c>
      <c r="D48" s="107" t="s">
        <v>1019</v>
      </c>
      <c r="E48" s="33" t="s">
        <v>1020</v>
      </c>
      <c r="F48" s="30">
        <v>20</v>
      </c>
      <c r="G48" s="30">
        <v>24</v>
      </c>
      <c r="H48" s="30">
        <v>5</v>
      </c>
      <c r="I48" s="30"/>
      <c r="J48" s="30"/>
      <c r="K48" s="40">
        <f t="shared" si="13"/>
        <v>49</v>
      </c>
      <c r="L48" s="40">
        <v>50043162335</v>
      </c>
      <c r="M48" s="40" t="s">
        <v>92</v>
      </c>
      <c r="N48" s="177" t="s">
        <v>129</v>
      </c>
      <c r="O48" s="19">
        <v>1344</v>
      </c>
      <c r="P48" s="127">
        <v>0.76150000000000007</v>
      </c>
      <c r="Q48" s="127">
        <v>0.8</v>
      </c>
      <c r="R48" s="127">
        <f t="shared" si="14"/>
        <v>1.5615000000000001</v>
      </c>
      <c r="S48" s="128">
        <f t="shared" si="15"/>
        <v>1.5290956800000002</v>
      </c>
      <c r="T48" s="128">
        <f t="shared" si="16"/>
        <v>2.4248112000000002</v>
      </c>
      <c r="U48" s="128">
        <f t="shared" si="21"/>
        <v>0.76759568000000011</v>
      </c>
      <c r="V48" s="128">
        <f t="shared" si="22"/>
        <v>1.6248112000000001</v>
      </c>
      <c r="W48" s="128">
        <f t="shared" si="17"/>
        <v>0.20901630366400004</v>
      </c>
      <c r="X48" s="128">
        <f t="shared" si="18"/>
        <v>0.50109177407999994</v>
      </c>
      <c r="Y48" s="128">
        <f t="shared" si="19"/>
        <v>0.63</v>
      </c>
      <c r="Z48" s="128">
        <f t="shared" si="20"/>
        <v>1.5</v>
      </c>
    </row>
    <row r="49" spans="1:26" ht="24.95" customHeight="1">
      <c r="A49" s="38" t="s">
        <v>1014</v>
      </c>
      <c r="B49" s="33" t="s">
        <v>2719</v>
      </c>
      <c r="C49" s="155">
        <v>43</v>
      </c>
      <c r="D49" s="107" t="s">
        <v>1574</v>
      </c>
      <c r="E49" s="33" t="s">
        <v>1021</v>
      </c>
      <c r="F49" s="30">
        <v>43</v>
      </c>
      <c r="G49" s="30">
        <v>33</v>
      </c>
      <c r="H49" s="30">
        <v>16</v>
      </c>
      <c r="I49" s="30"/>
      <c r="J49" s="30">
        <v>4</v>
      </c>
      <c r="K49" s="40">
        <f t="shared" si="13"/>
        <v>96</v>
      </c>
      <c r="L49" s="41">
        <v>50045141142</v>
      </c>
      <c r="M49" s="40" t="s">
        <v>94</v>
      </c>
      <c r="N49" s="177" t="s">
        <v>132</v>
      </c>
      <c r="O49" s="19">
        <v>2470</v>
      </c>
      <c r="P49" s="127">
        <v>1.49</v>
      </c>
      <c r="Q49" s="127">
        <v>1.95</v>
      </c>
      <c r="R49" s="127">
        <f t="shared" si="14"/>
        <v>3.44</v>
      </c>
      <c r="S49" s="128">
        <f t="shared" si="15"/>
        <v>2.8101684000000002</v>
      </c>
      <c r="T49" s="128">
        <f t="shared" si="16"/>
        <v>4.4563122499999999</v>
      </c>
      <c r="U49" s="128">
        <f t="shared" si="21"/>
        <v>1.3201684000000002</v>
      </c>
      <c r="V49" s="128">
        <f t="shared" si="22"/>
        <v>2.5063122499999997</v>
      </c>
      <c r="W49" s="128">
        <f t="shared" si="17"/>
        <v>0.35948185532000004</v>
      </c>
      <c r="X49" s="128">
        <f t="shared" si="18"/>
        <v>0.77294669789999981</v>
      </c>
      <c r="Y49" s="128">
        <f t="shared" si="19"/>
        <v>1.08</v>
      </c>
      <c r="Z49" s="128">
        <f t="shared" si="20"/>
        <v>2.3199999999999998</v>
      </c>
    </row>
    <row r="50" spans="1:26" ht="24.95" customHeight="1">
      <c r="A50" s="38" t="s">
        <v>1014</v>
      </c>
      <c r="B50" s="33" t="s">
        <v>2716</v>
      </c>
      <c r="C50" s="155">
        <v>44</v>
      </c>
      <c r="D50" s="107" t="s">
        <v>1580</v>
      </c>
      <c r="E50" s="33" t="s">
        <v>1022</v>
      </c>
      <c r="F50" s="30">
        <v>10</v>
      </c>
      <c r="G50" s="30">
        <v>90</v>
      </c>
      <c r="H50" s="30">
        <v>8</v>
      </c>
      <c r="I50" s="30"/>
      <c r="J50" s="30"/>
      <c r="K50" s="40">
        <f t="shared" si="13"/>
        <v>108</v>
      </c>
      <c r="L50" s="40">
        <v>50043162812</v>
      </c>
      <c r="M50" s="40" t="s">
        <v>92</v>
      </c>
      <c r="N50" s="177" t="s">
        <v>129</v>
      </c>
      <c r="O50" s="19">
        <v>1839</v>
      </c>
      <c r="P50" s="127">
        <v>1.8419999999999996</v>
      </c>
      <c r="Q50" s="127">
        <v>2.1059999999999999</v>
      </c>
      <c r="R50" s="127">
        <f t="shared" si="14"/>
        <v>3.9479999999999995</v>
      </c>
      <c r="S50" s="128">
        <f t="shared" si="15"/>
        <v>2.0922670800000001</v>
      </c>
      <c r="T50" s="128">
        <f t="shared" si="16"/>
        <v>3.3178778250000001</v>
      </c>
      <c r="U50" s="128">
        <f t="shared" si="21"/>
        <v>0.25026708000000042</v>
      </c>
      <c r="V50" s="128">
        <f t="shared" si="22"/>
        <v>1.2118778250000002</v>
      </c>
      <c r="W50" s="128">
        <f t="shared" si="17"/>
        <v>6.8147725884000115E-2</v>
      </c>
      <c r="X50" s="128">
        <f t="shared" si="18"/>
        <v>0.37374312123000003</v>
      </c>
      <c r="Y50" s="128">
        <f t="shared" si="19"/>
        <v>0.2</v>
      </c>
      <c r="Z50" s="128">
        <f t="shared" si="20"/>
        <v>1.1200000000000001</v>
      </c>
    </row>
    <row r="51" spans="1:26" ht="24.95" customHeight="1">
      <c r="A51" s="38" t="s">
        <v>70</v>
      </c>
      <c r="B51" s="33" t="s">
        <v>2869</v>
      </c>
      <c r="C51" s="155">
        <v>45</v>
      </c>
      <c r="D51" s="107" t="s">
        <v>1584</v>
      </c>
      <c r="E51" s="33" t="s">
        <v>1023</v>
      </c>
      <c r="F51" s="30">
        <v>10</v>
      </c>
      <c r="G51" s="30">
        <v>48</v>
      </c>
      <c r="H51" s="30">
        <v>35</v>
      </c>
      <c r="I51" s="30"/>
      <c r="J51" s="30">
        <v>1</v>
      </c>
      <c r="K51" s="40">
        <f t="shared" si="13"/>
        <v>94</v>
      </c>
      <c r="L51" s="41">
        <v>50044497076</v>
      </c>
      <c r="M51" s="40" t="s">
        <v>93</v>
      </c>
      <c r="N51" s="179" t="s">
        <v>133</v>
      </c>
      <c r="O51" s="19">
        <v>3672</v>
      </c>
      <c r="P51" s="127">
        <v>1.1499999999999999</v>
      </c>
      <c r="Q51" s="127">
        <v>1.8625</v>
      </c>
      <c r="R51" s="127">
        <f t="shared" si="14"/>
        <v>3.0125000000000002</v>
      </c>
      <c r="S51" s="128">
        <f t="shared" si="15"/>
        <v>4.1777078400000001</v>
      </c>
      <c r="T51" s="128">
        <f t="shared" si="16"/>
        <v>6.6249306000000008</v>
      </c>
      <c r="U51" s="128">
        <f t="shared" si="21"/>
        <v>3.0277078400000002</v>
      </c>
      <c r="V51" s="128">
        <f t="shared" si="22"/>
        <v>4.762430600000001</v>
      </c>
      <c r="W51" s="128">
        <f t="shared" si="17"/>
        <v>0.82444484483199998</v>
      </c>
      <c r="X51" s="128">
        <f t="shared" si="18"/>
        <v>1.4687335970400002</v>
      </c>
      <c r="Y51" s="128">
        <f t="shared" si="19"/>
        <v>2.4700000000000002</v>
      </c>
      <c r="Z51" s="128">
        <f t="shared" si="20"/>
        <v>4.41</v>
      </c>
    </row>
    <row r="52" spans="1:26" ht="24.95" customHeight="1">
      <c r="A52" s="38" t="s">
        <v>70</v>
      </c>
      <c r="B52" s="33" t="s">
        <v>2722</v>
      </c>
      <c r="C52" s="155">
        <v>46</v>
      </c>
      <c r="D52" s="107" t="s">
        <v>1585</v>
      </c>
      <c r="E52" s="33" t="s">
        <v>1024</v>
      </c>
      <c r="F52" s="30">
        <v>24</v>
      </c>
      <c r="G52" s="30">
        <v>40</v>
      </c>
      <c r="H52" s="30">
        <v>34</v>
      </c>
      <c r="I52" s="30"/>
      <c r="J52" s="30">
        <v>15</v>
      </c>
      <c r="K52" s="40">
        <f t="shared" si="13"/>
        <v>113</v>
      </c>
      <c r="L52" s="40">
        <v>50044924622</v>
      </c>
      <c r="M52" s="40" t="s">
        <v>93</v>
      </c>
      <c r="N52" s="179" t="s">
        <v>133</v>
      </c>
      <c r="O52" s="19">
        <v>2451</v>
      </c>
      <c r="P52" s="127">
        <v>1.833</v>
      </c>
      <c r="Q52" s="127">
        <v>0.83499999999999996</v>
      </c>
      <c r="R52" s="127">
        <f t="shared" si="14"/>
        <v>2.6680000000000001</v>
      </c>
      <c r="S52" s="128">
        <f t="shared" si="15"/>
        <v>2.7885517200000001</v>
      </c>
      <c r="T52" s="128">
        <f t="shared" si="16"/>
        <v>4.4220329249999999</v>
      </c>
      <c r="U52" s="128">
        <f t="shared" si="21"/>
        <v>0.9555517200000001</v>
      </c>
      <c r="V52" s="128">
        <f t="shared" si="22"/>
        <v>3.5870329249999999</v>
      </c>
      <c r="W52" s="128">
        <f t="shared" si="17"/>
        <v>0.26019673335600002</v>
      </c>
      <c r="X52" s="128">
        <f t="shared" si="18"/>
        <v>1.1062409540699998</v>
      </c>
      <c r="Y52" s="128">
        <f t="shared" si="19"/>
        <v>0.78</v>
      </c>
      <c r="Z52" s="128">
        <f t="shared" si="20"/>
        <v>3.32</v>
      </c>
    </row>
    <row r="53" spans="1:26" ht="24.95" customHeight="1">
      <c r="A53" s="38" t="s">
        <v>70</v>
      </c>
      <c r="B53" s="33" t="s">
        <v>2869</v>
      </c>
      <c r="C53" s="155">
        <v>47</v>
      </c>
      <c r="D53" s="107" t="s">
        <v>1025</v>
      </c>
      <c r="E53" s="33" t="s">
        <v>1026</v>
      </c>
      <c r="F53" s="30">
        <v>6</v>
      </c>
      <c r="G53" s="30">
        <v>8</v>
      </c>
      <c r="H53" s="30">
        <v>38</v>
      </c>
      <c r="I53" s="30"/>
      <c r="J53" s="30">
        <v>0</v>
      </c>
      <c r="K53" s="40">
        <f t="shared" si="13"/>
        <v>52</v>
      </c>
      <c r="L53" s="41">
        <v>21499666996</v>
      </c>
      <c r="M53" s="40" t="s">
        <v>93</v>
      </c>
      <c r="N53" s="179" t="s">
        <v>133</v>
      </c>
      <c r="O53" s="19">
        <v>1479</v>
      </c>
      <c r="P53" s="127">
        <v>0.65300000000000014</v>
      </c>
      <c r="Q53" s="127">
        <v>0.51500000000000001</v>
      </c>
      <c r="R53" s="127">
        <f t="shared" si="14"/>
        <v>1.1680000000000001</v>
      </c>
      <c r="S53" s="128">
        <f t="shared" si="15"/>
        <v>1.68268788</v>
      </c>
      <c r="T53" s="128">
        <f t="shared" si="16"/>
        <v>2.6683748250000003</v>
      </c>
      <c r="U53" s="128">
        <f t="shared" si="21"/>
        <v>1.02968788</v>
      </c>
      <c r="V53" s="128">
        <f t="shared" si="22"/>
        <v>2.1533748250000002</v>
      </c>
      <c r="W53" s="128">
        <f t="shared" si="17"/>
        <v>0.28038400972400002</v>
      </c>
      <c r="X53" s="128">
        <f t="shared" si="18"/>
        <v>0.66410079603000005</v>
      </c>
      <c r="Y53" s="128">
        <f t="shared" si="19"/>
        <v>0.84</v>
      </c>
      <c r="Z53" s="128">
        <f t="shared" si="20"/>
        <v>1.99</v>
      </c>
    </row>
    <row r="54" spans="1:26" ht="24.95" customHeight="1">
      <c r="A54" s="38" t="s">
        <v>70</v>
      </c>
      <c r="B54" s="33" t="s">
        <v>2869</v>
      </c>
      <c r="C54" s="155">
        <v>48</v>
      </c>
      <c r="D54" s="107" t="s">
        <v>1609</v>
      </c>
      <c r="E54" s="33" t="s">
        <v>1027</v>
      </c>
      <c r="F54" s="30">
        <v>5</v>
      </c>
      <c r="G54" s="30">
        <v>31</v>
      </c>
      <c r="H54" s="30">
        <v>22</v>
      </c>
      <c r="I54" s="30"/>
      <c r="J54" s="30">
        <v>1</v>
      </c>
      <c r="K54" s="40">
        <f t="shared" si="13"/>
        <v>59</v>
      </c>
      <c r="L54" s="41">
        <v>21499666985</v>
      </c>
      <c r="M54" s="40" t="s">
        <v>93</v>
      </c>
      <c r="N54" s="179" t="s">
        <v>133</v>
      </c>
      <c r="O54" s="19">
        <v>1385</v>
      </c>
      <c r="P54" s="127">
        <v>0.64660000000000006</v>
      </c>
      <c r="Q54" s="127">
        <v>1.0760000000000003</v>
      </c>
      <c r="R54" s="127">
        <f t="shared" si="14"/>
        <v>1.7226000000000004</v>
      </c>
      <c r="S54" s="128">
        <f t="shared" si="15"/>
        <v>1.5757422000000001</v>
      </c>
      <c r="T54" s="128">
        <f t="shared" si="16"/>
        <v>2.4987823750000002</v>
      </c>
      <c r="U54" s="128">
        <f t="shared" si="21"/>
        <v>0.92914220000000003</v>
      </c>
      <c r="V54" s="128">
        <f t="shared" si="22"/>
        <v>1.4227823749999999</v>
      </c>
      <c r="W54" s="128">
        <f t="shared" si="17"/>
        <v>0.25300542106000001</v>
      </c>
      <c r="X54" s="128">
        <f t="shared" si="18"/>
        <v>0.43878608444999995</v>
      </c>
      <c r="Y54" s="128">
        <f t="shared" si="19"/>
        <v>0.76</v>
      </c>
      <c r="Z54" s="128">
        <f t="shared" si="20"/>
        <v>1.32</v>
      </c>
    </row>
    <row r="55" spans="1:26" ht="24.95" customHeight="1">
      <c r="A55" s="38" t="s">
        <v>70</v>
      </c>
      <c r="B55" s="33" t="s">
        <v>2728</v>
      </c>
      <c r="C55" s="155">
        <v>49</v>
      </c>
      <c r="D55" s="107" t="s">
        <v>352</v>
      </c>
      <c r="E55" s="33" t="s">
        <v>1028</v>
      </c>
      <c r="F55" s="30">
        <v>0</v>
      </c>
      <c r="G55" s="30">
        <v>14</v>
      </c>
      <c r="H55" s="30">
        <v>18</v>
      </c>
      <c r="I55" s="30"/>
      <c r="J55" s="30"/>
      <c r="K55" s="40">
        <f t="shared" si="13"/>
        <v>32</v>
      </c>
      <c r="L55" s="41">
        <v>33510100001532</v>
      </c>
      <c r="M55" s="40" t="s">
        <v>957</v>
      </c>
      <c r="N55" s="177" t="s">
        <v>131</v>
      </c>
      <c r="O55" s="19">
        <v>857</v>
      </c>
      <c r="P55" s="127">
        <v>0.80199999999999982</v>
      </c>
      <c r="Q55" s="127">
        <v>0.92849999999999999</v>
      </c>
      <c r="R55" s="127">
        <f t="shared" si="14"/>
        <v>1.7304999999999997</v>
      </c>
      <c r="S55" s="128">
        <f t="shared" si="15"/>
        <v>0.97502604000000004</v>
      </c>
      <c r="T55" s="128">
        <f t="shared" si="16"/>
        <v>1.546177975</v>
      </c>
      <c r="U55" s="128">
        <f t="shared" si="21"/>
        <v>0.17302604000000021</v>
      </c>
      <c r="V55" s="128">
        <f t="shared" si="22"/>
        <v>0.61767797499999999</v>
      </c>
      <c r="W55" s="128">
        <f t="shared" si="17"/>
        <v>4.7114990692000057E-2</v>
      </c>
      <c r="X55" s="128">
        <f t="shared" si="18"/>
        <v>0.19049188748999998</v>
      </c>
      <c r="Y55" s="128">
        <f t="shared" si="19"/>
        <v>0.14000000000000001</v>
      </c>
      <c r="Z55" s="128">
        <f t="shared" si="20"/>
        <v>0.56999999999999995</v>
      </c>
    </row>
    <row r="56" spans="1:26" ht="24.95" customHeight="1">
      <c r="A56" s="38" t="s">
        <v>70</v>
      </c>
      <c r="B56" s="33" t="s">
        <v>2339</v>
      </c>
      <c r="C56" s="155">
        <v>50</v>
      </c>
      <c r="D56" s="107" t="s">
        <v>1639</v>
      </c>
      <c r="E56" s="33" t="s">
        <v>1029</v>
      </c>
      <c r="F56" s="30">
        <v>14</v>
      </c>
      <c r="G56" s="30">
        <v>28</v>
      </c>
      <c r="H56" s="30">
        <v>32</v>
      </c>
      <c r="I56" s="30"/>
      <c r="J56" s="30">
        <v>0</v>
      </c>
      <c r="K56" s="40">
        <f t="shared" si="13"/>
        <v>74</v>
      </c>
      <c r="L56" s="42">
        <v>11630100005473</v>
      </c>
      <c r="M56" s="40" t="s">
        <v>88</v>
      </c>
      <c r="N56" s="178" t="s">
        <v>130</v>
      </c>
      <c r="O56" s="19">
        <v>1737</v>
      </c>
      <c r="P56" s="127">
        <v>1.5169999999999999</v>
      </c>
      <c r="Q56" s="127">
        <v>3.4449999999999998</v>
      </c>
      <c r="R56" s="127">
        <f t="shared" si="14"/>
        <v>4.9619999999999997</v>
      </c>
      <c r="S56" s="128">
        <f t="shared" si="15"/>
        <v>1.9762196400000001</v>
      </c>
      <c r="T56" s="128">
        <f t="shared" si="16"/>
        <v>3.1338519750000002</v>
      </c>
      <c r="U56" s="128">
        <f t="shared" ref="U56:U62" si="23">S56-P56</f>
        <v>0.45921964000000015</v>
      </c>
      <c r="V56" s="151">
        <v>0</v>
      </c>
      <c r="W56" s="128">
        <f t="shared" si="17"/>
        <v>0.12504550797200004</v>
      </c>
      <c r="X56" s="128">
        <f t="shared" si="18"/>
        <v>0</v>
      </c>
      <c r="Y56" s="128">
        <f t="shared" si="19"/>
        <v>0.38</v>
      </c>
      <c r="Z56" s="128">
        <f t="shared" si="20"/>
        <v>0</v>
      </c>
    </row>
    <row r="57" spans="1:26" ht="24.95" customHeight="1">
      <c r="A57" s="112" t="s">
        <v>70</v>
      </c>
      <c r="B57" s="170" t="s">
        <v>2869</v>
      </c>
      <c r="C57" s="155">
        <v>51</v>
      </c>
      <c r="D57" s="162" t="s">
        <v>1030</v>
      </c>
      <c r="E57" s="170" t="s">
        <v>1031</v>
      </c>
      <c r="F57" s="89">
        <v>24</v>
      </c>
      <c r="G57" s="89">
        <v>83</v>
      </c>
      <c r="H57" s="89">
        <v>69</v>
      </c>
      <c r="I57" s="89"/>
      <c r="J57" s="89">
        <v>0</v>
      </c>
      <c r="K57" s="163">
        <f t="shared" si="13"/>
        <v>176</v>
      </c>
      <c r="L57" s="92">
        <v>21499662595</v>
      </c>
      <c r="M57" s="163" t="s">
        <v>93</v>
      </c>
      <c r="N57" s="182" t="s">
        <v>133</v>
      </c>
      <c r="O57" s="19">
        <v>5902</v>
      </c>
      <c r="P57" s="127">
        <v>3.129</v>
      </c>
      <c r="Q57" s="127">
        <v>3.6289999999999996</v>
      </c>
      <c r="R57" s="127">
        <f t="shared" si="14"/>
        <v>6.7579999999999991</v>
      </c>
      <c r="S57" s="128">
        <f t="shared" si="15"/>
        <v>6.71482344</v>
      </c>
      <c r="T57" s="128">
        <f t="shared" si="16"/>
        <v>10.648240850000001</v>
      </c>
      <c r="U57" s="128">
        <f t="shared" si="23"/>
        <v>3.58582344</v>
      </c>
      <c r="V57" s="128">
        <f t="shared" ref="V57:V64" si="24">T57-Q57</f>
        <v>7.019240850000001</v>
      </c>
      <c r="W57" s="128">
        <f t="shared" si="17"/>
        <v>0.97641972271199984</v>
      </c>
      <c r="X57" s="128">
        <f t="shared" si="18"/>
        <v>2.1647338781400003</v>
      </c>
      <c r="Y57" s="128">
        <f t="shared" si="19"/>
        <v>2.93</v>
      </c>
      <c r="Z57" s="128">
        <f t="shared" si="20"/>
        <v>6.49</v>
      </c>
    </row>
    <row r="58" spans="1:26" ht="24.95" customHeight="1">
      <c r="A58" s="38" t="s">
        <v>2766</v>
      </c>
      <c r="B58" s="22" t="s">
        <v>1032</v>
      </c>
      <c r="C58" s="155">
        <v>52</v>
      </c>
      <c r="D58" s="107" t="s">
        <v>1619</v>
      </c>
      <c r="E58" s="33" t="s">
        <v>1033</v>
      </c>
      <c r="F58" s="30">
        <v>39</v>
      </c>
      <c r="G58" s="30">
        <v>30</v>
      </c>
      <c r="H58" s="30">
        <v>29</v>
      </c>
      <c r="I58" s="30"/>
      <c r="J58" s="30">
        <v>13</v>
      </c>
      <c r="K58" s="40">
        <f t="shared" si="13"/>
        <v>111</v>
      </c>
      <c r="L58" s="41">
        <v>59010281538</v>
      </c>
      <c r="M58" s="40" t="s">
        <v>94</v>
      </c>
      <c r="N58" s="177" t="s">
        <v>132</v>
      </c>
      <c r="O58" s="19">
        <v>2842</v>
      </c>
      <c r="P58" s="127">
        <v>0.61299999999999977</v>
      </c>
      <c r="Q58" s="127">
        <v>0.43700000000000028</v>
      </c>
      <c r="R58" s="127">
        <f t="shared" si="14"/>
        <v>1.05</v>
      </c>
      <c r="S58" s="128">
        <f t="shared" si="15"/>
        <v>3.2334002399999999</v>
      </c>
      <c r="T58" s="128">
        <f t="shared" si="16"/>
        <v>5.1274653500000005</v>
      </c>
      <c r="U58" s="128">
        <f t="shared" si="23"/>
        <v>2.6204002400000004</v>
      </c>
      <c r="V58" s="128">
        <f t="shared" si="24"/>
        <v>4.6904653500000002</v>
      </c>
      <c r="W58" s="128">
        <f t="shared" si="17"/>
        <v>0.71353498535200011</v>
      </c>
      <c r="X58" s="128">
        <f t="shared" si="18"/>
        <v>1.4465395139399999</v>
      </c>
      <c r="Y58" s="128">
        <f t="shared" si="19"/>
        <v>2.14</v>
      </c>
      <c r="Z58" s="128">
        <f t="shared" si="20"/>
        <v>4.34</v>
      </c>
    </row>
    <row r="59" spans="1:26" ht="24.95" customHeight="1">
      <c r="A59" s="38" t="s">
        <v>2766</v>
      </c>
      <c r="B59" s="176" t="s">
        <v>2766</v>
      </c>
      <c r="C59" s="155">
        <v>53</v>
      </c>
      <c r="D59" s="107" t="s">
        <v>1732</v>
      </c>
      <c r="E59" s="33" t="s">
        <v>1034</v>
      </c>
      <c r="F59" s="30">
        <v>0</v>
      </c>
      <c r="G59" s="30">
        <v>123</v>
      </c>
      <c r="H59" s="30">
        <v>9</v>
      </c>
      <c r="I59" s="30"/>
      <c r="J59" s="30">
        <v>0</v>
      </c>
      <c r="K59" s="40">
        <f t="shared" si="13"/>
        <v>132</v>
      </c>
      <c r="L59" s="41">
        <v>33510100001637</v>
      </c>
      <c r="M59" s="40" t="s">
        <v>957</v>
      </c>
      <c r="N59" s="177" t="s">
        <v>131</v>
      </c>
      <c r="O59" s="19">
        <v>4034</v>
      </c>
      <c r="P59" s="127">
        <v>1.7549999999999999</v>
      </c>
      <c r="Q59" s="127">
        <v>-3.05</v>
      </c>
      <c r="R59" s="127">
        <f t="shared" si="14"/>
        <v>-1.2949999999999999</v>
      </c>
      <c r="S59" s="128">
        <f t="shared" si="15"/>
        <v>4.5895624800000006</v>
      </c>
      <c r="T59" s="128">
        <f t="shared" si="16"/>
        <v>7.2780419500000004</v>
      </c>
      <c r="U59" s="128">
        <f t="shared" si="23"/>
        <v>2.8345624800000007</v>
      </c>
      <c r="V59" s="128">
        <f t="shared" si="24"/>
        <v>10.328041949999999</v>
      </c>
      <c r="W59" s="128">
        <f t="shared" si="17"/>
        <v>0.77185136330400017</v>
      </c>
      <c r="X59" s="128">
        <f t="shared" si="18"/>
        <v>3.1851681373799994</v>
      </c>
      <c r="Y59" s="128">
        <f t="shared" si="19"/>
        <v>2.3199999999999998</v>
      </c>
      <c r="Z59" s="128">
        <f t="shared" si="20"/>
        <v>9.56</v>
      </c>
    </row>
    <row r="60" spans="1:26" ht="24.95" customHeight="1">
      <c r="A60" s="38" t="s">
        <v>2766</v>
      </c>
      <c r="B60" s="176" t="s">
        <v>2779</v>
      </c>
      <c r="C60" s="155">
        <v>54</v>
      </c>
      <c r="D60" s="107" t="s">
        <v>1035</v>
      </c>
      <c r="E60" s="33" t="s">
        <v>1036</v>
      </c>
      <c r="F60" s="30">
        <v>27</v>
      </c>
      <c r="G60" s="30">
        <v>69</v>
      </c>
      <c r="H60" s="30">
        <v>23</v>
      </c>
      <c r="I60" s="30"/>
      <c r="J60" s="30">
        <v>0</v>
      </c>
      <c r="K60" s="40">
        <f t="shared" si="13"/>
        <v>119</v>
      </c>
      <c r="L60" s="41">
        <v>33510100001642</v>
      </c>
      <c r="M60" s="40" t="s">
        <v>957</v>
      </c>
      <c r="N60" s="177" t="s">
        <v>131</v>
      </c>
      <c r="O60" s="19">
        <v>3221</v>
      </c>
      <c r="P60" s="127">
        <v>1.3820000000000001</v>
      </c>
      <c r="Q60" s="127">
        <v>1.1030000000000006</v>
      </c>
      <c r="R60" s="127">
        <f t="shared" si="14"/>
        <v>2.4850000000000008</v>
      </c>
      <c r="S60" s="128">
        <f t="shared" si="15"/>
        <v>3.6645961200000001</v>
      </c>
      <c r="T60" s="128">
        <f t="shared" si="16"/>
        <v>5.8112476750000006</v>
      </c>
      <c r="U60" s="128">
        <f t="shared" si="23"/>
        <v>2.28259612</v>
      </c>
      <c r="V60" s="128">
        <f t="shared" si="24"/>
        <v>4.708247675</v>
      </c>
      <c r="W60" s="128">
        <f t="shared" si="17"/>
        <v>0.62155092347600005</v>
      </c>
      <c r="X60" s="128">
        <f t="shared" si="18"/>
        <v>1.4520235829699999</v>
      </c>
      <c r="Y60" s="128">
        <f t="shared" si="19"/>
        <v>1.86</v>
      </c>
      <c r="Z60" s="128">
        <f t="shared" si="20"/>
        <v>4.3600000000000003</v>
      </c>
    </row>
    <row r="61" spans="1:26" ht="24.95" customHeight="1">
      <c r="A61" s="38" t="s">
        <v>2766</v>
      </c>
      <c r="B61" s="176" t="s">
        <v>2776</v>
      </c>
      <c r="C61" s="155">
        <v>55</v>
      </c>
      <c r="D61" s="107" t="s">
        <v>1592</v>
      </c>
      <c r="E61" s="33" t="s">
        <v>1037</v>
      </c>
      <c r="F61" s="30">
        <v>14</v>
      </c>
      <c r="G61" s="30">
        <v>28</v>
      </c>
      <c r="H61" s="30">
        <v>32</v>
      </c>
      <c r="I61" s="30"/>
      <c r="J61" s="30">
        <v>2</v>
      </c>
      <c r="K61" s="40">
        <f t="shared" si="13"/>
        <v>76</v>
      </c>
      <c r="L61" s="41">
        <v>50044563142</v>
      </c>
      <c r="M61" s="40" t="s">
        <v>94</v>
      </c>
      <c r="N61" s="177" t="s">
        <v>132</v>
      </c>
      <c r="O61" s="19">
        <v>2392</v>
      </c>
      <c r="P61" s="127">
        <v>0.83700000000000019</v>
      </c>
      <c r="Q61" s="127">
        <v>2.2509999999999994</v>
      </c>
      <c r="R61" s="127">
        <f t="shared" si="14"/>
        <v>3.0879999999999996</v>
      </c>
      <c r="S61" s="128">
        <f t="shared" si="15"/>
        <v>2.72142624</v>
      </c>
      <c r="T61" s="128">
        <f t="shared" si="16"/>
        <v>4.3155866000000005</v>
      </c>
      <c r="U61" s="128">
        <f t="shared" si="23"/>
        <v>1.8844262399999998</v>
      </c>
      <c r="V61" s="128">
        <f t="shared" si="24"/>
        <v>2.064586600000001</v>
      </c>
      <c r="W61" s="128">
        <f t="shared" si="17"/>
        <v>0.51312926515199997</v>
      </c>
      <c r="X61" s="128">
        <f t="shared" si="18"/>
        <v>0.63671850744000025</v>
      </c>
      <c r="Y61" s="128">
        <f t="shared" si="19"/>
        <v>1.54</v>
      </c>
      <c r="Z61" s="128">
        <f t="shared" si="20"/>
        <v>1.91</v>
      </c>
    </row>
    <row r="62" spans="1:26" ht="24.95" customHeight="1">
      <c r="A62" s="38" t="s">
        <v>2766</v>
      </c>
      <c r="B62" s="176" t="s">
        <v>2779</v>
      </c>
      <c r="C62" s="155">
        <v>56</v>
      </c>
      <c r="D62" s="107" t="s">
        <v>1731</v>
      </c>
      <c r="E62" s="33" t="s">
        <v>1038</v>
      </c>
      <c r="F62" s="30">
        <v>6</v>
      </c>
      <c r="G62" s="30">
        <v>101</v>
      </c>
      <c r="H62" s="30">
        <v>12</v>
      </c>
      <c r="I62" s="30"/>
      <c r="J62" s="30">
        <v>0</v>
      </c>
      <c r="K62" s="40">
        <f t="shared" si="13"/>
        <v>119</v>
      </c>
      <c r="L62" s="41">
        <v>33510100001563</v>
      </c>
      <c r="M62" s="40" t="s">
        <v>957</v>
      </c>
      <c r="N62" s="177" t="s">
        <v>131</v>
      </c>
      <c r="O62" s="19">
        <v>2642</v>
      </c>
      <c r="P62" s="127">
        <v>0.74700000000000033</v>
      </c>
      <c r="Q62" s="127">
        <v>2.903</v>
      </c>
      <c r="R62" s="127">
        <f t="shared" si="14"/>
        <v>3.6500000000000004</v>
      </c>
      <c r="S62" s="128">
        <f t="shared" si="15"/>
        <v>3.00585624</v>
      </c>
      <c r="T62" s="128">
        <f t="shared" si="16"/>
        <v>4.7666303500000007</v>
      </c>
      <c r="U62" s="128">
        <f t="shared" si="23"/>
        <v>2.2588562399999996</v>
      </c>
      <c r="V62" s="128">
        <f t="shared" si="24"/>
        <v>1.8636303500000007</v>
      </c>
      <c r="W62" s="128">
        <f t="shared" si="17"/>
        <v>0.61508655415199986</v>
      </c>
      <c r="X62" s="128">
        <f t="shared" si="18"/>
        <v>0.57474359994000013</v>
      </c>
      <c r="Y62" s="128">
        <f t="shared" si="19"/>
        <v>1.85</v>
      </c>
      <c r="Z62" s="128">
        <f t="shared" si="20"/>
        <v>1.72</v>
      </c>
    </row>
    <row r="63" spans="1:26" ht="24.95" customHeight="1">
      <c r="A63" s="38" t="s">
        <v>2766</v>
      </c>
      <c r="B63" s="176" t="s">
        <v>2766</v>
      </c>
      <c r="C63" s="155">
        <v>57</v>
      </c>
      <c r="D63" s="107" t="s">
        <v>1734</v>
      </c>
      <c r="E63" s="33" t="s">
        <v>1039</v>
      </c>
      <c r="F63" s="30">
        <v>11</v>
      </c>
      <c r="G63" s="30">
        <v>15</v>
      </c>
      <c r="H63" s="30">
        <v>21</v>
      </c>
      <c r="I63" s="30"/>
      <c r="J63" s="30">
        <v>5</v>
      </c>
      <c r="K63" s="40">
        <f t="shared" si="13"/>
        <v>52</v>
      </c>
      <c r="L63" s="41">
        <v>33510100001640</v>
      </c>
      <c r="M63" s="40" t="s">
        <v>957</v>
      </c>
      <c r="N63" s="177" t="s">
        <v>131</v>
      </c>
      <c r="O63" s="19">
        <v>1917</v>
      </c>
      <c r="P63" s="127">
        <v>2.444</v>
      </c>
      <c r="Q63" s="127">
        <v>1.0070000000000001</v>
      </c>
      <c r="R63" s="127">
        <f t="shared" si="14"/>
        <v>3.4510000000000001</v>
      </c>
      <c r="S63" s="128">
        <f t="shared" si="15"/>
        <v>2.1810092400000003</v>
      </c>
      <c r="T63" s="128">
        <f t="shared" si="16"/>
        <v>3.4586034750000003</v>
      </c>
      <c r="U63" s="151">
        <v>0</v>
      </c>
      <c r="V63" s="128">
        <f t="shared" si="24"/>
        <v>2.4516034750000002</v>
      </c>
      <c r="W63" s="128">
        <f t="shared" si="17"/>
        <v>0</v>
      </c>
      <c r="X63" s="128">
        <f t="shared" si="18"/>
        <v>0.75607451168999995</v>
      </c>
      <c r="Y63" s="128">
        <f t="shared" si="19"/>
        <v>0</v>
      </c>
      <c r="Z63" s="128">
        <f t="shared" si="20"/>
        <v>2.27</v>
      </c>
    </row>
    <row r="64" spans="1:26" ht="24.95" customHeight="1">
      <c r="A64" s="38" t="s">
        <v>2766</v>
      </c>
      <c r="B64" s="176" t="s">
        <v>2766</v>
      </c>
      <c r="C64" s="155">
        <v>58</v>
      </c>
      <c r="D64" s="107" t="s">
        <v>1736</v>
      </c>
      <c r="E64" s="33" t="s">
        <v>1040</v>
      </c>
      <c r="F64" s="30">
        <v>2</v>
      </c>
      <c r="G64" s="30">
        <v>63</v>
      </c>
      <c r="H64" s="30">
        <v>16</v>
      </c>
      <c r="I64" s="30"/>
      <c r="J64" s="30">
        <v>6</v>
      </c>
      <c r="K64" s="40">
        <f t="shared" si="13"/>
        <v>87</v>
      </c>
      <c r="L64" s="41">
        <v>33510100001645</v>
      </c>
      <c r="M64" s="40" t="s">
        <v>957</v>
      </c>
      <c r="N64" s="177" t="s">
        <v>131</v>
      </c>
      <c r="O64" s="19">
        <v>2274</v>
      </c>
      <c r="P64" s="127">
        <v>0.94</v>
      </c>
      <c r="Q64" s="127">
        <v>2.3930000000000007</v>
      </c>
      <c r="R64" s="127">
        <f t="shared" si="14"/>
        <v>3.3330000000000006</v>
      </c>
      <c r="S64" s="128">
        <f t="shared" si="15"/>
        <v>2.5871752800000003</v>
      </c>
      <c r="T64" s="128">
        <f t="shared" si="16"/>
        <v>4.1026939499999999</v>
      </c>
      <c r="U64" s="128">
        <f>S64-P64</f>
        <v>1.6471752800000004</v>
      </c>
      <c r="V64" s="128">
        <f t="shared" si="24"/>
        <v>1.7096939499999992</v>
      </c>
      <c r="W64" s="128">
        <f t="shared" si="17"/>
        <v>0.4485258287440001</v>
      </c>
      <c r="X64" s="128">
        <f t="shared" si="18"/>
        <v>0.52726961417999973</v>
      </c>
      <c r="Y64" s="128">
        <f t="shared" si="19"/>
        <v>1.35</v>
      </c>
      <c r="Z64" s="128">
        <f t="shared" si="20"/>
        <v>1.58</v>
      </c>
    </row>
    <row r="65" spans="1:26" ht="24.95" customHeight="1">
      <c r="A65" s="38" t="s">
        <v>2766</v>
      </c>
      <c r="B65" s="176" t="s">
        <v>2766</v>
      </c>
      <c r="C65" s="155">
        <v>59</v>
      </c>
      <c r="D65" s="107" t="s">
        <v>1735</v>
      </c>
      <c r="E65" s="33" t="s">
        <v>1041</v>
      </c>
      <c r="F65" s="30">
        <v>23</v>
      </c>
      <c r="G65" s="30">
        <v>50</v>
      </c>
      <c r="H65" s="30">
        <v>18</v>
      </c>
      <c r="I65" s="30"/>
      <c r="J65" s="30">
        <v>1</v>
      </c>
      <c r="K65" s="40">
        <f t="shared" si="13"/>
        <v>92</v>
      </c>
      <c r="L65" s="41">
        <v>33510100001602</v>
      </c>
      <c r="M65" s="40" t="s">
        <v>957</v>
      </c>
      <c r="N65" s="177" t="s">
        <v>131</v>
      </c>
      <c r="O65" s="19">
        <v>956</v>
      </c>
      <c r="P65" s="127">
        <v>1.163</v>
      </c>
      <c r="Q65" s="127">
        <v>2.056</v>
      </c>
      <c r="R65" s="127">
        <f t="shared" si="14"/>
        <v>3.2190000000000003</v>
      </c>
      <c r="S65" s="128">
        <f t="shared" si="15"/>
        <v>1.0876603200000001</v>
      </c>
      <c r="T65" s="128">
        <f t="shared" si="16"/>
        <v>1.7247913000000001</v>
      </c>
      <c r="U65" s="151">
        <v>0</v>
      </c>
      <c r="V65" s="151">
        <v>0</v>
      </c>
      <c r="W65" s="128">
        <f t="shared" si="17"/>
        <v>0</v>
      </c>
      <c r="X65" s="128">
        <f t="shared" si="18"/>
        <v>0</v>
      </c>
      <c r="Y65" s="128">
        <f t="shared" si="19"/>
        <v>0</v>
      </c>
      <c r="Z65" s="128">
        <f t="shared" si="20"/>
        <v>0</v>
      </c>
    </row>
    <row r="66" spans="1:26" ht="24.95" customHeight="1">
      <c r="A66" s="38" t="s">
        <v>2766</v>
      </c>
      <c r="B66" s="176" t="s">
        <v>2776</v>
      </c>
      <c r="C66" s="155">
        <v>60</v>
      </c>
      <c r="D66" s="107" t="s">
        <v>1587</v>
      </c>
      <c r="E66" s="33" t="s">
        <v>1042</v>
      </c>
      <c r="F66" s="30">
        <v>5</v>
      </c>
      <c r="G66" s="30">
        <v>46</v>
      </c>
      <c r="H66" s="30">
        <v>4</v>
      </c>
      <c r="I66" s="30"/>
      <c r="J66" s="30">
        <v>0</v>
      </c>
      <c r="K66" s="40">
        <f t="shared" si="13"/>
        <v>55</v>
      </c>
      <c r="L66" s="41">
        <v>50044562604</v>
      </c>
      <c r="M66" s="40" t="s">
        <v>94</v>
      </c>
      <c r="N66" s="177" t="s">
        <v>132</v>
      </c>
      <c r="O66" s="19">
        <v>2330</v>
      </c>
      <c r="P66" s="127">
        <v>0.9540000000000004</v>
      </c>
      <c r="Q66" s="127">
        <v>1.4550000000000001</v>
      </c>
      <c r="R66" s="127">
        <f t="shared" si="14"/>
        <v>2.4090000000000007</v>
      </c>
      <c r="S66" s="128">
        <f t="shared" si="15"/>
        <v>2.6508875999999999</v>
      </c>
      <c r="T66" s="128">
        <f t="shared" si="16"/>
        <v>4.2037277500000005</v>
      </c>
      <c r="U66" s="128">
        <f>S66-P66</f>
        <v>1.6968875999999995</v>
      </c>
      <c r="V66" s="128">
        <f>T66-Q66</f>
        <v>2.7487277500000005</v>
      </c>
      <c r="W66" s="128">
        <f t="shared" si="17"/>
        <v>0.46206249347999984</v>
      </c>
      <c r="X66" s="128">
        <f t="shared" si="18"/>
        <v>0.84770763810000005</v>
      </c>
      <c r="Y66" s="128">
        <f t="shared" si="19"/>
        <v>1.39</v>
      </c>
      <c r="Z66" s="128">
        <f t="shared" si="20"/>
        <v>2.54</v>
      </c>
    </row>
    <row r="67" spans="1:26" ht="24.95" customHeight="1">
      <c r="A67" s="38" t="s">
        <v>2766</v>
      </c>
      <c r="B67" s="33" t="s">
        <v>2789</v>
      </c>
      <c r="C67" s="155">
        <v>61</v>
      </c>
      <c r="D67" s="107" t="s">
        <v>1617</v>
      </c>
      <c r="E67" s="33" t="s">
        <v>1043</v>
      </c>
      <c r="F67" s="30">
        <v>39</v>
      </c>
      <c r="G67" s="30">
        <v>108</v>
      </c>
      <c r="H67" s="30">
        <v>55</v>
      </c>
      <c r="I67" s="30"/>
      <c r="J67" s="30">
        <v>2</v>
      </c>
      <c r="K67" s="40">
        <f t="shared" si="13"/>
        <v>204</v>
      </c>
      <c r="L67" s="41">
        <v>50044992911</v>
      </c>
      <c r="M67" s="40" t="s">
        <v>94</v>
      </c>
      <c r="N67" s="177" t="s">
        <v>132</v>
      </c>
      <c r="O67" s="19">
        <v>6355</v>
      </c>
      <c r="P67" s="127">
        <v>2.5299999999999998</v>
      </c>
      <c r="Q67" s="127">
        <v>3.47</v>
      </c>
      <c r="R67" s="127">
        <f t="shared" si="14"/>
        <v>6</v>
      </c>
      <c r="S67" s="128">
        <f t="shared" si="15"/>
        <v>7.2302106000000004</v>
      </c>
      <c r="T67" s="128">
        <f t="shared" si="16"/>
        <v>11.465532125000001</v>
      </c>
      <c r="U67" s="128">
        <f>S67-P67</f>
        <v>4.7002106000000001</v>
      </c>
      <c r="V67" s="128">
        <f>T67-Q67</f>
        <v>7.9955321250000004</v>
      </c>
      <c r="W67" s="128">
        <f t="shared" si="17"/>
        <v>1.2798673463800001</v>
      </c>
      <c r="X67" s="128">
        <f t="shared" si="18"/>
        <v>2.4658221073500002</v>
      </c>
      <c r="Y67" s="128">
        <f t="shared" si="19"/>
        <v>3.84</v>
      </c>
      <c r="Z67" s="128">
        <f t="shared" si="20"/>
        <v>7.4</v>
      </c>
    </row>
    <row r="68" spans="1:26" ht="24.95" customHeight="1">
      <c r="A68" s="38" t="s">
        <v>2766</v>
      </c>
      <c r="B68" s="176" t="s">
        <v>2782</v>
      </c>
      <c r="C68" s="155">
        <v>62</v>
      </c>
      <c r="D68" s="107" t="s">
        <v>1588</v>
      </c>
      <c r="E68" s="33" t="s">
        <v>1044</v>
      </c>
      <c r="F68" s="30">
        <v>32</v>
      </c>
      <c r="G68" s="30">
        <v>32</v>
      </c>
      <c r="H68" s="30">
        <v>22</v>
      </c>
      <c r="I68" s="30"/>
      <c r="J68" s="30">
        <v>0</v>
      </c>
      <c r="K68" s="40">
        <f t="shared" si="13"/>
        <v>86</v>
      </c>
      <c r="L68" s="41">
        <v>50044562003</v>
      </c>
      <c r="M68" s="40" t="s">
        <v>94</v>
      </c>
      <c r="N68" s="177" t="s">
        <v>132</v>
      </c>
      <c r="O68" s="19">
        <v>2864</v>
      </c>
      <c r="P68" s="127">
        <v>21.518000000000001</v>
      </c>
      <c r="Q68" s="127">
        <v>2.3109999999999995</v>
      </c>
      <c r="R68" s="127">
        <f t="shared" si="14"/>
        <v>23.829000000000001</v>
      </c>
      <c r="S68" s="128">
        <f t="shared" si="15"/>
        <v>3.2584300800000001</v>
      </c>
      <c r="T68" s="128">
        <f t="shared" si="16"/>
        <v>5.1671572000000001</v>
      </c>
      <c r="U68" s="151">
        <v>0</v>
      </c>
      <c r="V68" s="128">
        <f t="shared" ref="V68:V79" si="25">T68-Q68</f>
        <v>2.8561572000000006</v>
      </c>
      <c r="W68" s="128">
        <f t="shared" si="17"/>
        <v>0</v>
      </c>
      <c r="X68" s="128">
        <f t="shared" si="18"/>
        <v>0.88083888048000014</v>
      </c>
      <c r="Y68" s="128">
        <f t="shared" si="19"/>
        <v>0</v>
      </c>
      <c r="Z68" s="128">
        <f t="shared" si="20"/>
        <v>2.64</v>
      </c>
    </row>
    <row r="69" spans="1:26" ht="24.95" customHeight="1">
      <c r="A69" s="38" t="s">
        <v>2766</v>
      </c>
      <c r="B69" s="176" t="s">
        <v>2766</v>
      </c>
      <c r="C69" s="155">
        <v>63</v>
      </c>
      <c r="D69" s="107" t="s">
        <v>1045</v>
      </c>
      <c r="E69" s="33" t="s">
        <v>1046</v>
      </c>
      <c r="F69" s="30">
        <v>41</v>
      </c>
      <c r="G69" s="30">
        <v>114</v>
      </c>
      <c r="H69" s="30">
        <v>45</v>
      </c>
      <c r="I69" s="30"/>
      <c r="J69" s="30">
        <v>7</v>
      </c>
      <c r="K69" s="40">
        <f t="shared" si="13"/>
        <v>207</v>
      </c>
      <c r="L69" s="41">
        <v>11530100016831</v>
      </c>
      <c r="M69" s="40" t="s">
        <v>971</v>
      </c>
      <c r="N69" s="183" t="s">
        <v>972</v>
      </c>
      <c r="O69" s="19">
        <v>5288</v>
      </c>
      <c r="P69" s="127">
        <v>2.7960000000000003</v>
      </c>
      <c r="Q69" s="127">
        <v>5.0384999999999973</v>
      </c>
      <c r="R69" s="127">
        <f t="shared" si="14"/>
        <v>7.8344999999999976</v>
      </c>
      <c r="S69" s="128">
        <f t="shared" si="15"/>
        <v>6.0162633599999999</v>
      </c>
      <c r="T69" s="128">
        <f t="shared" si="16"/>
        <v>9.5404774000000003</v>
      </c>
      <c r="U69" s="128">
        <f t="shared" ref="U69:U79" si="26">S69-P69</f>
        <v>3.2202633599999997</v>
      </c>
      <c r="V69" s="128">
        <f t="shared" si="25"/>
        <v>4.501977400000003</v>
      </c>
      <c r="W69" s="128">
        <f t="shared" si="17"/>
        <v>0.87687771292799987</v>
      </c>
      <c r="X69" s="128">
        <f t="shared" si="18"/>
        <v>1.3884098301600007</v>
      </c>
      <c r="Y69" s="128">
        <f t="shared" si="19"/>
        <v>2.63</v>
      </c>
      <c r="Z69" s="128">
        <f t="shared" si="20"/>
        <v>4.17</v>
      </c>
    </row>
    <row r="70" spans="1:26" ht="24.95" customHeight="1">
      <c r="A70" s="38" t="s">
        <v>108</v>
      </c>
      <c r="B70" s="33" t="s">
        <v>2792</v>
      </c>
      <c r="C70" s="155">
        <v>64</v>
      </c>
      <c r="D70" s="107" t="s">
        <v>1047</v>
      </c>
      <c r="E70" s="33" t="s">
        <v>1048</v>
      </c>
      <c r="F70" s="30">
        <v>52</v>
      </c>
      <c r="G70" s="30">
        <v>122</v>
      </c>
      <c r="H70" s="30">
        <v>85</v>
      </c>
      <c r="I70" s="30"/>
      <c r="J70" s="30">
        <v>6</v>
      </c>
      <c r="K70" s="40">
        <f t="shared" si="13"/>
        <v>265</v>
      </c>
      <c r="L70" s="41">
        <v>33510100001411</v>
      </c>
      <c r="M70" s="40" t="s">
        <v>957</v>
      </c>
      <c r="N70" s="177" t="s">
        <v>131</v>
      </c>
      <c r="O70" s="19">
        <v>7507</v>
      </c>
      <c r="P70" s="127">
        <v>1.767999999999998</v>
      </c>
      <c r="Q70" s="127">
        <v>2.867</v>
      </c>
      <c r="R70" s="127">
        <f t="shared" si="14"/>
        <v>4.634999999999998</v>
      </c>
      <c r="S70" s="128">
        <f t="shared" si="15"/>
        <v>8.5408640400000007</v>
      </c>
      <c r="T70" s="128">
        <f t="shared" si="16"/>
        <v>13.543941725</v>
      </c>
      <c r="U70" s="128">
        <f t="shared" si="26"/>
        <v>6.7728640400000026</v>
      </c>
      <c r="V70" s="128">
        <f t="shared" si="25"/>
        <v>10.676941724999999</v>
      </c>
      <c r="W70" s="128">
        <f t="shared" si="17"/>
        <v>1.8442508780920008</v>
      </c>
      <c r="X70" s="128">
        <f t="shared" si="18"/>
        <v>3.2927688279899994</v>
      </c>
      <c r="Y70" s="128">
        <f t="shared" si="19"/>
        <v>5.53</v>
      </c>
      <c r="Z70" s="128">
        <f t="shared" si="20"/>
        <v>9.8800000000000008</v>
      </c>
    </row>
    <row r="71" spans="1:26" ht="24.95" customHeight="1">
      <c r="A71" s="38" t="s">
        <v>108</v>
      </c>
      <c r="B71" s="33" t="s">
        <v>2650</v>
      </c>
      <c r="C71" s="155">
        <v>65</v>
      </c>
      <c r="D71" s="107" t="s">
        <v>1680</v>
      </c>
      <c r="E71" s="33" t="s">
        <v>1049</v>
      </c>
      <c r="F71" s="30">
        <v>2</v>
      </c>
      <c r="G71" s="30">
        <v>47</v>
      </c>
      <c r="H71" s="30">
        <v>23</v>
      </c>
      <c r="I71" s="30"/>
      <c r="J71" s="30">
        <v>0</v>
      </c>
      <c r="K71" s="40">
        <f t="shared" ref="K71:K102" si="27">J71+I71+H71+G71+F71</f>
        <v>72</v>
      </c>
      <c r="L71" s="41">
        <v>33510100001421</v>
      </c>
      <c r="M71" s="40" t="s">
        <v>957</v>
      </c>
      <c r="N71" s="177" t="s">
        <v>131</v>
      </c>
      <c r="O71" s="19">
        <v>2260</v>
      </c>
      <c r="P71" s="127">
        <v>1.0009999999999999</v>
      </c>
      <c r="Q71" s="127">
        <v>1.512</v>
      </c>
      <c r="R71" s="127">
        <f t="shared" ref="R71:R102" si="28">P71+Q71</f>
        <v>2.5129999999999999</v>
      </c>
      <c r="S71" s="128">
        <f t="shared" ref="S71:S102" si="29">O71*0.00113772</f>
        <v>2.5712472000000002</v>
      </c>
      <c r="T71" s="128">
        <f t="shared" ref="T71:T102" si="30">O71*0.001804175</f>
        <v>4.0774355</v>
      </c>
      <c r="U71" s="128">
        <f t="shared" si="26"/>
        <v>1.5702472000000003</v>
      </c>
      <c r="V71" s="128">
        <f t="shared" si="25"/>
        <v>2.5654355</v>
      </c>
      <c r="W71" s="128">
        <f t="shared" ref="W71:W102" si="31">U71/3*81.69%</f>
        <v>0.42757831256000006</v>
      </c>
      <c r="X71" s="128">
        <f t="shared" ref="X71:X102" si="32">V71/3*92.52%</f>
        <v>0.79118030819999985</v>
      </c>
      <c r="Y71" s="128">
        <f t="shared" ref="Y71:Y102" si="33">ROUND(W71*3,2)</f>
        <v>1.28</v>
      </c>
      <c r="Z71" s="128">
        <f t="shared" ref="Z71:Z102" si="34">ROUND(X71*3,2)</f>
        <v>2.37</v>
      </c>
    </row>
    <row r="72" spans="1:26" ht="24.95" customHeight="1">
      <c r="A72" s="38" t="s">
        <v>108</v>
      </c>
      <c r="B72" s="33" t="s">
        <v>1050</v>
      </c>
      <c r="C72" s="155">
        <v>66</v>
      </c>
      <c r="D72" s="107" t="s">
        <v>1051</v>
      </c>
      <c r="E72" s="33" t="s">
        <v>1052</v>
      </c>
      <c r="F72" s="30">
        <v>4</v>
      </c>
      <c r="G72" s="30">
        <v>33</v>
      </c>
      <c r="H72" s="30">
        <v>95</v>
      </c>
      <c r="I72" s="30"/>
      <c r="J72" s="30"/>
      <c r="K72" s="40">
        <f t="shared" si="27"/>
        <v>132</v>
      </c>
      <c r="L72" s="41">
        <v>33510100001413</v>
      </c>
      <c r="M72" s="40" t="s">
        <v>957</v>
      </c>
      <c r="N72" s="177" t="s">
        <v>131</v>
      </c>
      <c r="O72" s="19">
        <v>2842</v>
      </c>
      <c r="P72" s="127">
        <v>0.86199999999999966</v>
      </c>
      <c r="Q72" s="127">
        <v>1.5840000000000001</v>
      </c>
      <c r="R72" s="127">
        <f t="shared" si="28"/>
        <v>2.4459999999999997</v>
      </c>
      <c r="S72" s="128">
        <f t="shared" si="29"/>
        <v>3.2334002399999999</v>
      </c>
      <c r="T72" s="128">
        <f t="shared" si="30"/>
        <v>5.1274653500000005</v>
      </c>
      <c r="U72" s="128">
        <f t="shared" si="26"/>
        <v>2.3714002400000003</v>
      </c>
      <c r="V72" s="128">
        <f t="shared" si="25"/>
        <v>3.5434653500000004</v>
      </c>
      <c r="W72" s="128">
        <f t="shared" si="31"/>
        <v>0.645732285352</v>
      </c>
      <c r="X72" s="128">
        <f t="shared" si="32"/>
        <v>1.0928047139399999</v>
      </c>
      <c r="Y72" s="128">
        <f t="shared" si="33"/>
        <v>1.94</v>
      </c>
      <c r="Z72" s="128">
        <f t="shared" si="34"/>
        <v>3.28</v>
      </c>
    </row>
    <row r="73" spans="1:26" ht="24.95" customHeight="1">
      <c r="A73" s="38" t="s">
        <v>108</v>
      </c>
      <c r="B73" s="33" t="s">
        <v>2795</v>
      </c>
      <c r="C73" s="155">
        <v>67</v>
      </c>
      <c r="D73" s="107" t="s">
        <v>1681</v>
      </c>
      <c r="E73" s="33" t="s">
        <v>1053</v>
      </c>
      <c r="F73" s="30">
        <v>18</v>
      </c>
      <c r="G73" s="30">
        <v>25</v>
      </c>
      <c r="H73" s="30">
        <v>41</v>
      </c>
      <c r="I73" s="30"/>
      <c r="J73" s="30"/>
      <c r="K73" s="40">
        <f t="shared" si="27"/>
        <v>84</v>
      </c>
      <c r="L73" s="41">
        <v>33510100001422</v>
      </c>
      <c r="M73" s="40" t="s">
        <v>957</v>
      </c>
      <c r="N73" s="177" t="s">
        <v>131</v>
      </c>
      <c r="O73" s="19">
        <v>2095</v>
      </c>
      <c r="P73" s="127">
        <v>1.39</v>
      </c>
      <c r="Q73" s="127">
        <v>2.2180000000000004</v>
      </c>
      <c r="R73" s="127">
        <f t="shared" si="28"/>
        <v>3.6080000000000005</v>
      </c>
      <c r="S73" s="128">
        <f t="shared" si="29"/>
        <v>2.3835234000000001</v>
      </c>
      <c r="T73" s="128">
        <f t="shared" si="30"/>
        <v>3.779746625</v>
      </c>
      <c r="U73" s="128">
        <f t="shared" si="26"/>
        <v>0.99352340000000017</v>
      </c>
      <c r="V73" s="128">
        <f t="shared" si="25"/>
        <v>1.5617466249999996</v>
      </c>
      <c r="W73" s="128">
        <f t="shared" si="31"/>
        <v>0.27053642182000004</v>
      </c>
      <c r="X73" s="128">
        <f t="shared" si="32"/>
        <v>0.48164265914999987</v>
      </c>
      <c r="Y73" s="128">
        <f t="shared" si="33"/>
        <v>0.81</v>
      </c>
      <c r="Z73" s="128">
        <f t="shared" si="34"/>
        <v>1.44</v>
      </c>
    </row>
    <row r="74" spans="1:26" ht="24.95" customHeight="1">
      <c r="A74" s="38" t="s">
        <v>108</v>
      </c>
      <c r="B74" s="33" t="s">
        <v>2866</v>
      </c>
      <c r="C74" s="155">
        <v>68</v>
      </c>
      <c r="D74" s="107" t="s">
        <v>1678</v>
      </c>
      <c r="E74" s="33" t="s">
        <v>1054</v>
      </c>
      <c r="F74" s="30">
        <v>0</v>
      </c>
      <c r="G74" s="30">
        <v>16</v>
      </c>
      <c r="H74" s="30">
        <v>27</v>
      </c>
      <c r="I74" s="30"/>
      <c r="J74" s="30">
        <v>4</v>
      </c>
      <c r="K74" s="40">
        <f t="shared" si="27"/>
        <v>47</v>
      </c>
      <c r="L74" s="41">
        <v>33510100001425</v>
      </c>
      <c r="M74" s="40" t="s">
        <v>957</v>
      </c>
      <c r="N74" s="177" t="s">
        <v>131</v>
      </c>
      <c r="O74" s="19">
        <v>1722</v>
      </c>
      <c r="P74" s="127">
        <v>1.0280000000000002</v>
      </c>
      <c r="Q74" s="127">
        <v>0.54949999999999966</v>
      </c>
      <c r="R74" s="127">
        <f t="shared" si="28"/>
        <v>1.5774999999999999</v>
      </c>
      <c r="S74" s="128">
        <f t="shared" si="29"/>
        <v>1.9591538400000001</v>
      </c>
      <c r="T74" s="128">
        <f t="shared" si="30"/>
        <v>3.1067893500000001</v>
      </c>
      <c r="U74" s="128">
        <f t="shared" si="26"/>
        <v>0.9311538399999999</v>
      </c>
      <c r="V74" s="128">
        <f t="shared" si="25"/>
        <v>2.5572893500000005</v>
      </c>
      <c r="W74" s="128">
        <f t="shared" si="31"/>
        <v>0.25355319063199994</v>
      </c>
      <c r="X74" s="128">
        <f t="shared" si="32"/>
        <v>0.78866803554000009</v>
      </c>
      <c r="Y74" s="128">
        <f t="shared" si="33"/>
        <v>0.76</v>
      </c>
      <c r="Z74" s="128">
        <f t="shared" si="34"/>
        <v>2.37</v>
      </c>
    </row>
    <row r="75" spans="1:26" ht="31.5" customHeight="1">
      <c r="A75" s="38" t="s">
        <v>108</v>
      </c>
      <c r="B75" s="33" t="s">
        <v>1050</v>
      </c>
      <c r="C75" s="155">
        <v>69</v>
      </c>
      <c r="D75" s="107" t="s">
        <v>1679</v>
      </c>
      <c r="E75" s="33" t="s">
        <v>1055</v>
      </c>
      <c r="F75" s="30">
        <v>1</v>
      </c>
      <c r="G75" s="30">
        <v>34</v>
      </c>
      <c r="H75" s="30">
        <v>0</v>
      </c>
      <c r="I75" s="30"/>
      <c r="J75" s="30">
        <v>1</v>
      </c>
      <c r="K75" s="40">
        <f t="shared" si="27"/>
        <v>36</v>
      </c>
      <c r="L75" s="41">
        <v>33510100001419</v>
      </c>
      <c r="M75" s="40" t="s">
        <v>957</v>
      </c>
      <c r="N75" s="177" t="s">
        <v>131</v>
      </c>
      <c r="O75" s="19">
        <v>1149</v>
      </c>
      <c r="P75" s="127">
        <v>0.47</v>
      </c>
      <c r="Q75" s="127">
        <v>0.64500000000000002</v>
      </c>
      <c r="R75" s="127">
        <f t="shared" si="28"/>
        <v>1.115</v>
      </c>
      <c r="S75" s="128">
        <f t="shared" si="29"/>
        <v>1.30724028</v>
      </c>
      <c r="T75" s="128">
        <f t="shared" si="30"/>
        <v>2.072997075</v>
      </c>
      <c r="U75" s="128">
        <f t="shared" si="26"/>
        <v>0.83724028000000006</v>
      </c>
      <c r="V75" s="128">
        <f t="shared" si="25"/>
        <v>1.4279970749999999</v>
      </c>
      <c r="W75" s="128">
        <f t="shared" si="31"/>
        <v>0.227980528244</v>
      </c>
      <c r="X75" s="128">
        <f t="shared" si="32"/>
        <v>0.4403942979299999</v>
      </c>
      <c r="Y75" s="128">
        <f t="shared" si="33"/>
        <v>0.68</v>
      </c>
      <c r="Z75" s="128">
        <f t="shared" si="34"/>
        <v>1.32</v>
      </c>
    </row>
    <row r="76" spans="1:26" ht="31.5" customHeight="1">
      <c r="A76" s="38" t="s">
        <v>108</v>
      </c>
      <c r="B76" s="33" t="s">
        <v>1050</v>
      </c>
      <c r="C76" s="155">
        <v>70</v>
      </c>
      <c r="D76" s="107" t="s">
        <v>1056</v>
      </c>
      <c r="E76" s="33" t="s">
        <v>1057</v>
      </c>
      <c r="F76" s="30">
        <v>3</v>
      </c>
      <c r="G76" s="30">
        <v>22</v>
      </c>
      <c r="H76" s="30">
        <v>45</v>
      </c>
      <c r="I76" s="30"/>
      <c r="J76" s="30">
        <v>0</v>
      </c>
      <c r="K76" s="40">
        <f t="shared" si="27"/>
        <v>70</v>
      </c>
      <c r="L76" s="41">
        <v>33510100001412</v>
      </c>
      <c r="M76" s="40" t="s">
        <v>957</v>
      </c>
      <c r="N76" s="177" t="s">
        <v>131</v>
      </c>
      <c r="O76" s="19">
        <v>1948</v>
      </c>
      <c r="P76" s="127">
        <v>0.64700000000000002</v>
      </c>
      <c r="Q76" s="127">
        <v>-0.29899999999999993</v>
      </c>
      <c r="R76" s="127">
        <f t="shared" si="28"/>
        <v>0.34800000000000009</v>
      </c>
      <c r="S76" s="128">
        <f t="shared" si="29"/>
        <v>2.2162785600000001</v>
      </c>
      <c r="T76" s="128">
        <f t="shared" si="30"/>
        <v>3.5145329000000003</v>
      </c>
      <c r="U76" s="128">
        <f t="shared" si="26"/>
        <v>1.5692785600000001</v>
      </c>
      <c r="V76" s="128">
        <f t="shared" si="25"/>
        <v>3.8135329000000002</v>
      </c>
      <c r="W76" s="128">
        <f t="shared" si="31"/>
        <v>0.42731455188799999</v>
      </c>
      <c r="X76" s="128">
        <f t="shared" si="32"/>
        <v>1.17609354636</v>
      </c>
      <c r="Y76" s="128">
        <f t="shared" si="33"/>
        <v>1.28</v>
      </c>
      <c r="Z76" s="128">
        <f t="shared" si="34"/>
        <v>3.53</v>
      </c>
    </row>
    <row r="77" spans="1:26" ht="43.5" customHeight="1">
      <c r="A77" s="38" t="s">
        <v>1058</v>
      </c>
      <c r="B77" s="33" t="s">
        <v>2676</v>
      </c>
      <c r="C77" s="155">
        <v>71</v>
      </c>
      <c r="D77" s="107" t="s">
        <v>1059</v>
      </c>
      <c r="E77" s="33" t="s">
        <v>1060</v>
      </c>
      <c r="F77" s="30">
        <v>1</v>
      </c>
      <c r="G77" s="30">
        <v>43</v>
      </c>
      <c r="H77" s="30">
        <v>40</v>
      </c>
      <c r="I77" s="30"/>
      <c r="J77" s="30">
        <v>38</v>
      </c>
      <c r="K77" s="40">
        <f t="shared" si="27"/>
        <v>122</v>
      </c>
      <c r="L77" s="41">
        <v>33510100001675</v>
      </c>
      <c r="M77" s="40" t="s">
        <v>957</v>
      </c>
      <c r="N77" s="177" t="s">
        <v>131</v>
      </c>
      <c r="O77" s="19">
        <v>2451</v>
      </c>
      <c r="P77" s="127">
        <v>2.141</v>
      </c>
      <c r="Q77" s="127">
        <v>3.7920000000000007</v>
      </c>
      <c r="R77" s="127">
        <f t="shared" si="28"/>
        <v>5.9330000000000007</v>
      </c>
      <c r="S77" s="128">
        <f t="shared" si="29"/>
        <v>2.7885517200000001</v>
      </c>
      <c r="T77" s="128">
        <f t="shared" si="30"/>
        <v>4.4220329249999999</v>
      </c>
      <c r="U77" s="128">
        <f t="shared" si="26"/>
        <v>0.64755172000000005</v>
      </c>
      <c r="V77" s="128">
        <f t="shared" si="25"/>
        <v>0.63003292499999919</v>
      </c>
      <c r="W77" s="128">
        <f t="shared" si="31"/>
        <v>0.17632833335600001</v>
      </c>
      <c r="X77" s="128">
        <f t="shared" si="32"/>
        <v>0.19430215406999973</v>
      </c>
      <c r="Y77" s="128">
        <f t="shared" si="33"/>
        <v>0.53</v>
      </c>
      <c r="Z77" s="128">
        <f t="shared" si="34"/>
        <v>0.57999999999999996</v>
      </c>
    </row>
    <row r="78" spans="1:26" ht="24.95" customHeight="1">
      <c r="A78" s="38" t="s">
        <v>1058</v>
      </c>
      <c r="B78" s="33" t="s">
        <v>2653</v>
      </c>
      <c r="C78" s="155">
        <v>72</v>
      </c>
      <c r="D78" s="107" t="s">
        <v>1061</v>
      </c>
      <c r="E78" s="33" t="s">
        <v>1062</v>
      </c>
      <c r="F78" s="30">
        <v>13</v>
      </c>
      <c r="G78" s="30">
        <v>55</v>
      </c>
      <c r="H78" s="30">
        <v>10</v>
      </c>
      <c r="I78" s="30"/>
      <c r="J78" s="30">
        <v>0</v>
      </c>
      <c r="K78" s="40">
        <f t="shared" si="27"/>
        <v>78</v>
      </c>
      <c r="L78" s="41">
        <v>33510100001676</v>
      </c>
      <c r="M78" s="40" t="s">
        <v>957</v>
      </c>
      <c r="N78" s="177" t="s">
        <v>131</v>
      </c>
      <c r="O78" s="19">
        <v>3052</v>
      </c>
      <c r="P78" s="127">
        <v>0.69800000000000018</v>
      </c>
      <c r="Q78" s="127">
        <v>1.2450000000000001</v>
      </c>
      <c r="R78" s="127">
        <f t="shared" si="28"/>
        <v>1.9430000000000003</v>
      </c>
      <c r="S78" s="128">
        <f t="shared" si="29"/>
        <v>3.47232144</v>
      </c>
      <c r="T78" s="128">
        <f t="shared" si="30"/>
        <v>5.5063421000000004</v>
      </c>
      <c r="U78" s="128">
        <f t="shared" si="26"/>
        <v>2.7743214399999996</v>
      </c>
      <c r="V78" s="128">
        <f t="shared" si="25"/>
        <v>4.2613421000000002</v>
      </c>
      <c r="W78" s="128">
        <f t="shared" si="31"/>
        <v>0.75544772811199989</v>
      </c>
      <c r="X78" s="128">
        <f t="shared" si="32"/>
        <v>1.31419790364</v>
      </c>
      <c r="Y78" s="128">
        <f t="shared" si="33"/>
        <v>2.27</v>
      </c>
      <c r="Z78" s="128">
        <f t="shared" si="34"/>
        <v>3.94</v>
      </c>
    </row>
    <row r="79" spans="1:26" ht="24.95" customHeight="1">
      <c r="A79" s="112" t="s">
        <v>1058</v>
      </c>
      <c r="B79" s="170" t="s">
        <v>2732</v>
      </c>
      <c r="C79" s="155">
        <v>73</v>
      </c>
      <c r="D79" s="162" t="s">
        <v>1063</v>
      </c>
      <c r="E79" s="170" t="s">
        <v>1064</v>
      </c>
      <c r="F79" s="89">
        <v>50</v>
      </c>
      <c r="G79" s="89">
        <v>177</v>
      </c>
      <c r="H79" s="89">
        <v>120</v>
      </c>
      <c r="I79" s="89"/>
      <c r="J79" s="89">
        <v>12</v>
      </c>
      <c r="K79" s="163">
        <f t="shared" si="27"/>
        <v>359</v>
      </c>
      <c r="L79" s="164">
        <v>11360100004184</v>
      </c>
      <c r="M79" s="163" t="s">
        <v>1065</v>
      </c>
      <c r="N79" s="181" t="s">
        <v>1066</v>
      </c>
      <c r="O79" s="19">
        <v>6263</v>
      </c>
      <c r="P79" s="127">
        <v>4.0470000000000006</v>
      </c>
      <c r="Q79" s="127">
        <v>4.7649999999999997</v>
      </c>
      <c r="R79" s="127">
        <f t="shared" si="28"/>
        <v>8.8120000000000012</v>
      </c>
      <c r="S79" s="128">
        <f t="shared" si="29"/>
        <v>7.1255403600000005</v>
      </c>
      <c r="T79" s="128">
        <f t="shared" si="30"/>
        <v>11.299548025</v>
      </c>
      <c r="U79" s="128">
        <f t="shared" si="26"/>
        <v>3.0785403599999999</v>
      </c>
      <c r="V79" s="128">
        <f t="shared" si="25"/>
        <v>6.5345480250000003</v>
      </c>
      <c r="W79" s="128">
        <f t="shared" si="31"/>
        <v>0.83828654002799996</v>
      </c>
      <c r="X79" s="128">
        <f t="shared" si="32"/>
        <v>2.0152546109099996</v>
      </c>
      <c r="Y79" s="128">
        <f t="shared" si="33"/>
        <v>2.5099999999999998</v>
      </c>
      <c r="Z79" s="128">
        <f t="shared" si="34"/>
        <v>6.05</v>
      </c>
    </row>
    <row r="80" spans="1:26" ht="24.95" customHeight="1">
      <c r="A80" s="38" t="s">
        <v>1058</v>
      </c>
      <c r="B80" s="33" t="s">
        <v>2653</v>
      </c>
      <c r="C80" s="155">
        <v>74</v>
      </c>
      <c r="D80" s="107" t="s">
        <v>1748</v>
      </c>
      <c r="E80" s="33" t="s">
        <v>1067</v>
      </c>
      <c r="F80" s="30">
        <v>27</v>
      </c>
      <c r="G80" s="30">
        <v>43</v>
      </c>
      <c r="H80" s="30">
        <v>27</v>
      </c>
      <c r="I80" s="30"/>
      <c r="J80" s="30">
        <v>6</v>
      </c>
      <c r="K80" s="40">
        <f t="shared" si="27"/>
        <v>103</v>
      </c>
      <c r="L80" s="41">
        <v>33510100001681</v>
      </c>
      <c r="M80" s="40" t="s">
        <v>957</v>
      </c>
      <c r="N80" s="177" t="s">
        <v>131</v>
      </c>
      <c r="O80" s="19"/>
      <c r="P80" s="127">
        <v>3.2280000000000006</v>
      </c>
      <c r="Q80" s="127">
        <v>6.0934999999999988</v>
      </c>
      <c r="R80" s="127">
        <f t="shared" si="28"/>
        <v>9.3215000000000003</v>
      </c>
      <c r="S80" s="128">
        <f t="shared" si="29"/>
        <v>0</v>
      </c>
      <c r="T80" s="128">
        <f t="shared" si="30"/>
        <v>0</v>
      </c>
      <c r="U80" s="151">
        <v>0</v>
      </c>
      <c r="V80" s="151">
        <v>0</v>
      </c>
      <c r="W80" s="128">
        <f t="shared" si="31"/>
        <v>0</v>
      </c>
      <c r="X80" s="128">
        <f t="shared" si="32"/>
        <v>0</v>
      </c>
      <c r="Y80" s="128">
        <f t="shared" si="33"/>
        <v>0</v>
      </c>
      <c r="Z80" s="128">
        <f t="shared" si="34"/>
        <v>0</v>
      </c>
    </row>
    <row r="81" spans="1:26" ht="24.95" customHeight="1">
      <c r="A81" s="38" t="s">
        <v>1058</v>
      </c>
      <c r="B81" s="22" t="s">
        <v>2659</v>
      </c>
      <c r="C81" s="155">
        <v>75</v>
      </c>
      <c r="D81" s="107" t="s">
        <v>1068</v>
      </c>
      <c r="E81" s="22" t="s">
        <v>1069</v>
      </c>
      <c r="F81" s="30">
        <v>5</v>
      </c>
      <c r="G81" s="30">
        <v>21</v>
      </c>
      <c r="H81" s="30">
        <v>31</v>
      </c>
      <c r="I81" s="30"/>
      <c r="J81" s="30"/>
      <c r="K81" s="40">
        <f t="shared" si="27"/>
        <v>57</v>
      </c>
      <c r="L81" s="40">
        <v>50044234254</v>
      </c>
      <c r="M81" s="40" t="s">
        <v>93</v>
      </c>
      <c r="N81" s="184" t="s">
        <v>133</v>
      </c>
      <c r="O81" s="19">
        <v>1213</v>
      </c>
      <c r="P81" s="127">
        <v>0.6479999999999998</v>
      </c>
      <c r="Q81" s="127">
        <v>0.53300000000000036</v>
      </c>
      <c r="R81" s="127">
        <f t="shared" si="28"/>
        <v>1.181</v>
      </c>
      <c r="S81" s="128">
        <f t="shared" si="29"/>
        <v>1.3800543600000001</v>
      </c>
      <c r="T81" s="128">
        <f t="shared" si="30"/>
        <v>2.1884642750000003</v>
      </c>
      <c r="U81" s="128">
        <f>S81-P81</f>
        <v>0.73205436000000035</v>
      </c>
      <c r="V81" s="128">
        <f>T81-Q81</f>
        <v>1.6554642749999999</v>
      </c>
      <c r="W81" s="128">
        <f t="shared" si="31"/>
        <v>0.19933840222800009</v>
      </c>
      <c r="X81" s="128">
        <f t="shared" si="32"/>
        <v>0.51054518240999991</v>
      </c>
      <c r="Y81" s="128">
        <f t="shared" si="33"/>
        <v>0.6</v>
      </c>
      <c r="Z81" s="128">
        <f t="shared" si="34"/>
        <v>1.53</v>
      </c>
    </row>
    <row r="82" spans="1:26" ht="24.95" customHeight="1">
      <c r="A82" s="38" t="s">
        <v>1058</v>
      </c>
      <c r="B82" s="33" t="s">
        <v>2732</v>
      </c>
      <c r="C82" s="155">
        <v>76</v>
      </c>
      <c r="D82" s="107" t="s">
        <v>1739</v>
      </c>
      <c r="E82" s="33" t="s">
        <v>1070</v>
      </c>
      <c r="F82" s="30">
        <v>9</v>
      </c>
      <c r="G82" s="30">
        <v>16</v>
      </c>
      <c r="H82" s="30">
        <v>13</v>
      </c>
      <c r="I82" s="30"/>
      <c r="J82" s="30">
        <v>12</v>
      </c>
      <c r="K82" s="40">
        <f t="shared" si="27"/>
        <v>50</v>
      </c>
      <c r="L82" s="41">
        <v>33510100001658</v>
      </c>
      <c r="M82" s="40" t="s">
        <v>957</v>
      </c>
      <c r="N82" s="177" t="s">
        <v>131</v>
      </c>
      <c r="O82" s="19">
        <v>1330</v>
      </c>
      <c r="P82" s="127">
        <v>1.863</v>
      </c>
      <c r="Q82" s="127">
        <v>1.8759999999999999</v>
      </c>
      <c r="R82" s="127">
        <f t="shared" si="28"/>
        <v>3.7389999999999999</v>
      </c>
      <c r="S82" s="128">
        <f t="shared" si="29"/>
        <v>1.5131676000000001</v>
      </c>
      <c r="T82" s="128">
        <f t="shared" si="30"/>
        <v>2.3995527500000002</v>
      </c>
      <c r="U82" s="151">
        <v>0</v>
      </c>
      <c r="V82" s="128">
        <f>T82-Q82</f>
        <v>0.52355275000000034</v>
      </c>
      <c r="W82" s="128">
        <f t="shared" si="31"/>
        <v>0</v>
      </c>
      <c r="X82" s="128">
        <f t="shared" si="32"/>
        <v>0.1614636681000001</v>
      </c>
      <c r="Y82" s="128">
        <f t="shared" si="33"/>
        <v>0</v>
      </c>
      <c r="Z82" s="128">
        <f t="shared" si="34"/>
        <v>0.48</v>
      </c>
    </row>
    <row r="83" spans="1:26" ht="24.95" customHeight="1">
      <c r="A83" s="38" t="s">
        <v>1058</v>
      </c>
      <c r="B83" s="33" t="s">
        <v>2672</v>
      </c>
      <c r="C83" s="155">
        <v>77</v>
      </c>
      <c r="D83" s="107" t="s">
        <v>1740</v>
      </c>
      <c r="E83" s="33" t="s">
        <v>1071</v>
      </c>
      <c r="F83" s="30">
        <v>4</v>
      </c>
      <c r="G83" s="30">
        <v>18</v>
      </c>
      <c r="H83" s="30">
        <v>19</v>
      </c>
      <c r="I83" s="30"/>
      <c r="J83" s="30"/>
      <c r="K83" s="40">
        <f t="shared" si="27"/>
        <v>41</v>
      </c>
      <c r="L83" s="41">
        <v>33510100001671</v>
      </c>
      <c r="M83" s="40" t="s">
        <v>957</v>
      </c>
      <c r="N83" s="177" t="s">
        <v>131</v>
      </c>
      <c r="O83" s="19">
        <v>1040</v>
      </c>
      <c r="P83" s="127">
        <v>1.1779999999999999</v>
      </c>
      <c r="Q83" s="127">
        <v>1.7329999999999999</v>
      </c>
      <c r="R83" s="127">
        <f t="shared" si="28"/>
        <v>2.9109999999999996</v>
      </c>
      <c r="S83" s="128">
        <f t="shared" si="29"/>
        <v>1.1832288</v>
      </c>
      <c r="T83" s="128">
        <f t="shared" si="30"/>
        <v>1.8763420000000002</v>
      </c>
      <c r="U83" s="128">
        <f>S83-P83</f>
        <v>5.2288000000000334E-3</v>
      </c>
      <c r="V83" s="128">
        <f>T83-Q83</f>
        <v>0.1433420000000003</v>
      </c>
      <c r="W83" s="128">
        <f t="shared" si="31"/>
        <v>1.4238022400000091E-3</v>
      </c>
      <c r="X83" s="128">
        <f t="shared" si="32"/>
        <v>4.4206672800000089E-2</v>
      </c>
      <c r="Y83" s="128">
        <f t="shared" si="33"/>
        <v>0</v>
      </c>
      <c r="Z83" s="128">
        <f t="shared" si="34"/>
        <v>0.13</v>
      </c>
    </row>
    <row r="84" spans="1:26" ht="24.95" customHeight="1">
      <c r="A84" s="38" t="s">
        <v>1058</v>
      </c>
      <c r="B84" s="33" t="s">
        <v>2345</v>
      </c>
      <c r="C84" s="155">
        <v>78</v>
      </c>
      <c r="D84" s="107" t="s">
        <v>1642</v>
      </c>
      <c r="E84" s="33" t="s">
        <v>1072</v>
      </c>
      <c r="F84" s="30">
        <v>0</v>
      </c>
      <c r="G84" s="30">
        <v>0</v>
      </c>
      <c r="H84" s="30">
        <v>36</v>
      </c>
      <c r="I84" s="30"/>
      <c r="J84" s="30"/>
      <c r="K84" s="40">
        <f t="shared" si="27"/>
        <v>36</v>
      </c>
      <c r="L84" s="42">
        <v>11630100005473</v>
      </c>
      <c r="M84" s="40" t="s">
        <v>88</v>
      </c>
      <c r="N84" s="178" t="s">
        <v>130</v>
      </c>
      <c r="O84" s="19"/>
      <c r="P84" s="127">
        <v>1.6620000000000001</v>
      </c>
      <c r="Q84" s="127">
        <v>2.1964999999999999</v>
      </c>
      <c r="R84" s="127">
        <f t="shared" si="28"/>
        <v>3.8585000000000003</v>
      </c>
      <c r="S84" s="128">
        <f t="shared" si="29"/>
        <v>0</v>
      </c>
      <c r="T84" s="128">
        <f t="shared" si="30"/>
        <v>0</v>
      </c>
      <c r="U84" s="151">
        <v>0</v>
      </c>
      <c r="V84" s="151">
        <v>0</v>
      </c>
      <c r="W84" s="128">
        <f t="shared" si="31"/>
        <v>0</v>
      </c>
      <c r="X84" s="128">
        <f t="shared" si="32"/>
        <v>0</v>
      </c>
      <c r="Y84" s="128">
        <f t="shared" si="33"/>
        <v>0</v>
      </c>
      <c r="Z84" s="128">
        <f t="shared" si="34"/>
        <v>0</v>
      </c>
    </row>
    <row r="85" spans="1:26" ht="24.95" customHeight="1">
      <c r="A85" s="112" t="s">
        <v>1058</v>
      </c>
      <c r="B85" s="170" t="s">
        <v>2345</v>
      </c>
      <c r="C85" s="155">
        <v>79</v>
      </c>
      <c r="D85" s="162" t="s">
        <v>1073</v>
      </c>
      <c r="E85" s="170" t="s">
        <v>1074</v>
      </c>
      <c r="F85" s="89">
        <v>49</v>
      </c>
      <c r="G85" s="89">
        <v>96</v>
      </c>
      <c r="H85" s="89">
        <v>131</v>
      </c>
      <c r="I85" s="89"/>
      <c r="J85" s="89">
        <v>6</v>
      </c>
      <c r="K85" s="163">
        <f t="shared" si="27"/>
        <v>282</v>
      </c>
      <c r="L85" s="92">
        <v>11360100004186</v>
      </c>
      <c r="M85" s="163" t="s">
        <v>1065</v>
      </c>
      <c r="N85" s="181" t="s">
        <v>1066</v>
      </c>
      <c r="O85" s="19">
        <v>8963</v>
      </c>
      <c r="P85" s="127">
        <v>2.915</v>
      </c>
      <c r="Q85" s="127">
        <v>3.2289999999999974</v>
      </c>
      <c r="R85" s="127">
        <f t="shared" si="28"/>
        <v>6.1439999999999975</v>
      </c>
      <c r="S85" s="128">
        <f t="shared" si="29"/>
        <v>10.197384360000001</v>
      </c>
      <c r="T85" s="128">
        <f t="shared" si="30"/>
        <v>16.170820525</v>
      </c>
      <c r="U85" s="128">
        <f t="shared" ref="U85:V91" si="35">S85-P85</f>
        <v>7.2823843600000009</v>
      </c>
      <c r="V85" s="128">
        <f t="shared" si="35"/>
        <v>12.941820525000002</v>
      </c>
      <c r="W85" s="128">
        <f t="shared" si="31"/>
        <v>1.9829932612280001</v>
      </c>
      <c r="X85" s="128">
        <f t="shared" si="32"/>
        <v>3.9912574499100004</v>
      </c>
      <c r="Y85" s="128">
        <f t="shared" si="33"/>
        <v>5.95</v>
      </c>
      <c r="Z85" s="128">
        <f t="shared" si="34"/>
        <v>11.97</v>
      </c>
    </row>
    <row r="86" spans="1:26" ht="24.95" customHeight="1">
      <c r="A86" s="38" t="s">
        <v>2828</v>
      </c>
      <c r="B86" s="33" t="s">
        <v>2835</v>
      </c>
      <c r="C86" s="155">
        <v>80</v>
      </c>
      <c r="D86" s="107" t="s">
        <v>1660</v>
      </c>
      <c r="E86" s="33" t="s">
        <v>1075</v>
      </c>
      <c r="F86" s="30">
        <v>19</v>
      </c>
      <c r="G86" s="30">
        <v>75</v>
      </c>
      <c r="H86" s="30">
        <v>38</v>
      </c>
      <c r="I86" s="30"/>
      <c r="J86" s="30">
        <v>10</v>
      </c>
      <c r="K86" s="40">
        <f t="shared" si="27"/>
        <v>142</v>
      </c>
      <c r="L86" s="41">
        <v>33510100001377</v>
      </c>
      <c r="M86" s="40" t="s">
        <v>957</v>
      </c>
      <c r="N86" s="185" t="s">
        <v>131</v>
      </c>
      <c r="O86" s="19">
        <v>4790</v>
      </c>
      <c r="P86" s="127">
        <v>1.4039999999999995</v>
      </c>
      <c r="Q86" s="127">
        <v>5.0190000000000001</v>
      </c>
      <c r="R86" s="127">
        <f t="shared" si="28"/>
        <v>6.423</v>
      </c>
      <c r="S86" s="128">
        <f t="shared" si="29"/>
        <v>5.4496788</v>
      </c>
      <c r="T86" s="128">
        <f t="shared" si="30"/>
        <v>8.6419982500000003</v>
      </c>
      <c r="U86" s="128">
        <f t="shared" si="35"/>
        <v>4.045678800000001</v>
      </c>
      <c r="V86" s="128">
        <f t="shared" si="35"/>
        <v>3.6229982500000002</v>
      </c>
      <c r="W86" s="128">
        <f t="shared" si="31"/>
        <v>1.1016383372400003</v>
      </c>
      <c r="X86" s="128">
        <f t="shared" si="32"/>
        <v>1.1173326603</v>
      </c>
      <c r="Y86" s="128">
        <f t="shared" si="33"/>
        <v>3.3</v>
      </c>
      <c r="Z86" s="128">
        <f t="shared" si="34"/>
        <v>3.35</v>
      </c>
    </row>
    <row r="87" spans="1:26" ht="24.95" customHeight="1">
      <c r="A87" s="38" t="s">
        <v>2828</v>
      </c>
      <c r="B87" s="33" t="s">
        <v>2837</v>
      </c>
      <c r="C87" s="155">
        <v>81</v>
      </c>
      <c r="D87" s="107" t="s">
        <v>1076</v>
      </c>
      <c r="E87" s="33" t="s">
        <v>1077</v>
      </c>
      <c r="F87" s="30">
        <v>0</v>
      </c>
      <c r="G87" s="30">
        <v>102</v>
      </c>
      <c r="H87" s="30">
        <v>5</v>
      </c>
      <c r="I87" s="30"/>
      <c r="J87" s="30">
        <v>9</v>
      </c>
      <c r="K87" s="40">
        <f t="shared" si="27"/>
        <v>116</v>
      </c>
      <c r="L87" s="41">
        <v>33510100001378</v>
      </c>
      <c r="M87" s="40" t="s">
        <v>957</v>
      </c>
      <c r="N87" s="177" t="s">
        <v>131</v>
      </c>
      <c r="O87" s="19">
        <v>3885</v>
      </c>
      <c r="P87" s="127">
        <v>2.014000000000002</v>
      </c>
      <c r="Q87" s="127">
        <v>2.4629999999999992</v>
      </c>
      <c r="R87" s="127">
        <f t="shared" si="28"/>
        <v>4.4770000000000012</v>
      </c>
      <c r="S87" s="128">
        <f t="shared" si="29"/>
        <v>4.4200422000000001</v>
      </c>
      <c r="T87" s="128">
        <f t="shared" si="30"/>
        <v>7.0092198750000003</v>
      </c>
      <c r="U87" s="128">
        <f t="shared" si="35"/>
        <v>2.4060421999999981</v>
      </c>
      <c r="V87" s="128">
        <f t="shared" si="35"/>
        <v>4.5462198750000011</v>
      </c>
      <c r="W87" s="128">
        <f t="shared" si="31"/>
        <v>0.65516529105999954</v>
      </c>
      <c r="X87" s="128">
        <f t="shared" si="32"/>
        <v>1.4020542094500004</v>
      </c>
      <c r="Y87" s="128">
        <f t="shared" si="33"/>
        <v>1.97</v>
      </c>
      <c r="Z87" s="128">
        <f t="shared" si="34"/>
        <v>4.21</v>
      </c>
    </row>
    <row r="88" spans="1:26" ht="24.95" customHeight="1">
      <c r="A88" s="38" t="s">
        <v>2828</v>
      </c>
      <c r="B88" s="33" t="s">
        <v>2837</v>
      </c>
      <c r="C88" s="155">
        <v>82</v>
      </c>
      <c r="D88" s="107" t="s">
        <v>1658</v>
      </c>
      <c r="E88" s="33" t="s">
        <v>1078</v>
      </c>
      <c r="F88" s="30">
        <v>28</v>
      </c>
      <c r="G88" s="30">
        <v>52</v>
      </c>
      <c r="H88" s="30">
        <v>36</v>
      </c>
      <c r="I88" s="30"/>
      <c r="J88" s="30"/>
      <c r="K88" s="40">
        <f t="shared" si="27"/>
        <v>116</v>
      </c>
      <c r="L88" s="41">
        <v>33510100001379</v>
      </c>
      <c r="M88" s="40" t="s">
        <v>957</v>
      </c>
      <c r="N88" s="177" t="s">
        <v>131</v>
      </c>
      <c r="O88" s="19">
        <v>4039</v>
      </c>
      <c r="P88" s="127">
        <v>1.3159999999999998</v>
      </c>
      <c r="Q88" s="127">
        <v>1.8325</v>
      </c>
      <c r="R88" s="127">
        <f t="shared" si="28"/>
        <v>3.1484999999999999</v>
      </c>
      <c r="S88" s="128">
        <f t="shared" si="29"/>
        <v>4.5952510800000006</v>
      </c>
      <c r="T88" s="128">
        <f t="shared" si="30"/>
        <v>7.2870628250000005</v>
      </c>
      <c r="U88" s="128">
        <f t="shared" si="35"/>
        <v>3.2792510800000008</v>
      </c>
      <c r="V88" s="128">
        <f t="shared" si="35"/>
        <v>5.454562825</v>
      </c>
      <c r="W88" s="128">
        <f t="shared" si="31"/>
        <v>0.89294006908400025</v>
      </c>
      <c r="X88" s="128">
        <f t="shared" si="32"/>
        <v>1.6821871752299997</v>
      </c>
      <c r="Y88" s="128">
        <f t="shared" si="33"/>
        <v>2.68</v>
      </c>
      <c r="Z88" s="128">
        <f t="shared" si="34"/>
        <v>5.05</v>
      </c>
    </row>
    <row r="89" spans="1:26" ht="24.95" customHeight="1">
      <c r="A89" s="38" t="s">
        <v>2828</v>
      </c>
      <c r="B89" s="33" t="s">
        <v>2833</v>
      </c>
      <c r="C89" s="155">
        <v>83</v>
      </c>
      <c r="D89" s="107" t="s">
        <v>1698</v>
      </c>
      <c r="E89" s="33" t="s">
        <v>1079</v>
      </c>
      <c r="F89" s="30">
        <v>41</v>
      </c>
      <c r="G89" s="30">
        <v>52</v>
      </c>
      <c r="H89" s="30">
        <v>34</v>
      </c>
      <c r="I89" s="30"/>
      <c r="J89" s="30">
        <v>14</v>
      </c>
      <c r="K89" s="40">
        <f t="shared" si="27"/>
        <v>141</v>
      </c>
      <c r="L89" s="41">
        <v>33510100001471</v>
      </c>
      <c r="M89" s="40" t="s">
        <v>957</v>
      </c>
      <c r="N89" s="177" t="s">
        <v>131</v>
      </c>
      <c r="O89" s="19">
        <v>3858</v>
      </c>
      <c r="P89" s="127">
        <v>3.4859999999999993</v>
      </c>
      <c r="Q89" s="127">
        <v>2.4589999999999996</v>
      </c>
      <c r="R89" s="127">
        <f t="shared" si="28"/>
        <v>5.9449999999999985</v>
      </c>
      <c r="S89" s="128">
        <f t="shared" si="29"/>
        <v>4.3893237599999999</v>
      </c>
      <c r="T89" s="128">
        <f t="shared" si="30"/>
        <v>6.9605071500000006</v>
      </c>
      <c r="U89" s="128">
        <f t="shared" si="35"/>
        <v>0.90332376000000059</v>
      </c>
      <c r="V89" s="128">
        <f t="shared" si="35"/>
        <v>4.501507150000001</v>
      </c>
      <c r="W89" s="128">
        <f t="shared" si="31"/>
        <v>0.24597505984800014</v>
      </c>
      <c r="X89" s="128">
        <f t="shared" si="32"/>
        <v>1.3882648050600002</v>
      </c>
      <c r="Y89" s="128">
        <f t="shared" si="33"/>
        <v>0.74</v>
      </c>
      <c r="Z89" s="128">
        <f t="shared" si="34"/>
        <v>4.16</v>
      </c>
    </row>
    <row r="90" spans="1:26" ht="24.95" customHeight="1">
      <c r="A90" s="38" t="s">
        <v>2828</v>
      </c>
      <c r="B90" s="33" t="s">
        <v>2830</v>
      </c>
      <c r="C90" s="155">
        <v>84</v>
      </c>
      <c r="D90" s="107" t="s">
        <v>1696</v>
      </c>
      <c r="E90" s="33" t="s">
        <v>1080</v>
      </c>
      <c r="F90" s="30">
        <v>3</v>
      </c>
      <c r="G90" s="30">
        <v>108</v>
      </c>
      <c r="H90" s="30">
        <v>9</v>
      </c>
      <c r="I90" s="30"/>
      <c r="J90" s="30">
        <v>4</v>
      </c>
      <c r="K90" s="40">
        <f t="shared" si="27"/>
        <v>124</v>
      </c>
      <c r="L90" s="41">
        <v>33510100001468</v>
      </c>
      <c r="M90" s="40" t="s">
        <v>957</v>
      </c>
      <c r="N90" s="177" t="s">
        <v>131</v>
      </c>
      <c r="O90" s="19">
        <v>3571</v>
      </c>
      <c r="P90" s="127">
        <v>1.9559999999999997</v>
      </c>
      <c r="Q90" s="127">
        <v>3.238</v>
      </c>
      <c r="R90" s="127">
        <f t="shared" si="28"/>
        <v>5.194</v>
      </c>
      <c r="S90" s="128">
        <f t="shared" si="29"/>
        <v>4.0627981200000001</v>
      </c>
      <c r="T90" s="128">
        <f t="shared" si="30"/>
        <v>6.4427089250000007</v>
      </c>
      <c r="U90" s="128">
        <f t="shared" si="35"/>
        <v>2.1067981200000006</v>
      </c>
      <c r="V90" s="128">
        <f t="shared" si="35"/>
        <v>3.2047089250000007</v>
      </c>
      <c r="W90" s="128">
        <f t="shared" si="31"/>
        <v>0.57368112807600014</v>
      </c>
      <c r="X90" s="128">
        <f t="shared" si="32"/>
        <v>0.98833223247000002</v>
      </c>
      <c r="Y90" s="128">
        <f t="shared" si="33"/>
        <v>1.72</v>
      </c>
      <c r="Z90" s="128">
        <f t="shared" si="34"/>
        <v>2.96</v>
      </c>
    </row>
    <row r="91" spans="1:26" ht="24.95" customHeight="1">
      <c r="A91" s="38" t="s">
        <v>2828</v>
      </c>
      <c r="B91" s="33" t="s">
        <v>2833</v>
      </c>
      <c r="C91" s="155">
        <v>85</v>
      </c>
      <c r="D91" s="107" t="s">
        <v>1081</v>
      </c>
      <c r="E91" s="33" t="s">
        <v>1082</v>
      </c>
      <c r="F91" s="30">
        <v>33</v>
      </c>
      <c r="G91" s="30">
        <v>41</v>
      </c>
      <c r="H91" s="30">
        <v>25</v>
      </c>
      <c r="I91" s="30"/>
      <c r="J91" s="30">
        <v>8</v>
      </c>
      <c r="K91" s="40">
        <f t="shared" si="27"/>
        <v>107</v>
      </c>
      <c r="L91" s="41">
        <v>33510100001470</v>
      </c>
      <c r="M91" s="40" t="s">
        <v>957</v>
      </c>
      <c r="N91" s="177" t="s">
        <v>131</v>
      </c>
      <c r="O91" s="19">
        <v>1795</v>
      </c>
      <c r="P91" s="127">
        <v>0.56799999999999984</v>
      </c>
      <c r="Q91" s="127">
        <v>-1.1200000000000001</v>
      </c>
      <c r="R91" s="127">
        <f t="shared" si="28"/>
        <v>-0.55200000000000027</v>
      </c>
      <c r="S91" s="128">
        <f t="shared" si="29"/>
        <v>2.0422074000000001</v>
      </c>
      <c r="T91" s="128">
        <f t="shared" si="30"/>
        <v>3.2384941250000003</v>
      </c>
      <c r="U91" s="128">
        <f t="shared" si="35"/>
        <v>1.4742074000000003</v>
      </c>
      <c r="V91" s="128">
        <f t="shared" si="35"/>
        <v>4.358494125</v>
      </c>
      <c r="W91" s="128">
        <f t="shared" si="31"/>
        <v>0.40142667502000007</v>
      </c>
      <c r="X91" s="128">
        <f t="shared" si="32"/>
        <v>1.3441595881499997</v>
      </c>
      <c r="Y91" s="128">
        <f t="shared" si="33"/>
        <v>1.2</v>
      </c>
      <c r="Z91" s="128">
        <f t="shared" si="34"/>
        <v>4.03</v>
      </c>
    </row>
    <row r="92" spans="1:26" ht="24.95" customHeight="1">
      <c r="A92" s="38" t="s">
        <v>2828</v>
      </c>
      <c r="B92" s="33" t="s">
        <v>2828</v>
      </c>
      <c r="C92" s="155">
        <v>86</v>
      </c>
      <c r="D92" s="107" t="s">
        <v>1701</v>
      </c>
      <c r="E92" s="33" t="s">
        <v>1083</v>
      </c>
      <c r="F92" s="30">
        <v>39</v>
      </c>
      <c r="G92" s="30">
        <v>141</v>
      </c>
      <c r="H92" s="30">
        <v>65</v>
      </c>
      <c r="I92" s="30"/>
      <c r="J92" s="30">
        <v>2</v>
      </c>
      <c r="K92" s="40">
        <f t="shared" si="27"/>
        <v>247</v>
      </c>
      <c r="L92" s="41">
        <v>33510100001474</v>
      </c>
      <c r="M92" s="40" t="s">
        <v>957</v>
      </c>
      <c r="N92" s="177" t="s">
        <v>131</v>
      </c>
      <c r="O92" s="19">
        <v>3767</v>
      </c>
      <c r="P92" s="127">
        <v>6.19</v>
      </c>
      <c r="Q92" s="127">
        <v>6.3389999999999995</v>
      </c>
      <c r="R92" s="127">
        <f t="shared" si="28"/>
        <v>12.529</v>
      </c>
      <c r="S92" s="128">
        <f t="shared" si="29"/>
        <v>4.28579124</v>
      </c>
      <c r="T92" s="128">
        <f t="shared" si="30"/>
        <v>6.7963272250000006</v>
      </c>
      <c r="U92" s="151">
        <v>0</v>
      </c>
      <c r="V92" s="128">
        <f>T92-Q92</f>
        <v>0.45732722500000111</v>
      </c>
      <c r="W92" s="128">
        <f t="shared" si="31"/>
        <v>0</v>
      </c>
      <c r="X92" s="128">
        <f t="shared" si="32"/>
        <v>0.14103971619000033</v>
      </c>
      <c r="Y92" s="128">
        <f t="shared" si="33"/>
        <v>0</v>
      </c>
      <c r="Z92" s="128">
        <f t="shared" si="34"/>
        <v>0.42</v>
      </c>
    </row>
    <row r="93" spans="1:26" ht="24.95" customHeight="1">
      <c r="A93" s="38" t="s">
        <v>2844</v>
      </c>
      <c r="B93" s="33" t="s">
        <v>2739</v>
      </c>
      <c r="C93" s="155">
        <v>87</v>
      </c>
      <c r="D93" s="107" t="s">
        <v>1084</v>
      </c>
      <c r="E93" s="33" t="s">
        <v>1085</v>
      </c>
      <c r="F93" s="30">
        <v>14</v>
      </c>
      <c r="G93" s="30">
        <v>34</v>
      </c>
      <c r="H93" s="30">
        <v>72</v>
      </c>
      <c r="I93" s="30"/>
      <c r="J93" s="30"/>
      <c r="K93" s="40">
        <f t="shared" si="27"/>
        <v>120</v>
      </c>
      <c r="L93" s="41">
        <v>33510100001606</v>
      </c>
      <c r="M93" s="40" t="s">
        <v>957</v>
      </c>
      <c r="N93" s="177" t="s">
        <v>131</v>
      </c>
      <c r="O93" s="19">
        <v>2719</v>
      </c>
      <c r="P93" s="127">
        <v>1.6090000000000002</v>
      </c>
      <c r="Q93" s="127">
        <v>5.4369999999999994</v>
      </c>
      <c r="R93" s="127">
        <f t="shared" si="28"/>
        <v>7.0459999999999994</v>
      </c>
      <c r="S93" s="128">
        <f t="shared" si="29"/>
        <v>3.0934606800000002</v>
      </c>
      <c r="T93" s="128">
        <f t="shared" si="30"/>
        <v>4.9055518249999999</v>
      </c>
      <c r="U93" s="128">
        <f>S93-P93</f>
        <v>1.48446068</v>
      </c>
      <c r="V93" s="151">
        <v>0</v>
      </c>
      <c r="W93" s="128">
        <f t="shared" si="31"/>
        <v>0.40421864316399997</v>
      </c>
      <c r="X93" s="128">
        <f t="shared" si="32"/>
        <v>0</v>
      </c>
      <c r="Y93" s="128">
        <f t="shared" si="33"/>
        <v>1.21</v>
      </c>
      <c r="Z93" s="128">
        <f t="shared" si="34"/>
        <v>0</v>
      </c>
    </row>
    <row r="94" spans="1:26" ht="24.95" customHeight="1">
      <c r="A94" s="38" t="s">
        <v>2844</v>
      </c>
      <c r="B94" s="33" t="s">
        <v>1086</v>
      </c>
      <c r="C94" s="155">
        <v>88</v>
      </c>
      <c r="D94" s="107" t="s">
        <v>1737</v>
      </c>
      <c r="E94" s="33" t="s">
        <v>1087</v>
      </c>
      <c r="F94" s="30">
        <v>30</v>
      </c>
      <c r="G94" s="30">
        <v>25</v>
      </c>
      <c r="H94" s="30">
        <v>39</v>
      </c>
      <c r="I94" s="30"/>
      <c r="J94" s="30">
        <v>4</v>
      </c>
      <c r="K94" s="40">
        <f t="shared" si="27"/>
        <v>98</v>
      </c>
      <c r="L94" s="41">
        <v>33510100001572</v>
      </c>
      <c r="M94" s="40" t="s">
        <v>957</v>
      </c>
      <c r="N94" s="177" t="s">
        <v>131</v>
      </c>
      <c r="O94" s="19">
        <v>2687</v>
      </c>
      <c r="P94" s="127">
        <v>0.42200000000000015</v>
      </c>
      <c r="Q94" s="127">
        <v>5.3779999999999983</v>
      </c>
      <c r="R94" s="127">
        <f t="shared" si="28"/>
        <v>5.7999999999999989</v>
      </c>
      <c r="S94" s="128">
        <f t="shared" si="29"/>
        <v>3.0570536400000003</v>
      </c>
      <c r="T94" s="128">
        <f t="shared" si="30"/>
        <v>4.8478182250000001</v>
      </c>
      <c r="U94" s="128">
        <f>S94-P94</f>
        <v>2.6350536400000002</v>
      </c>
      <c r="V94" s="151">
        <v>0</v>
      </c>
      <c r="W94" s="128">
        <f t="shared" si="31"/>
        <v>0.71752510617200005</v>
      </c>
      <c r="X94" s="128">
        <f t="shared" si="32"/>
        <v>0</v>
      </c>
      <c r="Y94" s="128">
        <f t="shared" si="33"/>
        <v>2.15</v>
      </c>
      <c r="Z94" s="128">
        <f t="shared" si="34"/>
        <v>0</v>
      </c>
    </row>
    <row r="95" spans="1:26" ht="24.95" customHeight="1">
      <c r="A95" s="38" t="s">
        <v>2844</v>
      </c>
      <c r="B95" s="33" t="s">
        <v>2841</v>
      </c>
      <c r="C95" s="155">
        <v>89</v>
      </c>
      <c r="D95" s="107" t="s">
        <v>1695</v>
      </c>
      <c r="E95" s="33" t="s">
        <v>1088</v>
      </c>
      <c r="F95" s="30">
        <v>6</v>
      </c>
      <c r="G95" s="30">
        <v>81</v>
      </c>
      <c r="H95" s="30">
        <v>29</v>
      </c>
      <c r="I95" s="30"/>
      <c r="J95" s="30"/>
      <c r="K95" s="40">
        <f t="shared" si="27"/>
        <v>116</v>
      </c>
      <c r="L95" s="41">
        <v>33510100001454</v>
      </c>
      <c r="M95" s="40" t="s">
        <v>957</v>
      </c>
      <c r="N95" s="177" t="s">
        <v>131</v>
      </c>
      <c r="O95" s="19">
        <v>3594</v>
      </c>
      <c r="P95" s="127">
        <v>4.9820000000000002</v>
      </c>
      <c r="Q95" s="127">
        <v>8.3989999999999974</v>
      </c>
      <c r="R95" s="127">
        <f t="shared" si="28"/>
        <v>13.380999999999997</v>
      </c>
      <c r="S95" s="128">
        <f t="shared" si="29"/>
        <v>4.0889656800000003</v>
      </c>
      <c r="T95" s="128">
        <f t="shared" si="30"/>
        <v>6.4842049500000005</v>
      </c>
      <c r="U95" s="151">
        <v>0</v>
      </c>
      <c r="V95" s="151">
        <v>0</v>
      </c>
      <c r="W95" s="128">
        <f t="shared" si="31"/>
        <v>0</v>
      </c>
      <c r="X95" s="128">
        <f t="shared" si="32"/>
        <v>0</v>
      </c>
      <c r="Y95" s="128">
        <f t="shared" si="33"/>
        <v>0</v>
      </c>
      <c r="Z95" s="128">
        <f t="shared" si="34"/>
        <v>0</v>
      </c>
    </row>
    <row r="96" spans="1:26" ht="24.95" customHeight="1">
      <c r="A96" s="38" t="s">
        <v>2844</v>
      </c>
      <c r="B96" s="33" t="s">
        <v>2841</v>
      </c>
      <c r="C96" s="155">
        <v>90</v>
      </c>
      <c r="D96" s="107" t="s">
        <v>1694</v>
      </c>
      <c r="E96" s="33" t="s">
        <v>1089</v>
      </c>
      <c r="F96" s="30">
        <v>1</v>
      </c>
      <c r="G96" s="30">
        <v>16</v>
      </c>
      <c r="H96" s="30">
        <v>39</v>
      </c>
      <c r="I96" s="30"/>
      <c r="J96" s="30">
        <v>0</v>
      </c>
      <c r="K96" s="40">
        <f t="shared" si="27"/>
        <v>56</v>
      </c>
      <c r="L96" s="41">
        <v>50127127160</v>
      </c>
      <c r="M96" s="40" t="s">
        <v>93</v>
      </c>
      <c r="N96" s="179" t="s">
        <v>133</v>
      </c>
      <c r="O96" s="19">
        <v>1791</v>
      </c>
      <c r="P96" s="127">
        <v>0.52400000000000002</v>
      </c>
      <c r="Q96" s="127">
        <v>1.2620000000000002</v>
      </c>
      <c r="R96" s="127">
        <f t="shared" si="28"/>
        <v>1.7860000000000003</v>
      </c>
      <c r="S96" s="128">
        <f t="shared" si="29"/>
        <v>2.0376565200000001</v>
      </c>
      <c r="T96" s="128">
        <f t="shared" si="30"/>
        <v>3.231277425</v>
      </c>
      <c r="U96" s="128">
        <f>S96-P96</f>
        <v>1.5136565200000001</v>
      </c>
      <c r="V96" s="128">
        <f>T96-Q96</f>
        <v>1.9692774249999998</v>
      </c>
      <c r="W96" s="128">
        <f t="shared" si="31"/>
        <v>0.41216867039599997</v>
      </c>
      <c r="X96" s="128">
        <f t="shared" si="32"/>
        <v>0.60732515786999997</v>
      </c>
      <c r="Y96" s="128">
        <f t="shared" si="33"/>
        <v>1.24</v>
      </c>
      <c r="Z96" s="128">
        <f t="shared" si="34"/>
        <v>1.82</v>
      </c>
    </row>
    <row r="97" spans="1:26" ht="24.95" customHeight="1">
      <c r="A97" s="38" t="s">
        <v>2844</v>
      </c>
      <c r="B97" s="33" t="s">
        <v>2847</v>
      </c>
      <c r="C97" s="155">
        <v>91</v>
      </c>
      <c r="D97" s="107" t="s">
        <v>1716</v>
      </c>
      <c r="E97" s="33" t="s">
        <v>1090</v>
      </c>
      <c r="F97" s="30">
        <v>48</v>
      </c>
      <c r="G97" s="30">
        <v>56</v>
      </c>
      <c r="H97" s="30">
        <v>50</v>
      </c>
      <c r="I97" s="30"/>
      <c r="J97" s="30"/>
      <c r="K97" s="40">
        <f t="shared" si="27"/>
        <v>154</v>
      </c>
      <c r="L97" s="41">
        <v>33510100001514</v>
      </c>
      <c r="M97" s="40" t="s">
        <v>957</v>
      </c>
      <c r="N97" s="177" t="s">
        <v>131</v>
      </c>
      <c r="O97" s="19">
        <v>1828</v>
      </c>
      <c r="P97" s="127">
        <v>6.0039999999999987</v>
      </c>
      <c r="Q97" s="127">
        <v>4.0819999999999999</v>
      </c>
      <c r="R97" s="127">
        <f t="shared" si="28"/>
        <v>10.085999999999999</v>
      </c>
      <c r="S97" s="128">
        <f t="shared" si="29"/>
        <v>2.07975216</v>
      </c>
      <c r="T97" s="128">
        <f t="shared" si="30"/>
        <v>3.2980319000000002</v>
      </c>
      <c r="U97" s="151">
        <v>0</v>
      </c>
      <c r="V97" s="151">
        <v>0</v>
      </c>
      <c r="W97" s="128">
        <f t="shared" si="31"/>
        <v>0</v>
      </c>
      <c r="X97" s="128">
        <f t="shared" si="32"/>
        <v>0</v>
      </c>
      <c r="Y97" s="128">
        <f t="shared" si="33"/>
        <v>0</v>
      </c>
      <c r="Z97" s="128">
        <f t="shared" si="34"/>
        <v>0</v>
      </c>
    </row>
    <row r="98" spans="1:26" ht="24.95" customHeight="1">
      <c r="A98" s="38" t="s">
        <v>2844</v>
      </c>
      <c r="B98" s="33" t="s">
        <v>2844</v>
      </c>
      <c r="C98" s="155">
        <v>92</v>
      </c>
      <c r="D98" s="107" t="s">
        <v>529</v>
      </c>
      <c r="E98" s="33" t="s">
        <v>1091</v>
      </c>
      <c r="F98" s="30">
        <v>17</v>
      </c>
      <c r="G98" s="30">
        <v>10</v>
      </c>
      <c r="H98" s="30">
        <v>27</v>
      </c>
      <c r="I98" s="30"/>
      <c r="J98" s="30">
        <v>0</v>
      </c>
      <c r="K98" s="40">
        <f t="shared" si="27"/>
        <v>54</v>
      </c>
      <c r="L98" s="41">
        <v>33510100001543</v>
      </c>
      <c r="M98" s="40" t="s">
        <v>957</v>
      </c>
      <c r="N98" s="177" t="s">
        <v>131</v>
      </c>
      <c r="O98" s="19">
        <v>709</v>
      </c>
      <c r="P98" s="127">
        <v>1.3359999999999996</v>
      </c>
      <c r="Q98" s="127">
        <v>2.4009999999999998</v>
      </c>
      <c r="R98" s="127">
        <f t="shared" si="28"/>
        <v>3.7369999999999992</v>
      </c>
      <c r="S98" s="128">
        <f t="shared" si="29"/>
        <v>0.80664348000000008</v>
      </c>
      <c r="T98" s="128">
        <f t="shared" si="30"/>
        <v>1.2791600750000001</v>
      </c>
      <c r="U98" s="151">
        <v>0</v>
      </c>
      <c r="V98" s="151">
        <v>0</v>
      </c>
      <c r="W98" s="128">
        <f t="shared" si="31"/>
        <v>0</v>
      </c>
      <c r="X98" s="128">
        <f t="shared" si="32"/>
        <v>0</v>
      </c>
      <c r="Y98" s="128">
        <f t="shared" si="33"/>
        <v>0</v>
      </c>
      <c r="Z98" s="128">
        <f t="shared" si="34"/>
        <v>0</v>
      </c>
    </row>
    <row r="99" spans="1:26" ht="24.95" customHeight="1">
      <c r="A99" s="38" t="s">
        <v>2844</v>
      </c>
      <c r="B99" s="33" t="s">
        <v>2844</v>
      </c>
      <c r="C99" s="155">
        <v>93</v>
      </c>
      <c r="D99" s="107" t="s">
        <v>1729</v>
      </c>
      <c r="E99" s="33" t="s">
        <v>1092</v>
      </c>
      <c r="F99" s="30">
        <v>45</v>
      </c>
      <c r="G99" s="30">
        <v>70</v>
      </c>
      <c r="H99" s="30">
        <v>74</v>
      </c>
      <c r="I99" s="30"/>
      <c r="J99" s="30">
        <v>1</v>
      </c>
      <c r="K99" s="40">
        <f t="shared" si="27"/>
        <v>190</v>
      </c>
      <c r="L99" s="41">
        <v>33510100001542</v>
      </c>
      <c r="M99" s="40" t="s">
        <v>957</v>
      </c>
      <c r="N99" s="177" t="s">
        <v>131</v>
      </c>
      <c r="O99" s="19">
        <v>6812</v>
      </c>
      <c r="P99" s="127">
        <v>1.6520000000000001</v>
      </c>
      <c r="Q99" s="127">
        <v>2.1689999999999978</v>
      </c>
      <c r="R99" s="127">
        <f t="shared" si="28"/>
        <v>3.820999999999998</v>
      </c>
      <c r="S99" s="128">
        <f t="shared" si="29"/>
        <v>7.7501486399999999</v>
      </c>
      <c r="T99" s="128">
        <f t="shared" si="30"/>
        <v>12.290040100000001</v>
      </c>
      <c r="U99" s="128">
        <f t="shared" ref="U99:U109" si="36">S99-P99</f>
        <v>6.0981486399999998</v>
      </c>
      <c r="V99" s="128">
        <f t="shared" ref="V99:V109" si="37">T99-Q99</f>
        <v>10.121040100000002</v>
      </c>
      <c r="W99" s="128">
        <f t="shared" si="31"/>
        <v>1.660525874672</v>
      </c>
      <c r="X99" s="128">
        <f t="shared" si="32"/>
        <v>3.1213287668400005</v>
      </c>
      <c r="Y99" s="128">
        <f t="shared" si="33"/>
        <v>4.9800000000000004</v>
      </c>
      <c r="Z99" s="128">
        <f t="shared" si="34"/>
        <v>9.36</v>
      </c>
    </row>
    <row r="100" spans="1:26" ht="24.95" customHeight="1">
      <c r="A100" s="38" t="s">
        <v>2844</v>
      </c>
      <c r="B100" s="33" t="s">
        <v>1086</v>
      </c>
      <c r="C100" s="155">
        <v>94</v>
      </c>
      <c r="D100" s="107" t="s">
        <v>1726</v>
      </c>
      <c r="E100" s="33" t="s">
        <v>1093</v>
      </c>
      <c r="F100" s="30">
        <v>6</v>
      </c>
      <c r="G100" s="30">
        <v>18</v>
      </c>
      <c r="H100" s="30">
        <v>39</v>
      </c>
      <c r="I100" s="30"/>
      <c r="J100" s="30">
        <v>0</v>
      </c>
      <c r="K100" s="40">
        <f t="shared" si="27"/>
        <v>63</v>
      </c>
      <c r="L100" s="41">
        <v>33510100001648</v>
      </c>
      <c r="M100" s="40" t="s">
        <v>957</v>
      </c>
      <c r="N100" s="177" t="s">
        <v>131</v>
      </c>
      <c r="O100" s="19">
        <v>1761</v>
      </c>
      <c r="P100" s="127">
        <v>0.80399999999999983</v>
      </c>
      <c r="Q100" s="127">
        <v>1.6989999999999992</v>
      </c>
      <c r="R100" s="127">
        <f t="shared" si="28"/>
        <v>2.5029999999999992</v>
      </c>
      <c r="S100" s="128">
        <f t="shared" si="29"/>
        <v>2.0035249200000003</v>
      </c>
      <c r="T100" s="128">
        <f t="shared" si="30"/>
        <v>3.1771521750000002</v>
      </c>
      <c r="U100" s="128">
        <f t="shared" si="36"/>
        <v>1.1995249200000004</v>
      </c>
      <c r="V100" s="128">
        <f t="shared" si="37"/>
        <v>1.4781521750000011</v>
      </c>
      <c r="W100" s="128">
        <f t="shared" si="31"/>
        <v>0.3266306357160001</v>
      </c>
      <c r="X100" s="128">
        <f t="shared" si="32"/>
        <v>0.45586213077000026</v>
      </c>
      <c r="Y100" s="128">
        <f t="shared" si="33"/>
        <v>0.98</v>
      </c>
      <c r="Z100" s="128">
        <f t="shared" si="34"/>
        <v>1.37</v>
      </c>
    </row>
    <row r="101" spans="1:26" ht="24.95" customHeight="1">
      <c r="A101" s="38" t="s">
        <v>110</v>
      </c>
      <c r="B101" s="33" t="s">
        <v>2681</v>
      </c>
      <c r="C101" s="155">
        <v>95</v>
      </c>
      <c r="D101" s="107" t="s">
        <v>1094</v>
      </c>
      <c r="E101" s="33" t="s">
        <v>1095</v>
      </c>
      <c r="F101" s="30">
        <v>11</v>
      </c>
      <c r="G101" s="30">
        <v>52</v>
      </c>
      <c r="H101" s="30">
        <v>51</v>
      </c>
      <c r="I101" s="30"/>
      <c r="J101" s="30"/>
      <c r="K101" s="40">
        <f t="shared" si="27"/>
        <v>114</v>
      </c>
      <c r="L101" s="40">
        <v>50044924543</v>
      </c>
      <c r="M101" s="40" t="s">
        <v>93</v>
      </c>
      <c r="N101" s="179" t="s">
        <v>133</v>
      </c>
      <c r="O101" s="19">
        <v>3073</v>
      </c>
      <c r="P101" s="127">
        <v>1.423</v>
      </c>
      <c r="Q101" s="127">
        <v>2.2534999999999994</v>
      </c>
      <c r="R101" s="127">
        <f t="shared" si="28"/>
        <v>3.6764999999999994</v>
      </c>
      <c r="S101" s="128">
        <f t="shared" si="29"/>
        <v>3.4962135600000002</v>
      </c>
      <c r="T101" s="128">
        <f t="shared" si="30"/>
        <v>5.5442297750000007</v>
      </c>
      <c r="U101" s="128">
        <f t="shared" si="36"/>
        <v>2.0732135600000001</v>
      </c>
      <c r="V101" s="128">
        <f t="shared" si="37"/>
        <v>3.2907297750000013</v>
      </c>
      <c r="W101" s="128">
        <f t="shared" si="31"/>
        <v>0.56453605238799998</v>
      </c>
      <c r="X101" s="128">
        <f t="shared" si="32"/>
        <v>1.0148610626100003</v>
      </c>
      <c r="Y101" s="128">
        <f t="shared" si="33"/>
        <v>1.69</v>
      </c>
      <c r="Z101" s="128">
        <f t="shared" si="34"/>
        <v>3.04</v>
      </c>
    </row>
    <row r="102" spans="1:26" ht="24.95" customHeight="1">
      <c r="A102" s="38" t="s">
        <v>110</v>
      </c>
      <c r="B102" s="33" t="s">
        <v>2689</v>
      </c>
      <c r="C102" s="155">
        <v>96</v>
      </c>
      <c r="D102" s="107" t="s">
        <v>1096</v>
      </c>
      <c r="E102" s="33" t="s">
        <v>1097</v>
      </c>
      <c r="F102" s="30">
        <v>8</v>
      </c>
      <c r="G102" s="30">
        <v>32</v>
      </c>
      <c r="H102" s="30">
        <v>61</v>
      </c>
      <c r="I102" s="30"/>
      <c r="J102" s="30"/>
      <c r="K102" s="40">
        <f t="shared" si="27"/>
        <v>101</v>
      </c>
      <c r="L102" s="40">
        <v>50044952446</v>
      </c>
      <c r="M102" s="40" t="s">
        <v>93</v>
      </c>
      <c r="N102" s="179" t="s">
        <v>133</v>
      </c>
      <c r="O102" s="19">
        <v>2943</v>
      </c>
      <c r="P102" s="127">
        <v>1.1910000000000003</v>
      </c>
      <c r="Q102" s="127">
        <v>1.2490000000000001</v>
      </c>
      <c r="R102" s="127">
        <f t="shared" si="28"/>
        <v>2.4400000000000004</v>
      </c>
      <c r="S102" s="128">
        <f t="shared" si="29"/>
        <v>3.3483099600000004</v>
      </c>
      <c r="T102" s="128">
        <f t="shared" si="30"/>
        <v>5.3096870250000006</v>
      </c>
      <c r="U102" s="128">
        <f t="shared" si="36"/>
        <v>2.1573099600000001</v>
      </c>
      <c r="V102" s="128">
        <f t="shared" si="37"/>
        <v>4.060687025</v>
      </c>
      <c r="W102" s="128">
        <f t="shared" si="31"/>
        <v>0.587435502108</v>
      </c>
      <c r="X102" s="128">
        <f t="shared" si="32"/>
        <v>1.2523158785099999</v>
      </c>
      <c r="Y102" s="128">
        <f t="shared" si="33"/>
        <v>1.76</v>
      </c>
      <c r="Z102" s="128">
        <f t="shared" si="34"/>
        <v>3.76</v>
      </c>
    </row>
    <row r="103" spans="1:26" ht="24.95" customHeight="1">
      <c r="A103" s="38" t="s">
        <v>110</v>
      </c>
      <c r="B103" s="33" t="s">
        <v>1098</v>
      </c>
      <c r="C103" s="155">
        <v>97</v>
      </c>
      <c r="D103" s="107" t="s">
        <v>1605</v>
      </c>
      <c r="E103" s="33" t="s">
        <v>1099</v>
      </c>
      <c r="F103" s="30">
        <v>29</v>
      </c>
      <c r="G103" s="30">
        <v>13</v>
      </c>
      <c r="H103" s="30">
        <v>62</v>
      </c>
      <c r="I103" s="30"/>
      <c r="J103" s="30"/>
      <c r="K103" s="40">
        <f t="shared" ref="K103:K114" si="38">J103+I103+H103+G103+F103</f>
        <v>104</v>
      </c>
      <c r="L103" s="40">
        <v>50044951985</v>
      </c>
      <c r="M103" s="40" t="s">
        <v>93</v>
      </c>
      <c r="N103" s="179" t="s">
        <v>133</v>
      </c>
      <c r="O103" s="19">
        <v>2801</v>
      </c>
      <c r="P103" s="127">
        <v>1.3029999999999999</v>
      </c>
      <c r="Q103" s="127">
        <v>1.624000000000001</v>
      </c>
      <c r="R103" s="127">
        <f t="shared" ref="R103:R114" si="39">P103+Q103</f>
        <v>2.9270000000000009</v>
      </c>
      <c r="S103" s="128">
        <f t="shared" ref="S103:S114" si="40">O103*0.00113772</f>
        <v>3.18675372</v>
      </c>
      <c r="T103" s="128">
        <f t="shared" ref="T103:T114" si="41">O103*0.001804175</f>
        <v>5.053494175</v>
      </c>
      <c r="U103" s="128">
        <f t="shared" si="36"/>
        <v>1.8837537200000001</v>
      </c>
      <c r="V103" s="128">
        <f t="shared" si="37"/>
        <v>3.429494174999999</v>
      </c>
      <c r="W103" s="128">
        <f t="shared" ref="W103:W114" si="42">U103/3*81.69%</f>
        <v>0.51294613795599997</v>
      </c>
      <c r="X103" s="128">
        <f t="shared" ref="X103:X114" si="43">V103/3*92.52%</f>
        <v>1.0576560035699996</v>
      </c>
      <c r="Y103" s="128">
        <f t="shared" ref="Y103:Y114" si="44">ROUND(W103*3,2)</f>
        <v>1.54</v>
      </c>
      <c r="Z103" s="128">
        <f t="shared" ref="Z103:Z114" si="45">ROUND(X103*3,2)</f>
        <v>3.17</v>
      </c>
    </row>
    <row r="104" spans="1:26" ht="24.95" customHeight="1">
      <c r="A104" s="38" t="s">
        <v>110</v>
      </c>
      <c r="B104" s="33" t="s">
        <v>2678</v>
      </c>
      <c r="C104" s="155">
        <v>98</v>
      </c>
      <c r="D104" s="107" t="s">
        <v>1100</v>
      </c>
      <c r="E104" s="33" t="s">
        <v>1101</v>
      </c>
      <c r="F104" s="30">
        <v>26</v>
      </c>
      <c r="G104" s="30">
        <v>37</v>
      </c>
      <c r="H104" s="30">
        <v>70</v>
      </c>
      <c r="I104" s="30"/>
      <c r="J104" s="30">
        <v>11</v>
      </c>
      <c r="K104" s="40">
        <f t="shared" si="38"/>
        <v>144</v>
      </c>
      <c r="L104" s="41">
        <v>50044951714</v>
      </c>
      <c r="M104" s="40" t="s">
        <v>93</v>
      </c>
      <c r="N104" s="179" t="s">
        <v>133</v>
      </c>
      <c r="O104" s="19">
        <v>4737</v>
      </c>
      <c r="P104" s="127">
        <v>1.5725</v>
      </c>
      <c r="Q104" s="127">
        <v>2.4389999999999992</v>
      </c>
      <c r="R104" s="127">
        <f t="shared" si="39"/>
        <v>4.011499999999999</v>
      </c>
      <c r="S104" s="128">
        <f t="shared" si="40"/>
        <v>5.3893796400000005</v>
      </c>
      <c r="T104" s="128">
        <f t="shared" si="41"/>
        <v>8.5463769750000012</v>
      </c>
      <c r="U104" s="128">
        <f t="shared" si="36"/>
        <v>3.8168796400000007</v>
      </c>
      <c r="V104" s="128">
        <f t="shared" si="37"/>
        <v>6.107376975000002</v>
      </c>
      <c r="W104" s="128">
        <f t="shared" si="42"/>
        <v>1.0393363259720001</v>
      </c>
      <c r="X104" s="128">
        <f t="shared" si="43"/>
        <v>1.8835150590900003</v>
      </c>
      <c r="Y104" s="128">
        <f t="shared" si="44"/>
        <v>3.12</v>
      </c>
      <c r="Z104" s="128">
        <f t="shared" si="45"/>
        <v>5.65</v>
      </c>
    </row>
    <row r="105" spans="1:26" ht="24.95" customHeight="1">
      <c r="A105" s="38" t="s">
        <v>110</v>
      </c>
      <c r="B105" s="33" t="s">
        <v>2684</v>
      </c>
      <c r="C105" s="155">
        <v>99</v>
      </c>
      <c r="D105" s="107" t="s">
        <v>1600</v>
      </c>
      <c r="E105" s="33" t="s">
        <v>1102</v>
      </c>
      <c r="F105" s="30">
        <v>1</v>
      </c>
      <c r="G105" s="30">
        <v>4</v>
      </c>
      <c r="H105" s="30">
        <v>30</v>
      </c>
      <c r="I105" s="30"/>
      <c r="J105" s="30"/>
      <c r="K105" s="40">
        <f t="shared" si="38"/>
        <v>35</v>
      </c>
      <c r="L105" s="40">
        <v>50044882647</v>
      </c>
      <c r="M105" s="40" t="s">
        <v>93</v>
      </c>
      <c r="N105" s="179" t="s">
        <v>133</v>
      </c>
      <c r="O105" s="19">
        <v>1210</v>
      </c>
      <c r="P105" s="127">
        <v>0.64000000000000079</v>
      </c>
      <c r="Q105" s="127">
        <v>0.875</v>
      </c>
      <c r="R105" s="127">
        <f t="shared" si="39"/>
        <v>1.5150000000000008</v>
      </c>
      <c r="S105" s="128">
        <f t="shared" si="40"/>
        <v>1.3766412000000001</v>
      </c>
      <c r="T105" s="128">
        <f t="shared" si="41"/>
        <v>2.1830517500000002</v>
      </c>
      <c r="U105" s="128">
        <f t="shared" si="36"/>
        <v>0.73664119999999933</v>
      </c>
      <c r="V105" s="128">
        <f t="shared" si="37"/>
        <v>1.3080517500000002</v>
      </c>
      <c r="W105" s="128">
        <f t="shared" si="42"/>
        <v>0.20058739875999981</v>
      </c>
      <c r="X105" s="128">
        <f t="shared" si="43"/>
        <v>0.40340315970000001</v>
      </c>
      <c r="Y105" s="128">
        <f t="shared" si="44"/>
        <v>0.6</v>
      </c>
      <c r="Z105" s="128">
        <f t="shared" si="45"/>
        <v>1.21</v>
      </c>
    </row>
    <row r="106" spans="1:26" ht="24.95" customHeight="1">
      <c r="A106" s="38" t="s">
        <v>2802</v>
      </c>
      <c r="B106" s="33" t="s">
        <v>2806</v>
      </c>
      <c r="C106" s="155">
        <v>100</v>
      </c>
      <c r="D106" s="107" t="s">
        <v>1669</v>
      </c>
      <c r="E106" s="33" t="s">
        <v>1103</v>
      </c>
      <c r="F106" s="30">
        <v>12</v>
      </c>
      <c r="G106" s="30">
        <v>132</v>
      </c>
      <c r="H106" s="30">
        <v>25</v>
      </c>
      <c r="I106" s="30"/>
      <c r="J106" s="30">
        <v>6</v>
      </c>
      <c r="K106" s="40">
        <f t="shared" si="38"/>
        <v>175</v>
      </c>
      <c r="L106" s="41">
        <v>33510100001397</v>
      </c>
      <c r="M106" s="40" t="s">
        <v>957</v>
      </c>
      <c r="N106" s="177" t="s">
        <v>131</v>
      </c>
      <c r="O106" s="19">
        <v>3161</v>
      </c>
      <c r="P106" s="127">
        <v>3.1154999999999995</v>
      </c>
      <c r="Q106" s="127">
        <v>4.4400000000000004</v>
      </c>
      <c r="R106" s="127">
        <f t="shared" si="39"/>
        <v>7.5555000000000003</v>
      </c>
      <c r="S106" s="128">
        <f t="shared" si="40"/>
        <v>3.59633292</v>
      </c>
      <c r="T106" s="128">
        <f t="shared" si="41"/>
        <v>5.7029971750000001</v>
      </c>
      <c r="U106" s="128">
        <f t="shared" si="36"/>
        <v>0.48083292000000055</v>
      </c>
      <c r="V106" s="128">
        <f t="shared" si="37"/>
        <v>1.2629971749999997</v>
      </c>
      <c r="W106" s="128">
        <f t="shared" si="42"/>
        <v>0.13093080411600014</v>
      </c>
      <c r="X106" s="128">
        <f t="shared" si="43"/>
        <v>0.38950832876999986</v>
      </c>
      <c r="Y106" s="128">
        <f t="shared" si="44"/>
        <v>0.39</v>
      </c>
      <c r="Z106" s="128">
        <f t="shared" si="45"/>
        <v>1.17</v>
      </c>
    </row>
    <row r="107" spans="1:26" ht="24.95" customHeight="1">
      <c r="A107" s="38" t="s">
        <v>2802</v>
      </c>
      <c r="B107" s="33" t="s">
        <v>2802</v>
      </c>
      <c r="C107" s="155">
        <v>101</v>
      </c>
      <c r="D107" s="107" t="s">
        <v>1667</v>
      </c>
      <c r="E107" s="33" t="s">
        <v>1104</v>
      </c>
      <c r="F107" s="30">
        <v>26</v>
      </c>
      <c r="G107" s="30">
        <v>88</v>
      </c>
      <c r="H107" s="30">
        <v>86</v>
      </c>
      <c r="I107" s="30"/>
      <c r="J107" s="30"/>
      <c r="K107" s="40">
        <f t="shared" si="38"/>
        <v>200</v>
      </c>
      <c r="L107" s="41">
        <v>33510100001393</v>
      </c>
      <c r="M107" s="40" t="s">
        <v>957</v>
      </c>
      <c r="N107" s="177" t="s">
        <v>131</v>
      </c>
      <c r="O107" s="19">
        <v>3911</v>
      </c>
      <c r="P107" s="127">
        <v>2.5960000000000001</v>
      </c>
      <c r="Q107" s="127">
        <v>2.8980000000000006</v>
      </c>
      <c r="R107" s="127">
        <f t="shared" si="39"/>
        <v>5.4940000000000007</v>
      </c>
      <c r="S107" s="128">
        <f t="shared" si="40"/>
        <v>4.4496229200000004</v>
      </c>
      <c r="T107" s="128">
        <f t="shared" si="41"/>
        <v>7.0561284250000007</v>
      </c>
      <c r="U107" s="128">
        <f t="shared" si="36"/>
        <v>1.8536229200000003</v>
      </c>
      <c r="V107" s="128">
        <f t="shared" si="37"/>
        <v>4.1581284250000001</v>
      </c>
      <c r="W107" s="128">
        <f t="shared" si="42"/>
        <v>0.50474152111600001</v>
      </c>
      <c r="X107" s="128">
        <f t="shared" si="43"/>
        <v>1.28236680627</v>
      </c>
      <c r="Y107" s="128">
        <f t="shared" si="44"/>
        <v>1.51</v>
      </c>
      <c r="Z107" s="128">
        <f t="shared" si="45"/>
        <v>3.85</v>
      </c>
    </row>
    <row r="108" spans="1:26" ht="24.95" customHeight="1">
      <c r="A108" s="38" t="s">
        <v>2802</v>
      </c>
      <c r="B108" s="33" t="s">
        <v>2809</v>
      </c>
      <c r="C108" s="155">
        <v>102</v>
      </c>
      <c r="D108" s="107" t="s">
        <v>1670</v>
      </c>
      <c r="E108" s="33" t="s">
        <v>1105</v>
      </c>
      <c r="F108" s="30">
        <v>16</v>
      </c>
      <c r="G108" s="30">
        <v>12</v>
      </c>
      <c r="H108" s="30">
        <v>28</v>
      </c>
      <c r="I108" s="30"/>
      <c r="J108" s="30"/>
      <c r="K108" s="40">
        <f t="shared" si="38"/>
        <v>56</v>
      </c>
      <c r="L108" s="41">
        <v>33510100001402</v>
      </c>
      <c r="M108" s="40" t="s">
        <v>957</v>
      </c>
      <c r="N108" s="177" t="s">
        <v>131</v>
      </c>
      <c r="O108" s="19">
        <v>1854</v>
      </c>
      <c r="P108" s="127">
        <v>0.92349999999999977</v>
      </c>
      <c r="Q108" s="127">
        <v>1.1340000000000001</v>
      </c>
      <c r="R108" s="127">
        <f t="shared" si="39"/>
        <v>2.0575000000000001</v>
      </c>
      <c r="S108" s="128">
        <f t="shared" si="40"/>
        <v>2.1093328800000002</v>
      </c>
      <c r="T108" s="128">
        <f t="shared" si="41"/>
        <v>3.3449404500000002</v>
      </c>
      <c r="U108" s="128">
        <f t="shared" si="36"/>
        <v>1.1858328800000004</v>
      </c>
      <c r="V108" s="128">
        <f t="shared" si="37"/>
        <v>2.2109404499999998</v>
      </c>
      <c r="W108" s="128">
        <f t="shared" si="42"/>
        <v>0.3229022932240001</v>
      </c>
      <c r="X108" s="128">
        <f t="shared" si="43"/>
        <v>0.68185403477999984</v>
      </c>
      <c r="Y108" s="128">
        <f t="shared" si="44"/>
        <v>0.97</v>
      </c>
      <c r="Z108" s="128">
        <f t="shared" si="45"/>
        <v>2.0499999999999998</v>
      </c>
    </row>
    <row r="109" spans="1:26" ht="24.95" customHeight="1">
      <c r="A109" s="38" t="s">
        <v>2802</v>
      </c>
      <c r="B109" s="33" t="s">
        <v>2745</v>
      </c>
      <c r="C109" s="155">
        <v>103</v>
      </c>
      <c r="D109" s="107" t="s">
        <v>1599</v>
      </c>
      <c r="E109" s="33" t="s">
        <v>1106</v>
      </c>
      <c r="F109" s="30">
        <v>11</v>
      </c>
      <c r="G109" s="30">
        <v>24</v>
      </c>
      <c r="H109" s="30">
        <v>17</v>
      </c>
      <c r="I109" s="30"/>
      <c r="J109" s="30"/>
      <c r="K109" s="40">
        <f t="shared" si="38"/>
        <v>52</v>
      </c>
      <c r="L109" s="41">
        <v>33510100001406</v>
      </c>
      <c r="M109" s="40" t="s">
        <v>957</v>
      </c>
      <c r="N109" s="177" t="s">
        <v>131</v>
      </c>
      <c r="O109" s="19">
        <v>1816</v>
      </c>
      <c r="P109" s="127">
        <v>0.92699999999999994</v>
      </c>
      <c r="Q109" s="127">
        <v>1.9670000000000003</v>
      </c>
      <c r="R109" s="127">
        <f t="shared" si="39"/>
        <v>2.8940000000000001</v>
      </c>
      <c r="S109" s="128">
        <f t="shared" si="40"/>
        <v>2.0660995200000003</v>
      </c>
      <c r="T109" s="128">
        <f t="shared" si="41"/>
        <v>3.2763818000000002</v>
      </c>
      <c r="U109" s="128">
        <f t="shared" si="36"/>
        <v>1.1390995200000003</v>
      </c>
      <c r="V109" s="128">
        <f t="shared" si="37"/>
        <v>1.3093817999999999</v>
      </c>
      <c r="W109" s="128">
        <f t="shared" si="42"/>
        <v>0.31017679929600006</v>
      </c>
      <c r="X109" s="128">
        <f t="shared" si="43"/>
        <v>0.40381334711999994</v>
      </c>
      <c r="Y109" s="128">
        <f t="shared" si="44"/>
        <v>0.93</v>
      </c>
      <c r="Z109" s="128">
        <f t="shared" si="45"/>
        <v>1.21</v>
      </c>
    </row>
    <row r="110" spans="1:26" ht="24.95" customHeight="1">
      <c r="A110" s="38" t="s">
        <v>2802</v>
      </c>
      <c r="B110" s="176" t="s">
        <v>2741</v>
      </c>
      <c r="C110" s="155">
        <v>104</v>
      </c>
      <c r="D110" s="107" t="s">
        <v>1702</v>
      </c>
      <c r="E110" s="33" t="s">
        <v>1107</v>
      </c>
      <c r="F110" s="30">
        <v>22</v>
      </c>
      <c r="G110" s="30">
        <v>20</v>
      </c>
      <c r="H110" s="30">
        <v>30</v>
      </c>
      <c r="I110" s="30"/>
      <c r="J110" s="30"/>
      <c r="K110" s="40">
        <f t="shared" si="38"/>
        <v>72</v>
      </c>
      <c r="L110" s="41">
        <v>33510100001481</v>
      </c>
      <c r="M110" s="40" t="s">
        <v>957</v>
      </c>
      <c r="N110" s="177" t="s">
        <v>131</v>
      </c>
      <c r="O110" s="19">
        <v>1664</v>
      </c>
      <c r="P110" s="127">
        <v>2.2965</v>
      </c>
      <c r="Q110" s="127">
        <v>2.5329999999999995</v>
      </c>
      <c r="R110" s="127">
        <f t="shared" si="39"/>
        <v>4.8294999999999995</v>
      </c>
      <c r="S110" s="128">
        <f t="shared" si="40"/>
        <v>1.8931660800000001</v>
      </c>
      <c r="T110" s="128">
        <f t="shared" si="41"/>
        <v>3.0021472</v>
      </c>
      <c r="U110" s="151">
        <v>0</v>
      </c>
      <c r="V110" s="128">
        <f>T110-Q110</f>
        <v>0.46914720000000054</v>
      </c>
      <c r="W110" s="128">
        <f t="shared" si="42"/>
        <v>0</v>
      </c>
      <c r="X110" s="128">
        <f t="shared" si="43"/>
        <v>0.14468499648000013</v>
      </c>
      <c r="Y110" s="128">
        <f t="shared" si="44"/>
        <v>0</v>
      </c>
      <c r="Z110" s="128">
        <f t="shared" si="45"/>
        <v>0.43</v>
      </c>
    </row>
    <row r="111" spans="1:26" ht="24.95" customHeight="1">
      <c r="A111" s="38" t="s">
        <v>2802</v>
      </c>
      <c r="B111" s="33" t="s">
        <v>2809</v>
      </c>
      <c r="C111" s="155">
        <v>105</v>
      </c>
      <c r="D111" s="107" t="s">
        <v>1108</v>
      </c>
      <c r="E111" s="33" t="s">
        <v>1109</v>
      </c>
      <c r="F111" s="30">
        <v>25</v>
      </c>
      <c r="G111" s="30">
        <v>4</v>
      </c>
      <c r="H111" s="30">
        <v>16</v>
      </c>
      <c r="I111" s="30"/>
      <c r="J111" s="30"/>
      <c r="K111" s="40">
        <f t="shared" si="38"/>
        <v>45</v>
      </c>
      <c r="L111" s="41">
        <v>33510100001400</v>
      </c>
      <c r="M111" s="40" t="s">
        <v>957</v>
      </c>
      <c r="N111" s="177" t="s">
        <v>131</v>
      </c>
      <c r="O111" s="19">
        <v>1320</v>
      </c>
      <c r="P111" s="127">
        <v>0.63900000000000001</v>
      </c>
      <c r="Q111" s="127">
        <v>0.66400000000000015</v>
      </c>
      <c r="R111" s="127">
        <f t="shared" si="39"/>
        <v>1.3030000000000002</v>
      </c>
      <c r="S111" s="128">
        <f t="shared" si="40"/>
        <v>1.5017904</v>
      </c>
      <c r="T111" s="128">
        <f t="shared" si="41"/>
        <v>2.3815110000000002</v>
      </c>
      <c r="U111" s="128">
        <f>S111-P111</f>
        <v>0.86279039999999996</v>
      </c>
      <c r="V111" s="128">
        <f>T111-Q111</f>
        <v>1.717511</v>
      </c>
      <c r="W111" s="128">
        <f t="shared" si="42"/>
        <v>0.23493782591999998</v>
      </c>
      <c r="X111" s="128">
        <f t="shared" si="43"/>
        <v>0.52968039239999987</v>
      </c>
      <c r="Y111" s="128">
        <f t="shared" si="44"/>
        <v>0.7</v>
      </c>
      <c r="Z111" s="128">
        <f t="shared" si="45"/>
        <v>1.59</v>
      </c>
    </row>
    <row r="112" spans="1:26" ht="24.95" customHeight="1">
      <c r="A112" s="38" t="s">
        <v>2802</v>
      </c>
      <c r="B112" s="176" t="s">
        <v>2741</v>
      </c>
      <c r="C112" s="155">
        <v>106</v>
      </c>
      <c r="D112" s="107" t="s">
        <v>241</v>
      </c>
      <c r="E112" s="33" t="s">
        <v>1110</v>
      </c>
      <c r="F112" s="30">
        <v>2</v>
      </c>
      <c r="G112" s="30">
        <v>10</v>
      </c>
      <c r="H112" s="30">
        <v>22</v>
      </c>
      <c r="I112" s="30"/>
      <c r="J112" s="30"/>
      <c r="K112" s="40">
        <f t="shared" si="38"/>
        <v>34</v>
      </c>
      <c r="L112" s="41">
        <v>33510100001479</v>
      </c>
      <c r="M112" s="40" t="s">
        <v>957</v>
      </c>
      <c r="N112" s="177" t="s">
        <v>131</v>
      </c>
      <c r="O112" s="19">
        <v>786</v>
      </c>
      <c r="P112" s="127">
        <v>0.50199999999999989</v>
      </c>
      <c r="Q112" s="127">
        <v>0.79549999999999987</v>
      </c>
      <c r="R112" s="127">
        <f t="shared" si="39"/>
        <v>1.2974999999999999</v>
      </c>
      <c r="S112" s="128">
        <f t="shared" si="40"/>
        <v>0.89424792000000008</v>
      </c>
      <c r="T112" s="128">
        <f t="shared" si="41"/>
        <v>1.4180815500000001</v>
      </c>
      <c r="U112" s="128">
        <f>S112-P112</f>
        <v>0.39224792000000019</v>
      </c>
      <c r="V112" s="128">
        <f>T112-Q112</f>
        <v>0.62258155000000026</v>
      </c>
      <c r="W112" s="128">
        <f t="shared" si="42"/>
        <v>0.10680910861600004</v>
      </c>
      <c r="X112" s="128">
        <f t="shared" si="43"/>
        <v>0.19200415002000007</v>
      </c>
      <c r="Y112" s="128">
        <f t="shared" si="44"/>
        <v>0.32</v>
      </c>
      <c r="Z112" s="128">
        <f t="shared" si="45"/>
        <v>0.57999999999999996</v>
      </c>
    </row>
    <row r="113" spans="1:26" ht="24.95" customHeight="1">
      <c r="A113" s="38" t="s">
        <v>2802</v>
      </c>
      <c r="B113" s="33" t="s">
        <v>2745</v>
      </c>
      <c r="C113" s="155">
        <v>107</v>
      </c>
      <c r="D113" s="107" t="s">
        <v>1706</v>
      </c>
      <c r="E113" s="33" t="s">
        <v>1111</v>
      </c>
      <c r="F113" s="30">
        <v>24</v>
      </c>
      <c r="G113" s="30">
        <v>29</v>
      </c>
      <c r="H113" s="30">
        <v>4</v>
      </c>
      <c r="I113" s="30"/>
      <c r="J113" s="30"/>
      <c r="K113" s="40">
        <f t="shared" si="38"/>
        <v>57</v>
      </c>
      <c r="L113" s="41">
        <v>33510100001405</v>
      </c>
      <c r="M113" s="40" t="s">
        <v>957</v>
      </c>
      <c r="N113" s="177" t="s">
        <v>131</v>
      </c>
      <c r="O113" s="19">
        <v>1664</v>
      </c>
      <c r="P113" s="127">
        <v>1.1200000000000001</v>
      </c>
      <c r="Q113" s="127">
        <v>1.6729999999999992</v>
      </c>
      <c r="R113" s="127">
        <f t="shared" si="39"/>
        <v>2.7929999999999993</v>
      </c>
      <c r="S113" s="128">
        <f t="shared" si="40"/>
        <v>1.8931660800000001</v>
      </c>
      <c r="T113" s="128">
        <f t="shared" si="41"/>
        <v>3.0021472</v>
      </c>
      <c r="U113" s="128">
        <f>S113-P113</f>
        <v>0.77316607999999998</v>
      </c>
      <c r="V113" s="128">
        <f>T113-Q113</f>
        <v>1.3291472000000009</v>
      </c>
      <c r="W113" s="128">
        <f t="shared" si="42"/>
        <v>0.21053312358399998</v>
      </c>
      <c r="X113" s="128">
        <f t="shared" si="43"/>
        <v>0.40990899648000023</v>
      </c>
      <c r="Y113" s="128">
        <f t="shared" si="44"/>
        <v>0.63</v>
      </c>
      <c r="Z113" s="128">
        <f t="shared" si="45"/>
        <v>1.23</v>
      </c>
    </row>
    <row r="114" spans="1:26" ht="24.95" customHeight="1">
      <c r="A114" s="38" t="s">
        <v>2802</v>
      </c>
      <c r="B114" s="176" t="s">
        <v>2750</v>
      </c>
      <c r="C114" s="155">
        <v>108</v>
      </c>
      <c r="D114" s="107" t="s">
        <v>1705</v>
      </c>
      <c r="E114" s="33" t="s">
        <v>1112</v>
      </c>
      <c r="F114" s="30">
        <v>56</v>
      </c>
      <c r="G114" s="30">
        <v>20</v>
      </c>
      <c r="H114" s="30">
        <v>28</v>
      </c>
      <c r="I114" s="30"/>
      <c r="J114" s="30"/>
      <c r="K114" s="40">
        <f t="shared" si="38"/>
        <v>104</v>
      </c>
      <c r="L114" s="41">
        <v>33510100001390</v>
      </c>
      <c r="M114" s="40" t="s">
        <v>957</v>
      </c>
      <c r="N114" s="177" t="s">
        <v>131</v>
      </c>
      <c r="O114" s="19">
        <v>2855</v>
      </c>
      <c r="P114" s="127">
        <v>1.2855000000000001</v>
      </c>
      <c r="Q114" s="127">
        <v>1.9304999999999994</v>
      </c>
      <c r="R114" s="127">
        <f t="shared" si="39"/>
        <v>3.2159999999999993</v>
      </c>
      <c r="S114" s="128">
        <f t="shared" si="40"/>
        <v>3.2481906</v>
      </c>
      <c r="T114" s="128">
        <f t="shared" si="41"/>
        <v>5.1509196250000002</v>
      </c>
      <c r="U114" s="128">
        <f>S114-P114</f>
        <v>1.9626906</v>
      </c>
      <c r="V114" s="128">
        <f>T114-Q114</f>
        <v>3.2204196250000008</v>
      </c>
      <c r="W114" s="128">
        <f t="shared" si="42"/>
        <v>0.53444065037999999</v>
      </c>
      <c r="X114" s="128">
        <f t="shared" si="43"/>
        <v>0.99317741235000012</v>
      </c>
      <c r="Y114" s="128">
        <f t="shared" si="44"/>
        <v>1.6</v>
      </c>
      <c r="Z114" s="128">
        <f t="shared" si="45"/>
        <v>2.98</v>
      </c>
    </row>
    <row r="115" spans="1:26" ht="30" customHeight="1">
      <c r="A115" s="238" t="s">
        <v>115</v>
      </c>
      <c r="B115" s="239"/>
      <c r="C115" s="239"/>
      <c r="D115" s="239"/>
      <c r="E115" s="240"/>
      <c r="F115" s="28"/>
      <c r="G115" s="28"/>
      <c r="H115" s="28"/>
      <c r="I115" s="28"/>
      <c r="J115" s="28"/>
      <c r="K115" s="15">
        <f>SUM(K7:K114)</f>
        <v>11462</v>
      </c>
      <c r="L115" s="43"/>
      <c r="M115" s="43"/>
      <c r="N115" s="186"/>
      <c r="O115" s="15">
        <f t="shared" ref="O115:Z115" si="46">SUM(O7:O114)</f>
        <v>303480</v>
      </c>
      <c r="P115" s="148">
        <f t="shared" si="46"/>
        <v>198.64310000000006</v>
      </c>
      <c r="Q115" s="148">
        <f t="shared" si="46"/>
        <v>221.98799999999991</v>
      </c>
      <c r="R115" s="148">
        <f t="shared" si="46"/>
        <v>420.63110000000006</v>
      </c>
      <c r="S115" s="148">
        <f t="shared" si="46"/>
        <v>345.27526560000024</v>
      </c>
      <c r="T115" s="148">
        <f t="shared" si="46"/>
        <v>547.53102899999988</v>
      </c>
      <c r="U115" s="148">
        <f t="shared" si="46"/>
        <v>201.55297864000002</v>
      </c>
      <c r="V115" s="148">
        <f t="shared" si="46"/>
        <v>366.83486997500017</v>
      </c>
      <c r="W115" s="148">
        <f t="shared" si="46"/>
        <v>54.882876083671981</v>
      </c>
      <c r="X115" s="148">
        <f t="shared" si="46"/>
        <v>113.13187390028996</v>
      </c>
      <c r="Y115" s="148">
        <f t="shared" si="46"/>
        <v>164.65999999999997</v>
      </c>
      <c r="Z115" s="148">
        <f t="shared" si="46"/>
        <v>339.36</v>
      </c>
    </row>
  </sheetData>
  <mergeCells count="18">
    <mergeCell ref="L4:L5"/>
    <mergeCell ref="B4:B5"/>
    <mergeCell ref="W4:X4"/>
    <mergeCell ref="Y4:Z4"/>
    <mergeCell ref="O4:O5"/>
    <mergeCell ref="P4:R4"/>
    <mergeCell ref="S4:T4"/>
    <mergeCell ref="U4:V4"/>
    <mergeCell ref="B3:C3"/>
    <mergeCell ref="E3:L3"/>
    <mergeCell ref="A1:N1"/>
    <mergeCell ref="A115:E115"/>
    <mergeCell ref="E4:E5"/>
    <mergeCell ref="N4:N5"/>
    <mergeCell ref="A4:A5"/>
    <mergeCell ref="M4:M5"/>
    <mergeCell ref="C4:C5"/>
    <mergeCell ref="K4:K5"/>
  </mergeCells>
  <phoneticPr fontId="32" type="noConversion"/>
  <pageMargins left="0.46" right="0.16" top="0.5" bottom="0.79" header="0.5" footer="0.75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Z85"/>
  <sheetViews>
    <sheetView topLeftCell="B1" zoomScale="70" zoomScaleNormal="70" workbookViewId="0">
      <selection activeCell="O21" sqref="O21:Z21"/>
    </sheetView>
  </sheetViews>
  <sheetFormatPr defaultRowHeight="15.75"/>
  <cols>
    <col min="1" max="1" width="14.7109375" style="159" customWidth="1"/>
    <col min="2" max="2" width="17.42578125" style="159" customWidth="1"/>
    <col min="3" max="3" width="7.42578125" style="172" customWidth="1"/>
    <col min="4" max="4" width="43.85546875" style="173" hidden="1" customWidth="1"/>
    <col min="5" max="5" width="29.28515625" style="159" customWidth="1"/>
    <col min="6" max="6" width="12" style="159" hidden="1" customWidth="1"/>
    <col min="7" max="7" width="13.42578125" style="159" hidden="1" customWidth="1"/>
    <col min="8" max="8" width="13.140625" style="159" hidden="1" customWidth="1"/>
    <col min="9" max="9" width="14" style="159" hidden="1" customWidth="1"/>
    <col min="10" max="10" width="11.85546875" style="159" hidden="1" customWidth="1"/>
    <col min="11" max="11" width="11.85546875" style="159" customWidth="1"/>
    <col min="12" max="12" width="22.42578125" style="159" customWidth="1"/>
    <col min="13" max="13" width="28.28515625" style="159" customWidth="1"/>
    <col min="14" max="14" width="18.42578125" style="159" hidden="1" customWidth="1"/>
    <col min="15" max="15" width="12.5703125" style="159" customWidth="1"/>
    <col min="16" max="16" width="13.28515625" style="159" customWidth="1"/>
    <col min="17" max="17" width="12" style="159" customWidth="1"/>
    <col min="18" max="18" width="10.7109375" style="159" customWidth="1"/>
    <col min="19" max="19" width="14.140625" style="159" customWidth="1"/>
    <col min="20" max="20" width="14" style="159" customWidth="1"/>
    <col min="21" max="21" width="12.5703125" style="159" customWidth="1"/>
    <col min="22" max="22" width="14" style="159" customWidth="1"/>
    <col min="23" max="23" width="13.42578125" style="159" customWidth="1"/>
    <col min="24" max="24" width="12.140625" style="159" customWidth="1"/>
    <col min="25" max="25" width="12" style="159" customWidth="1"/>
    <col min="26" max="26" width="14.7109375" style="159" customWidth="1"/>
    <col min="27" max="16384" width="9.140625" style="159"/>
  </cols>
  <sheetData>
    <row r="1" spans="1:26" s="156" customFormat="1" ht="47.25" customHeight="1">
      <c r="A1" s="241" t="s">
        <v>633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156" customFormat="1" ht="30" customHeight="1">
      <c r="A2" s="12"/>
      <c r="B2" s="12"/>
      <c r="C2" s="12"/>
      <c r="D2" s="169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6" s="157" customFormat="1" ht="20.25" customHeight="1">
      <c r="B3" s="245" t="s">
        <v>827</v>
      </c>
      <c r="C3" s="245"/>
      <c r="D3" s="75"/>
      <c r="E3" s="243"/>
      <c r="F3" s="243"/>
      <c r="G3" s="243"/>
      <c r="H3" s="243"/>
      <c r="I3" s="243"/>
      <c r="J3" s="243"/>
      <c r="K3" s="243"/>
      <c r="L3" s="243"/>
      <c r="M3" s="20"/>
      <c r="N3" s="20"/>
    </row>
    <row r="4" spans="1:26" ht="98.25" customHeight="1">
      <c r="A4" s="232" t="s">
        <v>102</v>
      </c>
      <c r="B4" s="232" t="s">
        <v>2888</v>
      </c>
      <c r="C4" s="232" t="s">
        <v>2070</v>
      </c>
      <c r="D4" s="16"/>
      <c r="E4" s="232" t="s">
        <v>2606</v>
      </c>
      <c r="F4" s="13" t="s">
        <v>2926</v>
      </c>
      <c r="G4" s="13" t="s">
        <v>2927</v>
      </c>
      <c r="H4" s="13" t="s">
        <v>2928</v>
      </c>
      <c r="I4" s="13" t="s">
        <v>2929</v>
      </c>
      <c r="J4" s="13" t="s">
        <v>2930</v>
      </c>
      <c r="K4" s="232" t="s">
        <v>2059</v>
      </c>
      <c r="L4" s="232" t="s">
        <v>2912</v>
      </c>
      <c r="M4" s="232" t="s">
        <v>69</v>
      </c>
      <c r="N4" s="244" t="s">
        <v>128</v>
      </c>
      <c r="O4" s="233" t="s">
        <v>635</v>
      </c>
      <c r="P4" s="232" t="s">
        <v>2616</v>
      </c>
      <c r="Q4" s="232"/>
      <c r="R4" s="232"/>
      <c r="S4" s="232" t="s">
        <v>2947</v>
      </c>
      <c r="T4" s="232"/>
      <c r="U4" s="235" t="s">
        <v>2948</v>
      </c>
      <c r="V4" s="235"/>
      <c r="W4" s="232" t="s">
        <v>2949</v>
      </c>
      <c r="X4" s="232"/>
      <c r="Y4" s="232" t="s">
        <v>2950</v>
      </c>
      <c r="Z4" s="232"/>
    </row>
    <row r="5" spans="1:26" ht="41.25" customHeight="1">
      <c r="A5" s="232"/>
      <c r="B5" s="232"/>
      <c r="C5" s="232"/>
      <c r="D5" s="16"/>
      <c r="E5" s="232"/>
      <c r="F5" s="13"/>
      <c r="G5" s="13"/>
      <c r="H5" s="13"/>
      <c r="I5" s="13"/>
      <c r="J5" s="13"/>
      <c r="K5" s="232"/>
      <c r="L5" s="232"/>
      <c r="M5" s="232"/>
      <c r="N5" s="244"/>
      <c r="O5" s="234"/>
      <c r="P5" s="13" t="s">
        <v>2456</v>
      </c>
      <c r="Q5" s="13" t="s">
        <v>2457</v>
      </c>
      <c r="R5" s="13" t="s">
        <v>2951</v>
      </c>
      <c r="S5" s="13" t="s">
        <v>2952</v>
      </c>
      <c r="T5" s="13" t="s">
        <v>2953</v>
      </c>
      <c r="U5" s="130" t="s">
        <v>2952</v>
      </c>
      <c r="V5" s="130" t="s">
        <v>2953</v>
      </c>
      <c r="W5" s="13" t="s">
        <v>2952</v>
      </c>
      <c r="X5" s="13" t="s">
        <v>2953</v>
      </c>
      <c r="Y5" s="13" t="s">
        <v>2952</v>
      </c>
      <c r="Z5" s="13" t="s">
        <v>2953</v>
      </c>
    </row>
    <row r="6" spans="1:26" s="160" customFormat="1">
      <c r="A6" s="31">
        <v>1</v>
      </c>
      <c r="B6" s="16">
        <v>2</v>
      </c>
      <c r="C6" s="31">
        <v>3</v>
      </c>
      <c r="D6" s="31"/>
      <c r="E6" s="16">
        <v>4</v>
      </c>
      <c r="F6" s="31">
        <v>5</v>
      </c>
      <c r="G6" s="16">
        <v>6</v>
      </c>
      <c r="H6" s="31">
        <v>7</v>
      </c>
      <c r="I6" s="16">
        <v>8</v>
      </c>
      <c r="J6" s="31">
        <v>9</v>
      </c>
      <c r="K6" s="16">
        <v>10</v>
      </c>
      <c r="L6" s="31">
        <v>11</v>
      </c>
      <c r="M6" s="16">
        <v>12</v>
      </c>
      <c r="N6" s="16"/>
      <c r="O6" s="16">
        <v>5</v>
      </c>
      <c r="P6" s="16">
        <v>6</v>
      </c>
      <c r="Q6" s="16">
        <v>7</v>
      </c>
      <c r="R6" s="16">
        <v>8</v>
      </c>
      <c r="S6" s="16" t="s">
        <v>2954</v>
      </c>
      <c r="T6" s="16" t="s">
        <v>2955</v>
      </c>
      <c r="U6" s="131" t="s">
        <v>2956</v>
      </c>
      <c r="V6" s="131" t="s">
        <v>2957</v>
      </c>
      <c r="W6" s="16" t="s">
        <v>2958</v>
      </c>
      <c r="X6" s="16" t="s">
        <v>2959</v>
      </c>
      <c r="Y6" s="16" t="s">
        <v>2960</v>
      </c>
      <c r="Z6" s="16" t="s">
        <v>2961</v>
      </c>
    </row>
    <row r="7" spans="1:26" ht="24.75" customHeight="1">
      <c r="A7" s="170" t="s">
        <v>2176</v>
      </c>
      <c r="B7" s="170" t="s">
        <v>2176</v>
      </c>
      <c r="C7" s="171">
        <v>1</v>
      </c>
      <c r="D7" s="162" t="s">
        <v>828</v>
      </c>
      <c r="E7" s="82" t="s">
        <v>829</v>
      </c>
      <c r="F7" s="89">
        <v>57</v>
      </c>
      <c r="G7" s="89">
        <v>99</v>
      </c>
      <c r="H7" s="89">
        <v>62</v>
      </c>
      <c r="I7" s="89"/>
      <c r="J7" s="89">
        <v>8</v>
      </c>
      <c r="K7" s="163">
        <f t="shared" ref="K7:K38" si="0">J7+I7+H7+G7+F7</f>
        <v>226</v>
      </c>
      <c r="L7" s="164">
        <v>10970100013342</v>
      </c>
      <c r="M7" s="163" t="s">
        <v>830</v>
      </c>
      <c r="N7" s="124" t="s">
        <v>831</v>
      </c>
      <c r="O7" s="126">
        <v>7257</v>
      </c>
      <c r="P7" s="127">
        <v>2.3290000000000002</v>
      </c>
      <c r="Q7" s="127">
        <v>3.0989999999999975</v>
      </c>
      <c r="R7" s="127">
        <f t="shared" ref="R7:R38" si="1">P7+Q7</f>
        <v>5.4279999999999973</v>
      </c>
      <c r="S7" s="128">
        <f t="shared" ref="S7:S38" si="2">O7*0.00113772</f>
        <v>8.2564340400000003</v>
      </c>
      <c r="T7" s="128">
        <f t="shared" ref="T7:T38" si="3">O7*0.001804175</f>
        <v>13.092897975000001</v>
      </c>
      <c r="U7" s="128">
        <f>S7-P7</f>
        <v>5.9274340399999996</v>
      </c>
      <c r="V7" s="128">
        <f>T7-Q7</f>
        <v>9.993897975000003</v>
      </c>
      <c r="W7" s="128">
        <f t="shared" ref="W7:W38" si="4">U7/3*81.69%</f>
        <v>1.6140402890919998</v>
      </c>
      <c r="X7" s="128">
        <f t="shared" ref="X7:X38" si="5">V7/3*92.52%</f>
        <v>3.0821181354900009</v>
      </c>
      <c r="Y7" s="128">
        <f t="shared" ref="Y7:Y38" si="6">ROUND(W7*3,2)</f>
        <v>4.84</v>
      </c>
      <c r="Z7" s="128">
        <f t="shared" ref="Z7:Z38" si="7">ROUND(X7*3,2)</f>
        <v>9.25</v>
      </c>
    </row>
    <row r="8" spans="1:26" ht="24.95" customHeight="1">
      <c r="A8" s="170" t="s">
        <v>2099</v>
      </c>
      <c r="B8" s="170" t="s">
        <v>2099</v>
      </c>
      <c r="C8" s="171">
        <v>2</v>
      </c>
      <c r="D8" s="162" t="s">
        <v>832</v>
      </c>
      <c r="E8" s="82" t="s">
        <v>833</v>
      </c>
      <c r="F8" s="89">
        <v>26</v>
      </c>
      <c r="G8" s="89">
        <v>101</v>
      </c>
      <c r="H8" s="89">
        <v>29</v>
      </c>
      <c r="I8" s="89"/>
      <c r="J8" s="89">
        <v>6</v>
      </c>
      <c r="K8" s="163">
        <f t="shared" si="0"/>
        <v>162</v>
      </c>
      <c r="L8" s="164">
        <v>11570100011184</v>
      </c>
      <c r="M8" s="163" t="s">
        <v>834</v>
      </c>
      <c r="N8" s="124" t="s">
        <v>835</v>
      </c>
      <c r="O8" s="126">
        <v>2331</v>
      </c>
      <c r="P8" s="127">
        <v>3.0150000000000001</v>
      </c>
      <c r="Q8" s="127">
        <v>4.8079999999999998</v>
      </c>
      <c r="R8" s="127">
        <f t="shared" si="1"/>
        <v>7.8230000000000004</v>
      </c>
      <c r="S8" s="128">
        <f t="shared" si="2"/>
        <v>2.6520253199999999</v>
      </c>
      <c r="T8" s="128">
        <f t="shared" si="3"/>
        <v>4.2055319249999998</v>
      </c>
      <c r="U8" s="151">
        <v>0</v>
      </c>
      <c r="V8" s="151">
        <v>0</v>
      </c>
      <c r="W8" s="128">
        <f t="shared" si="4"/>
        <v>0</v>
      </c>
      <c r="X8" s="128">
        <f t="shared" si="5"/>
        <v>0</v>
      </c>
      <c r="Y8" s="128">
        <f t="shared" si="6"/>
        <v>0</v>
      </c>
      <c r="Z8" s="128">
        <f t="shared" si="7"/>
        <v>0</v>
      </c>
    </row>
    <row r="9" spans="1:26" ht="24.95" customHeight="1">
      <c r="A9" s="22" t="s">
        <v>2249</v>
      </c>
      <c r="B9" s="22" t="s">
        <v>2260</v>
      </c>
      <c r="C9" s="61">
        <v>3</v>
      </c>
      <c r="D9" s="107" t="s">
        <v>1474</v>
      </c>
      <c r="E9" s="22" t="s">
        <v>836</v>
      </c>
      <c r="F9" s="30">
        <v>3</v>
      </c>
      <c r="G9" s="30">
        <v>5</v>
      </c>
      <c r="H9" s="30">
        <v>13</v>
      </c>
      <c r="I9" s="30">
        <v>0</v>
      </c>
      <c r="J9" s="30">
        <v>0</v>
      </c>
      <c r="K9" s="40">
        <f t="shared" si="0"/>
        <v>21</v>
      </c>
      <c r="L9" s="40">
        <v>31519166809</v>
      </c>
      <c r="M9" s="40" t="s">
        <v>95</v>
      </c>
      <c r="N9" s="40">
        <v>11205</v>
      </c>
      <c r="O9" s="126">
        <v>577</v>
      </c>
      <c r="P9" s="127">
        <v>0.34599999999999992</v>
      </c>
      <c r="Q9" s="127">
        <v>0.42600000000000005</v>
      </c>
      <c r="R9" s="127">
        <f t="shared" si="1"/>
        <v>0.77200000000000002</v>
      </c>
      <c r="S9" s="128">
        <f t="shared" si="2"/>
        <v>0.65646444000000004</v>
      </c>
      <c r="T9" s="128">
        <f t="shared" si="3"/>
        <v>1.041008975</v>
      </c>
      <c r="U9" s="128">
        <f t="shared" ref="U9:U21" si="8">S9-P9</f>
        <v>0.31046444000000012</v>
      </c>
      <c r="V9" s="128">
        <f t="shared" ref="V9:V21" si="9">T9-Q9</f>
        <v>0.61500897499999996</v>
      </c>
      <c r="W9" s="128">
        <f t="shared" si="4"/>
        <v>8.4539467012000033E-2</v>
      </c>
      <c r="X9" s="128">
        <f t="shared" si="5"/>
        <v>0.18966876788999998</v>
      </c>
      <c r="Y9" s="128">
        <f t="shared" si="6"/>
        <v>0.25</v>
      </c>
      <c r="Z9" s="128">
        <f t="shared" si="7"/>
        <v>0.56999999999999995</v>
      </c>
    </row>
    <row r="10" spans="1:26" ht="24.95" customHeight="1">
      <c r="A10" s="22" t="s">
        <v>2249</v>
      </c>
      <c r="B10" s="22" t="s">
        <v>2249</v>
      </c>
      <c r="C10" s="61">
        <v>4</v>
      </c>
      <c r="D10" s="107" t="s">
        <v>837</v>
      </c>
      <c r="E10" s="22" t="s">
        <v>838</v>
      </c>
      <c r="F10" s="30">
        <v>8</v>
      </c>
      <c r="G10" s="30">
        <v>31</v>
      </c>
      <c r="H10" s="30">
        <v>23</v>
      </c>
      <c r="I10" s="30">
        <v>0</v>
      </c>
      <c r="J10" s="30">
        <v>0</v>
      </c>
      <c r="K10" s="40">
        <f t="shared" si="0"/>
        <v>62</v>
      </c>
      <c r="L10" s="40">
        <v>31519165964</v>
      </c>
      <c r="M10" s="40" t="s">
        <v>95</v>
      </c>
      <c r="N10" s="40">
        <v>11205</v>
      </c>
      <c r="O10" s="126">
        <v>1938</v>
      </c>
      <c r="P10" s="127">
        <v>1.0049999999999999</v>
      </c>
      <c r="Q10" s="127">
        <v>1.1870000000000003</v>
      </c>
      <c r="R10" s="127">
        <f t="shared" si="1"/>
        <v>2.1920000000000002</v>
      </c>
      <c r="S10" s="128">
        <f t="shared" si="2"/>
        <v>2.20490136</v>
      </c>
      <c r="T10" s="128">
        <f t="shared" si="3"/>
        <v>3.4964911500000002</v>
      </c>
      <c r="U10" s="128">
        <f t="shared" si="8"/>
        <v>1.1999013600000001</v>
      </c>
      <c r="V10" s="128">
        <f t="shared" si="9"/>
        <v>2.3094911499999999</v>
      </c>
      <c r="W10" s="128">
        <f t="shared" si="4"/>
        <v>0.32673314032800005</v>
      </c>
      <c r="X10" s="128">
        <f t="shared" si="5"/>
        <v>0.71224707065999993</v>
      </c>
      <c r="Y10" s="128">
        <f t="shared" si="6"/>
        <v>0.98</v>
      </c>
      <c r="Z10" s="128">
        <f t="shared" si="7"/>
        <v>2.14</v>
      </c>
    </row>
    <row r="11" spans="1:26" ht="24.95" customHeight="1">
      <c r="A11" s="22" t="s">
        <v>2249</v>
      </c>
      <c r="B11" s="22" t="s">
        <v>2249</v>
      </c>
      <c r="C11" s="61">
        <v>5</v>
      </c>
      <c r="D11" s="107" t="s">
        <v>1437</v>
      </c>
      <c r="E11" s="22" t="s">
        <v>839</v>
      </c>
      <c r="F11" s="30">
        <v>0</v>
      </c>
      <c r="G11" s="30">
        <v>21</v>
      </c>
      <c r="H11" s="30">
        <v>28</v>
      </c>
      <c r="I11" s="30">
        <v>0</v>
      </c>
      <c r="J11" s="30">
        <v>2</v>
      </c>
      <c r="K11" s="40">
        <f t="shared" si="0"/>
        <v>51</v>
      </c>
      <c r="L11" s="40">
        <v>32686223009</v>
      </c>
      <c r="M11" s="40" t="s">
        <v>95</v>
      </c>
      <c r="N11" s="40">
        <v>11205</v>
      </c>
      <c r="O11" s="126">
        <v>2078</v>
      </c>
      <c r="P11" s="127">
        <v>0.6729999999999996</v>
      </c>
      <c r="Q11" s="127">
        <v>0.91700000000000026</v>
      </c>
      <c r="R11" s="127">
        <f t="shared" si="1"/>
        <v>1.5899999999999999</v>
      </c>
      <c r="S11" s="128">
        <f t="shared" si="2"/>
        <v>2.3641821599999999</v>
      </c>
      <c r="T11" s="128">
        <f t="shared" si="3"/>
        <v>3.74907565</v>
      </c>
      <c r="U11" s="128">
        <f t="shared" si="8"/>
        <v>1.6911821600000003</v>
      </c>
      <c r="V11" s="128">
        <f t="shared" si="9"/>
        <v>2.8320756499999997</v>
      </c>
      <c r="W11" s="128">
        <f t="shared" si="4"/>
        <v>0.46050890216800006</v>
      </c>
      <c r="X11" s="128">
        <f t="shared" si="5"/>
        <v>0.87341213045999988</v>
      </c>
      <c r="Y11" s="128">
        <f t="shared" si="6"/>
        <v>1.38</v>
      </c>
      <c r="Z11" s="128">
        <f t="shared" si="7"/>
        <v>2.62</v>
      </c>
    </row>
    <row r="12" spans="1:26" ht="24.95" customHeight="1">
      <c r="A12" s="22" t="s">
        <v>2249</v>
      </c>
      <c r="B12" s="22" t="s">
        <v>2260</v>
      </c>
      <c r="C12" s="61">
        <v>6</v>
      </c>
      <c r="D12" s="107" t="s">
        <v>1473</v>
      </c>
      <c r="E12" s="22" t="s">
        <v>840</v>
      </c>
      <c r="F12" s="30">
        <v>0</v>
      </c>
      <c r="G12" s="30">
        <v>14</v>
      </c>
      <c r="H12" s="30">
        <v>14</v>
      </c>
      <c r="I12" s="30">
        <v>0</v>
      </c>
      <c r="J12" s="30">
        <v>5</v>
      </c>
      <c r="K12" s="40">
        <f t="shared" si="0"/>
        <v>33</v>
      </c>
      <c r="L12" s="40">
        <v>31519167111</v>
      </c>
      <c r="M12" s="40" t="s">
        <v>95</v>
      </c>
      <c r="N12" s="40">
        <v>11205</v>
      </c>
      <c r="O12" s="126">
        <v>643</v>
      </c>
      <c r="P12" s="127">
        <v>0.35199999999999992</v>
      </c>
      <c r="Q12" s="127">
        <v>0.45400000000000007</v>
      </c>
      <c r="R12" s="127">
        <f t="shared" si="1"/>
        <v>0.80600000000000005</v>
      </c>
      <c r="S12" s="128">
        <f t="shared" si="2"/>
        <v>0.73155396000000006</v>
      </c>
      <c r="T12" s="128">
        <f t="shared" si="3"/>
        <v>1.160084525</v>
      </c>
      <c r="U12" s="128">
        <f t="shared" si="8"/>
        <v>0.37955396000000013</v>
      </c>
      <c r="V12" s="128">
        <f t="shared" si="9"/>
        <v>0.70608452499999996</v>
      </c>
      <c r="W12" s="128">
        <f t="shared" si="4"/>
        <v>0.10335254330800003</v>
      </c>
      <c r="X12" s="128">
        <f t="shared" si="5"/>
        <v>0.21775646750999997</v>
      </c>
      <c r="Y12" s="128">
        <f t="shared" si="6"/>
        <v>0.31</v>
      </c>
      <c r="Z12" s="128">
        <f t="shared" si="7"/>
        <v>0.65</v>
      </c>
    </row>
    <row r="13" spans="1:26" ht="24.95" customHeight="1">
      <c r="A13" s="22" t="s">
        <v>2249</v>
      </c>
      <c r="B13" s="22" t="s">
        <v>2228</v>
      </c>
      <c r="C13" s="61">
        <v>7</v>
      </c>
      <c r="D13" s="107" t="s">
        <v>1539</v>
      </c>
      <c r="E13" s="22" t="s">
        <v>841</v>
      </c>
      <c r="F13" s="30">
        <v>30</v>
      </c>
      <c r="G13" s="30">
        <v>7</v>
      </c>
      <c r="H13" s="30">
        <v>5</v>
      </c>
      <c r="I13" s="30">
        <v>0</v>
      </c>
      <c r="J13" s="30">
        <v>0</v>
      </c>
      <c r="K13" s="40">
        <f t="shared" si="0"/>
        <v>42</v>
      </c>
      <c r="L13" s="40">
        <v>31519164052</v>
      </c>
      <c r="M13" s="40" t="s">
        <v>95</v>
      </c>
      <c r="N13" s="40">
        <v>11205</v>
      </c>
      <c r="O13" s="126">
        <v>1217</v>
      </c>
      <c r="P13" s="127">
        <v>0.73099999999999998</v>
      </c>
      <c r="Q13" s="127">
        <v>0.76</v>
      </c>
      <c r="R13" s="127">
        <f t="shared" si="1"/>
        <v>1.4910000000000001</v>
      </c>
      <c r="S13" s="128">
        <f t="shared" si="2"/>
        <v>1.38460524</v>
      </c>
      <c r="T13" s="128">
        <f t="shared" si="3"/>
        <v>2.1956809750000001</v>
      </c>
      <c r="U13" s="128">
        <f t="shared" si="8"/>
        <v>0.65360523999999998</v>
      </c>
      <c r="V13" s="128">
        <f t="shared" si="9"/>
        <v>1.4356809750000001</v>
      </c>
      <c r="W13" s="128">
        <f t="shared" si="4"/>
        <v>0.17797670685199998</v>
      </c>
      <c r="X13" s="128">
        <f t="shared" si="5"/>
        <v>0.44276401269000004</v>
      </c>
      <c r="Y13" s="128">
        <f t="shared" si="6"/>
        <v>0.53</v>
      </c>
      <c r="Z13" s="128">
        <f t="shared" si="7"/>
        <v>1.33</v>
      </c>
    </row>
    <row r="14" spans="1:26" ht="24.95" customHeight="1">
      <c r="A14" s="22" t="s">
        <v>2249</v>
      </c>
      <c r="B14" s="33" t="s">
        <v>2249</v>
      </c>
      <c r="C14" s="61">
        <v>8</v>
      </c>
      <c r="D14" s="107" t="s">
        <v>1594</v>
      </c>
      <c r="E14" s="22" t="s">
        <v>842</v>
      </c>
      <c r="F14" s="30">
        <v>1</v>
      </c>
      <c r="G14" s="30">
        <v>25</v>
      </c>
      <c r="H14" s="30">
        <v>64</v>
      </c>
      <c r="I14" s="30">
        <v>0</v>
      </c>
      <c r="J14" s="30">
        <v>0</v>
      </c>
      <c r="K14" s="40">
        <f t="shared" si="0"/>
        <v>90</v>
      </c>
      <c r="L14" s="40">
        <v>31519166479</v>
      </c>
      <c r="M14" s="40" t="s">
        <v>95</v>
      </c>
      <c r="N14" s="40">
        <v>11205</v>
      </c>
      <c r="O14" s="126">
        <v>2683</v>
      </c>
      <c r="P14" s="127">
        <v>1.59</v>
      </c>
      <c r="Q14" s="127">
        <v>2.9945000000000008</v>
      </c>
      <c r="R14" s="127">
        <f t="shared" si="1"/>
        <v>4.5845000000000011</v>
      </c>
      <c r="S14" s="128">
        <f t="shared" si="2"/>
        <v>3.0525027600000003</v>
      </c>
      <c r="T14" s="128">
        <f t="shared" si="3"/>
        <v>4.8406015250000003</v>
      </c>
      <c r="U14" s="128">
        <f t="shared" si="8"/>
        <v>1.4625027600000002</v>
      </c>
      <c r="V14" s="128">
        <f t="shared" si="9"/>
        <v>1.8461015249999995</v>
      </c>
      <c r="W14" s="128">
        <f t="shared" si="4"/>
        <v>0.39823950154800003</v>
      </c>
      <c r="X14" s="128">
        <f t="shared" si="5"/>
        <v>0.5693377103099998</v>
      </c>
      <c r="Y14" s="128">
        <f t="shared" si="6"/>
        <v>1.19</v>
      </c>
      <c r="Z14" s="128">
        <f t="shared" si="7"/>
        <v>1.71</v>
      </c>
    </row>
    <row r="15" spans="1:26" ht="24.95" customHeight="1">
      <c r="A15" s="22" t="s">
        <v>2249</v>
      </c>
      <c r="B15" s="22" t="s">
        <v>2263</v>
      </c>
      <c r="C15" s="61">
        <v>9</v>
      </c>
      <c r="D15" s="107" t="s">
        <v>843</v>
      </c>
      <c r="E15" s="22" t="s">
        <v>844</v>
      </c>
      <c r="F15" s="30">
        <v>40</v>
      </c>
      <c r="G15" s="30">
        <v>31</v>
      </c>
      <c r="H15" s="30">
        <v>31</v>
      </c>
      <c r="I15" s="30">
        <v>0</v>
      </c>
      <c r="J15" s="30">
        <v>3</v>
      </c>
      <c r="K15" s="40">
        <f t="shared" si="0"/>
        <v>105</v>
      </c>
      <c r="L15" s="40">
        <v>31519163682</v>
      </c>
      <c r="M15" s="40" t="s">
        <v>95</v>
      </c>
      <c r="N15" s="40">
        <v>11205</v>
      </c>
      <c r="O15" s="126">
        <v>3304</v>
      </c>
      <c r="P15" s="127">
        <v>1.52</v>
      </c>
      <c r="Q15" s="127">
        <v>2.0509999999999993</v>
      </c>
      <c r="R15" s="127">
        <f t="shared" si="1"/>
        <v>3.5709999999999993</v>
      </c>
      <c r="S15" s="128">
        <f t="shared" si="2"/>
        <v>3.75902688</v>
      </c>
      <c r="T15" s="128">
        <f t="shared" si="3"/>
        <v>5.9609942</v>
      </c>
      <c r="U15" s="128">
        <f t="shared" si="8"/>
        <v>2.2390268799999999</v>
      </c>
      <c r="V15" s="128">
        <f t="shared" si="9"/>
        <v>3.9099942000000008</v>
      </c>
      <c r="W15" s="128">
        <f t="shared" si="4"/>
        <v>0.60968701942399994</v>
      </c>
      <c r="X15" s="128">
        <f t="shared" si="5"/>
        <v>1.20584221128</v>
      </c>
      <c r="Y15" s="128">
        <f t="shared" si="6"/>
        <v>1.83</v>
      </c>
      <c r="Z15" s="128">
        <f t="shared" si="7"/>
        <v>3.62</v>
      </c>
    </row>
    <row r="16" spans="1:26" ht="24.95" customHeight="1">
      <c r="A16" s="22" t="s">
        <v>2249</v>
      </c>
      <c r="B16" s="33" t="s">
        <v>2160</v>
      </c>
      <c r="C16" s="61">
        <v>10</v>
      </c>
      <c r="D16" s="107" t="s">
        <v>1475</v>
      </c>
      <c r="E16" s="22" t="s">
        <v>845</v>
      </c>
      <c r="F16" s="30">
        <v>1</v>
      </c>
      <c r="G16" s="30">
        <v>19</v>
      </c>
      <c r="H16" s="30">
        <v>50</v>
      </c>
      <c r="I16" s="30">
        <v>0</v>
      </c>
      <c r="J16" s="30">
        <v>0</v>
      </c>
      <c r="K16" s="40">
        <f t="shared" si="0"/>
        <v>70</v>
      </c>
      <c r="L16" s="40">
        <v>31519165567</v>
      </c>
      <c r="M16" s="40" t="s">
        <v>95</v>
      </c>
      <c r="N16" s="40">
        <v>11205</v>
      </c>
      <c r="O16" s="126">
        <v>2461</v>
      </c>
      <c r="P16" s="127">
        <v>1.0823762999999995</v>
      </c>
      <c r="Q16" s="127">
        <v>1.5854999999999997</v>
      </c>
      <c r="R16" s="127">
        <f t="shared" si="1"/>
        <v>2.6678762999999992</v>
      </c>
      <c r="S16" s="128">
        <f t="shared" si="2"/>
        <v>2.7999289200000002</v>
      </c>
      <c r="T16" s="128">
        <f t="shared" si="3"/>
        <v>4.440074675</v>
      </c>
      <c r="U16" s="128">
        <f t="shared" si="8"/>
        <v>1.7175526200000006</v>
      </c>
      <c r="V16" s="128">
        <f t="shared" si="9"/>
        <v>2.8545746750000003</v>
      </c>
      <c r="W16" s="128">
        <f t="shared" si="4"/>
        <v>0.46768957842600017</v>
      </c>
      <c r="X16" s="128">
        <f t="shared" si="5"/>
        <v>0.88035082977000001</v>
      </c>
      <c r="Y16" s="128">
        <f t="shared" si="6"/>
        <v>1.4</v>
      </c>
      <c r="Z16" s="128">
        <f t="shared" si="7"/>
        <v>2.64</v>
      </c>
    </row>
    <row r="17" spans="1:26" ht="24.95" customHeight="1">
      <c r="A17" s="22" t="s">
        <v>2249</v>
      </c>
      <c r="B17" s="22" t="s">
        <v>2249</v>
      </c>
      <c r="C17" s="61">
        <v>11</v>
      </c>
      <c r="D17" s="107" t="s">
        <v>846</v>
      </c>
      <c r="E17" s="22" t="s">
        <v>847</v>
      </c>
      <c r="F17" s="30">
        <v>8</v>
      </c>
      <c r="G17" s="30">
        <v>17</v>
      </c>
      <c r="H17" s="30">
        <v>22</v>
      </c>
      <c r="I17" s="30">
        <v>0</v>
      </c>
      <c r="J17" s="30">
        <v>29</v>
      </c>
      <c r="K17" s="40">
        <f t="shared" si="0"/>
        <v>76</v>
      </c>
      <c r="L17" s="40">
        <v>31519163296</v>
      </c>
      <c r="M17" s="40" t="s">
        <v>95</v>
      </c>
      <c r="N17" s="40">
        <v>11205</v>
      </c>
      <c r="O17" s="126">
        <v>1827</v>
      </c>
      <c r="P17" s="127">
        <v>1.1615000000000002</v>
      </c>
      <c r="Q17" s="127">
        <v>1.6620000000000004</v>
      </c>
      <c r="R17" s="127">
        <f t="shared" si="1"/>
        <v>2.8235000000000006</v>
      </c>
      <c r="S17" s="128">
        <f t="shared" si="2"/>
        <v>2.07861444</v>
      </c>
      <c r="T17" s="128">
        <f t="shared" si="3"/>
        <v>3.2962277250000001</v>
      </c>
      <c r="U17" s="128">
        <f t="shared" si="8"/>
        <v>0.91711443999999975</v>
      </c>
      <c r="V17" s="128">
        <f t="shared" si="9"/>
        <v>1.6342277249999997</v>
      </c>
      <c r="W17" s="128">
        <f t="shared" si="4"/>
        <v>0.24973026201199994</v>
      </c>
      <c r="X17" s="128">
        <f t="shared" si="5"/>
        <v>0.50399583038999984</v>
      </c>
      <c r="Y17" s="128">
        <f t="shared" si="6"/>
        <v>0.75</v>
      </c>
      <c r="Z17" s="128">
        <f t="shared" si="7"/>
        <v>1.51</v>
      </c>
    </row>
    <row r="18" spans="1:26" ht="24.95" customHeight="1">
      <c r="A18" s="22" t="s">
        <v>2249</v>
      </c>
      <c r="B18" s="22" t="s">
        <v>2225</v>
      </c>
      <c r="C18" s="61">
        <v>12</v>
      </c>
      <c r="D18" s="107" t="s">
        <v>848</v>
      </c>
      <c r="E18" s="22" t="s">
        <v>849</v>
      </c>
      <c r="F18" s="30">
        <v>7</v>
      </c>
      <c r="G18" s="30">
        <v>18</v>
      </c>
      <c r="H18" s="30">
        <v>21</v>
      </c>
      <c r="I18" s="30">
        <v>0</v>
      </c>
      <c r="J18" s="30">
        <v>6</v>
      </c>
      <c r="K18" s="40">
        <f t="shared" si="0"/>
        <v>52</v>
      </c>
      <c r="L18" s="40">
        <v>31519164835</v>
      </c>
      <c r="M18" s="40" t="s">
        <v>95</v>
      </c>
      <c r="N18" s="40">
        <v>11205</v>
      </c>
      <c r="O18" s="126">
        <v>1995</v>
      </c>
      <c r="P18" s="127">
        <v>0.63949999999999996</v>
      </c>
      <c r="Q18" s="127">
        <v>1.1619999999999999</v>
      </c>
      <c r="R18" s="127">
        <f t="shared" si="1"/>
        <v>1.8014999999999999</v>
      </c>
      <c r="S18" s="128">
        <f t="shared" si="2"/>
        <v>2.2697514000000001</v>
      </c>
      <c r="T18" s="128">
        <f t="shared" si="3"/>
        <v>3.5993291250000001</v>
      </c>
      <c r="U18" s="128">
        <f t="shared" si="8"/>
        <v>1.6302514000000001</v>
      </c>
      <c r="V18" s="128">
        <f t="shared" si="9"/>
        <v>2.4373291250000002</v>
      </c>
      <c r="W18" s="128">
        <f t="shared" si="4"/>
        <v>0.44391745622000006</v>
      </c>
      <c r="X18" s="128">
        <f t="shared" si="5"/>
        <v>0.75167230214999992</v>
      </c>
      <c r="Y18" s="128">
        <f t="shared" si="6"/>
        <v>1.33</v>
      </c>
      <c r="Z18" s="128">
        <f t="shared" si="7"/>
        <v>2.2599999999999998</v>
      </c>
    </row>
    <row r="19" spans="1:26" ht="24.95" customHeight="1">
      <c r="A19" s="22" t="s">
        <v>2249</v>
      </c>
      <c r="B19" s="22" t="s">
        <v>2257</v>
      </c>
      <c r="C19" s="61">
        <v>13</v>
      </c>
      <c r="D19" s="107" t="s">
        <v>850</v>
      </c>
      <c r="E19" s="22" t="s">
        <v>851</v>
      </c>
      <c r="F19" s="30">
        <v>37</v>
      </c>
      <c r="G19" s="30">
        <v>25</v>
      </c>
      <c r="H19" s="30">
        <v>30</v>
      </c>
      <c r="I19" s="30">
        <v>0</v>
      </c>
      <c r="J19" s="30">
        <v>18</v>
      </c>
      <c r="K19" s="40">
        <f t="shared" si="0"/>
        <v>110</v>
      </c>
      <c r="L19" s="40">
        <v>31519164427</v>
      </c>
      <c r="M19" s="40" t="s">
        <v>95</v>
      </c>
      <c r="N19" s="40">
        <v>11205</v>
      </c>
      <c r="O19" s="126">
        <v>2090</v>
      </c>
      <c r="P19" s="127">
        <v>1.9269999999999998</v>
      </c>
      <c r="Q19" s="127">
        <v>2.3820000000000001</v>
      </c>
      <c r="R19" s="127">
        <f t="shared" si="1"/>
        <v>4.3090000000000002</v>
      </c>
      <c r="S19" s="128">
        <f t="shared" si="2"/>
        <v>2.3778348</v>
      </c>
      <c r="T19" s="128">
        <f t="shared" si="3"/>
        <v>3.77072575</v>
      </c>
      <c r="U19" s="128">
        <f t="shared" si="8"/>
        <v>0.4508348000000002</v>
      </c>
      <c r="V19" s="128">
        <f t="shared" si="9"/>
        <v>1.3887257499999999</v>
      </c>
      <c r="W19" s="128">
        <f t="shared" si="4"/>
        <v>0.12276231604000006</v>
      </c>
      <c r="X19" s="128">
        <f t="shared" si="5"/>
        <v>0.4282830212999999</v>
      </c>
      <c r="Y19" s="128">
        <f t="shared" si="6"/>
        <v>0.37</v>
      </c>
      <c r="Z19" s="128">
        <f t="shared" si="7"/>
        <v>1.28</v>
      </c>
    </row>
    <row r="20" spans="1:26" ht="24.95" customHeight="1">
      <c r="A20" s="22" t="s">
        <v>2249</v>
      </c>
      <c r="B20" s="33" t="s">
        <v>2163</v>
      </c>
      <c r="C20" s="61">
        <v>14</v>
      </c>
      <c r="D20" s="107" t="s">
        <v>1538</v>
      </c>
      <c r="E20" s="22" t="s">
        <v>852</v>
      </c>
      <c r="F20" s="30">
        <v>11</v>
      </c>
      <c r="G20" s="30">
        <v>37</v>
      </c>
      <c r="H20" s="30">
        <v>55</v>
      </c>
      <c r="I20" s="30">
        <v>0</v>
      </c>
      <c r="J20" s="30">
        <v>19</v>
      </c>
      <c r="K20" s="40">
        <f t="shared" si="0"/>
        <v>122</v>
      </c>
      <c r="L20" s="40">
        <v>31519165192</v>
      </c>
      <c r="M20" s="40" t="s">
        <v>95</v>
      </c>
      <c r="N20" s="40">
        <v>11205</v>
      </c>
      <c r="O20" s="126">
        <v>2666</v>
      </c>
      <c r="P20" s="127">
        <v>1.5055000000000003</v>
      </c>
      <c r="Q20" s="127">
        <v>1.95</v>
      </c>
      <c r="R20" s="127">
        <f t="shared" si="1"/>
        <v>3.4555000000000002</v>
      </c>
      <c r="S20" s="128">
        <f t="shared" si="2"/>
        <v>3.0331615200000002</v>
      </c>
      <c r="T20" s="128">
        <f t="shared" si="3"/>
        <v>4.8099305499999998</v>
      </c>
      <c r="U20" s="128">
        <f t="shared" si="8"/>
        <v>1.5276615199999999</v>
      </c>
      <c r="V20" s="128">
        <f t="shared" si="9"/>
        <v>2.8599305499999996</v>
      </c>
      <c r="W20" s="128">
        <f t="shared" si="4"/>
        <v>0.41598223189599992</v>
      </c>
      <c r="X20" s="128">
        <f t="shared" si="5"/>
        <v>0.88200258161999978</v>
      </c>
      <c r="Y20" s="128">
        <f t="shared" si="6"/>
        <v>1.25</v>
      </c>
      <c r="Z20" s="128">
        <f t="shared" si="7"/>
        <v>2.65</v>
      </c>
    </row>
    <row r="21" spans="1:26" ht="24.95" customHeight="1">
      <c r="A21" s="82" t="s">
        <v>2249</v>
      </c>
      <c r="B21" s="82" t="s">
        <v>2249</v>
      </c>
      <c r="C21" s="171">
        <v>15</v>
      </c>
      <c r="D21" s="162" t="s">
        <v>853</v>
      </c>
      <c r="E21" s="82" t="s">
        <v>854</v>
      </c>
      <c r="F21" s="89">
        <v>39</v>
      </c>
      <c r="G21" s="89">
        <v>250</v>
      </c>
      <c r="H21" s="89">
        <v>57</v>
      </c>
      <c r="I21" s="89"/>
      <c r="J21" s="89">
        <v>14</v>
      </c>
      <c r="K21" s="163">
        <f t="shared" si="0"/>
        <v>360</v>
      </c>
      <c r="L21" s="163">
        <v>31390711008</v>
      </c>
      <c r="M21" s="163" t="s">
        <v>95</v>
      </c>
      <c r="N21" s="163">
        <v>11205</v>
      </c>
      <c r="O21" s="126">
        <v>8915</v>
      </c>
      <c r="P21" s="127">
        <v>5.69</v>
      </c>
      <c r="Q21" s="127">
        <v>7.6069999999999993</v>
      </c>
      <c r="R21" s="127">
        <f t="shared" si="1"/>
        <v>13.297000000000001</v>
      </c>
      <c r="S21" s="128">
        <f t="shared" si="2"/>
        <v>10.142773800000001</v>
      </c>
      <c r="T21" s="128">
        <f t="shared" si="3"/>
        <v>16.084220125000002</v>
      </c>
      <c r="U21" s="128">
        <f t="shared" si="8"/>
        <v>4.4527738000000001</v>
      </c>
      <c r="V21" s="128">
        <f t="shared" si="9"/>
        <v>8.4772201250000023</v>
      </c>
      <c r="W21" s="128">
        <f t="shared" si="4"/>
        <v>1.2124903057400001</v>
      </c>
      <c r="X21" s="128">
        <f t="shared" si="5"/>
        <v>2.6143746865500006</v>
      </c>
      <c r="Y21" s="128">
        <f t="shared" si="6"/>
        <v>3.64</v>
      </c>
      <c r="Z21" s="128">
        <f t="shared" si="7"/>
        <v>7.84</v>
      </c>
    </row>
    <row r="22" spans="1:26" ht="24.95" customHeight="1">
      <c r="A22" s="33" t="s">
        <v>2134</v>
      </c>
      <c r="B22" s="33" t="s">
        <v>2147</v>
      </c>
      <c r="C22" s="61">
        <v>16</v>
      </c>
      <c r="D22" s="107" t="s">
        <v>1422</v>
      </c>
      <c r="E22" s="22" t="s">
        <v>855</v>
      </c>
      <c r="F22" s="30">
        <v>4</v>
      </c>
      <c r="G22" s="30">
        <v>10</v>
      </c>
      <c r="H22" s="30">
        <v>23</v>
      </c>
      <c r="I22" s="30">
        <v>0</v>
      </c>
      <c r="J22" s="30">
        <v>5</v>
      </c>
      <c r="K22" s="40">
        <f t="shared" si="0"/>
        <v>42</v>
      </c>
      <c r="L22" s="40">
        <v>31522799178</v>
      </c>
      <c r="M22" s="40" t="s">
        <v>95</v>
      </c>
      <c r="N22" s="40">
        <v>11205</v>
      </c>
      <c r="O22" s="126">
        <v>1343</v>
      </c>
      <c r="P22" s="127">
        <v>2.2039999999999997</v>
      </c>
      <c r="Q22" s="127">
        <v>1.5249999999999999</v>
      </c>
      <c r="R22" s="127">
        <f t="shared" si="1"/>
        <v>3.7289999999999996</v>
      </c>
      <c r="S22" s="128">
        <f t="shared" si="2"/>
        <v>1.5279579600000002</v>
      </c>
      <c r="T22" s="128">
        <f t="shared" si="3"/>
        <v>2.423007025</v>
      </c>
      <c r="U22" s="151">
        <v>0</v>
      </c>
      <c r="V22" s="128">
        <f t="shared" ref="V22:V53" si="10">T22-Q22</f>
        <v>0.89800702500000007</v>
      </c>
      <c r="W22" s="128">
        <f t="shared" si="4"/>
        <v>0</v>
      </c>
      <c r="X22" s="128">
        <f t="shared" si="5"/>
        <v>0.27694536651000001</v>
      </c>
      <c r="Y22" s="128">
        <f t="shared" si="6"/>
        <v>0</v>
      </c>
      <c r="Z22" s="128">
        <f t="shared" si="7"/>
        <v>0.83</v>
      </c>
    </row>
    <row r="23" spans="1:26" ht="24.95" customHeight="1">
      <c r="A23" s="33" t="s">
        <v>2134</v>
      </c>
      <c r="B23" s="33" t="s">
        <v>2142</v>
      </c>
      <c r="C23" s="61">
        <v>17</v>
      </c>
      <c r="D23" s="107" t="s">
        <v>856</v>
      </c>
      <c r="E23" s="22" t="s">
        <v>857</v>
      </c>
      <c r="F23" s="30">
        <v>2</v>
      </c>
      <c r="G23" s="30">
        <v>19</v>
      </c>
      <c r="H23" s="30">
        <v>36</v>
      </c>
      <c r="I23" s="30">
        <v>0</v>
      </c>
      <c r="J23" s="30">
        <v>0</v>
      </c>
      <c r="K23" s="40">
        <f t="shared" si="0"/>
        <v>57</v>
      </c>
      <c r="L23" s="40">
        <v>31519162044</v>
      </c>
      <c r="M23" s="40" t="s">
        <v>95</v>
      </c>
      <c r="N23" s="40">
        <v>11205</v>
      </c>
      <c r="O23" s="126">
        <v>2117</v>
      </c>
      <c r="P23" s="127">
        <v>0.61849999999999983</v>
      </c>
      <c r="Q23" s="127">
        <v>0.9594999999999998</v>
      </c>
      <c r="R23" s="127">
        <f t="shared" si="1"/>
        <v>1.5779999999999996</v>
      </c>
      <c r="S23" s="128">
        <f t="shared" si="2"/>
        <v>2.4085532400000003</v>
      </c>
      <c r="T23" s="128">
        <f t="shared" si="3"/>
        <v>3.8194384750000001</v>
      </c>
      <c r="U23" s="128">
        <f t="shared" ref="U23:U61" si="11">S23-P23</f>
        <v>1.7900532400000004</v>
      </c>
      <c r="V23" s="128">
        <f t="shared" si="10"/>
        <v>2.8599384750000003</v>
      </c>
      <c r="W23" s="128">
        <f t="shared" si="4"/>
        <v>0.48743149725200008</v>
      </c>
      <c r="X23" s="128">
        <f t="shared" si="5"/>
        <v>0.88200502569000006</v>
      </c>
      <c r="Y23" s="128">
        <f t="shared" si="6"/>
        <v>1.46</v>
      </c>
      <c r="Z23" s="128">
        <f t="shared" si="7"/>
        <v>2.65</v>
      </c>
    </row>
    <row r="24" spans="1:26" ht="24.95" customHeight="1">
      <c r="A24" s="33" t="s">
        <v>2134</v>
      </c>
      <c r="B24" s="33" t="s">
        <v>2138</v>
      </c>
      <c r="C24" s="61">
        <v>18</v>
      </c>
      <c r="D24" s="107" t="s">
        <v>1429</v>
      </c>
      <c r="E24" s="22" t="s">
        <v>858</v>
      </c>
      <c r="F24" s="30">
        <v>3</v>
      </c>
      <c r="G24" s="30">
        <v>23</v>
      </c>
      <c r="H24" s="30">
        <v>25</v>
      </c>
      <c r="I24" s="30">
        <v>0</v>
      </c>
      <c r="J24" s="30">
        <v>0</v>
      </c>
      <c r="K24" s="40">
        <f t="shared" si="0"/>
        <v>51</v>
      </c>
      <c r="L24" s="40">
        <v>31519162544</v>
      </c>
      <c r="M24" s="40" t="s">
        <v>95</v>
      </c>
      <c r="N24" s="40">
        <v>11205</v>
      </c>
      <c r="O24" s="126">
        <v>1113</v>
      </c>
      <c r="P24" s="127">
        <v>1.0185</v>
      </c>
      <c r="Q24" s="127">
        <v>1.5510000000000004</v>
      </c>
      <c r="R24" s="127">
        <f t="shared" si="1"/>
        <v>2.5695000000000006</v>
      </c>
      <c r="S24" s="128">
        <f t="shared" si="2"/>
        <v>1.2662823600000002</v>
      </c>
      <c r="T24" s="128">
        <f t="shared" si="3"/>
        <v>2.008046775</v>
      </c>
      <c r="U24" s="128">
        <f t="shared" si="11"/>
        <v>0.2477823600000002</v>
      </c>
      <c r="V24" s="128">
        <f t="shared" si="10"/>
        <v>0.45704677499999957</v>
      </c>
      <c r="W24" s="128">
        <f t="shared" si="4"/>
        <v>6.7471136628000042E-2</v>
      </c>
      <c r="X24" s="128">
        <f t="shared" si="5"/>
        <v>0.14095322540999985</v>
      </c>
      <c r="Y24" s="128">
        <f t="shared" si="6"/>
        <v>0.2</v>
      </c>
      <c r="Z24" s="128">
        <f t="shared" si="7"/>
        <v>0.42</v>
      </c>
    </row>
    <row r="25" spans="1:26" ht="24.95" customHeight="1">
      <c r="A25" s="33" t="s">
        <v>2134</v>
      </c>
      <c r="B25" s="33" t="s">
        <v>2149</v>
      </c>
      <c r="C25" s="61">
        <v>19</v>
      </c>
      <c r="D25" s="107" t="s">
        <v>1421</v>
      </c>
      <c r="E25" s="22" t="s">
        <v>859</v>
      </c>
      <c r="F25" s="30">
        <v>16</v>
      </c>
      <c r="G25" s="30">
        <v>23</v>
      </c>
      <c r="H25" s="30">
        <v>20</v>
      </c>
      <c r="I25" s="30">
        <v>0</v>
      </c>
      <c r="J25" s="30">
        <v>0</v>
      </c>
      <c r="K25" s="40">
        <f t="shared" si="0"/>
        <v>59</v>
      </c>
      <c r="L25" s="40">
        <v>31519161379</v>
      </c>
      <c r="M25" s="40" t="s">
        <v>95</v>
      </c>
      <c r="N25" s="40">
        <v>11205</v>
      </c>
      <c r="O25" s="126">
        <v>1960</v>
      </c>
      <c r="P25" s="127">
        <v>0.71100000000000008</v>
      </c>
      <c r="Q25" s="127">
        <v>1.179</v>
      </c>
      <c r="R25" s="127">
        <f t="shared" si="1"/>
        <v>1.8900000000000001</v>
      </c>
      <c r="S25" s="128">
        <f t="shared" si="2"/>
        <v>2.2299312000000002</v>
      </c>
      <c r="T25" s="128">
        <f t="shared" si="3"/>
        <v>3.5361830000000003</v>
      </c>
      <c r="U25" s="128">
        <f t="shared" si="11"/>
        <v>1.5189312000000001</v>
      </c>
      <c r="V25" s="128">
        <f t="shared" si="10"/>
        <v>2.357183</v>
      </c>
      <c r="W25" s="128">
        <f t="shared" si="4"/>
        <v>0.41360496576</v>
      </c>
      <c r="X25" s="128">
        <f t="shared" si="5"/>
        <v>0.72695523719999999</v>
      </c>
      <c r="Y25" s="128">
        <f t="shared" si="6"/>
        <v>1.24</v>
      </c>
      <c r="Z25" s="128">
        <f t="shared" si="7"/>
        <v>2.1800000000000002</v>
      </c>
    </row>
    <row r="26" spans="1:26" ht="24.95" customHeight="1">
      <c r="A26" s="33" t="s">
        <v>2134</v>
      </c>
      <c r="B26" s="33" t="s">
        <v>860</v>
      </c>
      <c r="C26" s="61">
        <v>20</v>
      </c>
      <c r="D26" s="107" t="s">
        <v>215</v>
      </c>
      <c r="E26" s="22" t="s">
        <v>861</v>
      </c>
      <c r="F26" s="30">
        <v>0</v>
      </c>
      <c r="G26" s="30">
        <v>16</v>
      </c>
      <c r="H26" s="30">
        <v>20</v>
      </c>
      <c r="I26" s="30">
        <v>0</v>
      </c>
      <c r="J26" s="30">
        <v>0</v>
      </c>
      <c r="K26" s="40">
        <f t="shared" si="0"/>
        <v>36</v>
      </c>
      <c r="L26" s="40">
        <v>31519161131</v>
      </c>
      <c r="M26" s="40" t="s">
        <v>95</v>
      </c>
      <c r="N26" s="40">
        <v>11205</v>
      </c>
      <c r="O26" s="126">
        <v>1168</v>
      </c>
      <c r="P26" s="127">
        <v>0.41900000000000004</v>
      </c>
      <c r="Q26" s="127">
        <v>2.0644999999999998</v>
      </c>
      <c r="R26" s="127">
        <f t="shared" si="1"/>
        <v>2.4834999999999998</v>
      </c>
      <c r="S26" s="128">
        <f t="shared" si="2"/>
        <v>1.32885696</v>
      </c>
      <c r="T26" s="128">
        <f t="shared" si="3"/>
        <v>2.1072763999999999</v>
      </c>
      <c r="U26" s="128">
        <f t="shared" si="11"/>
        <v>0.90985695999999994</v>
      </c>
      <c r="V26" s="128">
        <f t="shared" si="10"/>
        <v>4.2776400000000159E-2</v>
      </c>
      <c r="W26" s="128">
        <f t="shared" si="4"/>
        <v>0.24775405020799995</v>
      </c>
      <c r="X26" s="128">
        <f t="shared" si="5"/>
        <v>1.3192241760000048E-2</v>
      </c>
      <c r="Y26" s="128">
        <f t="shared" si="6"/>
        <v>0.74</v>
      </c>
      <c r="Z26" s="128">
        <f t="shared" si="7"/>
        <v>0.04</v>
      </c>
    </row>
    <row r="27" spans="1:26" ht="24.95" customHeight="1">
      <c r="A27" s="33" t="s">
        <v>2134</v>
      </c>
      <c r="B27" s="33" t="s">
        <v>2154</v>
      </c>
      <c r="C27" s="61">
        <v>21</v>
      </c>
      <c r="D27" s="107" t="s">
        <v>862</v>
      </c>
      <c r="E27" s="22" t="s">
        <v>863</v>
      </c>
      <c r="F27" s="30">
        <v>3</v>
      </c>
      <c r="G27" s="30">
        <v>36</v>
      </c>
      <c r="H27" s="30">
        <v>13</v>
      </c>
      <c r="I27" s="30">
        <v>0</v>
      </c>
      <c r="J27" s="30">
        <v>0</v>
      </c>
      <c r="K27" s="40">
        <f t="shared" si="0"/>
        <v>52</v>
      </c>
      <c r="L27" s="40">
        <v>31519160727</v>
      </c>
      <c r="M27" s="40" t="s">
        <v>95</v>
      </c>
      <c r="N27" s="40">
        <v>11205</v>
      </c>
      <c r="O27" s="126">
        <v>2025</v>
      </c>
      <c r="P27" s="127">
        <v>0.60199999999999987</v>
      </c>
      <c r="Q27" s="127">
        <v>0.87849999999999984</v>
      </c>
      <c r="R27" s="127">
        <f t="shared" si="1"/>
        <v>1.4804999999999997</v>
      </c>
      <c r="S27" s="128">
        <f t="shared" si="2"/>
        <v>2.3038829999999999</v>
      </c>
      <c r="T27" s="128">
        <f t="shared" si="3"/>
        <v>3.6534543750000004</v>
      </c>
      <c r="U27" s="128">
        <f t="shared" si="11"/>
        <v>1.701883</v>
      </c>
      <c r="V27" s="128">
        <f t="shared" si="10"/>
        <v>2.7749543750000005</v>
      </c>
      <c r="W27" s="128">
        <f t="shared" si="4"/>
        <v>0.46342274089999996</v>
      </c>
      <c r="X27" s="128">
        <f t="shared" si="5"/>
        <v>0.85579592925000003</v>
      </c>
      <c r="Y27" s="128">
        <f t="shared" si="6"/>
        <v>1.39</v>
      </c>
      <c r="Z27" s="128">
        <f t="shared" si="7"/>
        <v>2.57</v>
      </c>
    </row>
    <row r="28" spans="1:26" ht="24.95" customHeight="1">
      <c r="A28" s="33" t="s">
        <v>2134</v>
      </c>
      <c r="B28" s="33" t="s">
        <v>2157</v>
      </c>
      <c r="C28" s="61">
        <v>22</v>
      </c>
      <c r="D28" s="107" t="s">
        <v>1419</v>
      </c>
      <c r="E28" s="22" t="s">
        <v>864</v>
      </c>
      <c r="F28" s="30">
        <v>14</v>
      </c>
      <c r="G28" s="30">
        <v>45</v>
      </c>
      <c r="H28" s="30">
        <v>50</v>
      </c>
      <c r="I28" s="30">
        <v>0</v>
      </c>
      <c r="J28" s="30">
        <v>0</v>
      </c>
      <c r="K28" s="40">
        <f t="shared" si="0"/>
        <v>109</v>
      </c>
      <c r="L28" s="40">
        <v>31519162918</v>
      </c>
      <c r="M28" s="40" t="s">
        <v>95</v>
      </c>
      <c r="N28" s="40">
        <v>11205</v>
      </c>
      <c r="O28" s="126">
        <v>2957</v>
      </c>
      <c r="P28" s="127">
        <v>2.4144999999999999</v>
      </c>
      <c r="Q28" s="127">
        <v>3.9289999999999998</v>
      </c>
      <c r="R28" s="127">
        <f t="shared" si="1"/>
        <v>6.3434999999999997</v>
      </c>
      <c r="S28" s="128">
        <f t="shared" si="2"/>
        <v>3.36423804</v>
      </c>
      <c r="T28" s="128">
        <f t="shared" si="3"/>
        <v>5.3349454750000005</v>
      </c>
      <c r="U28" s="128">
        <f t="shared" si="11"/>
        <v>0.94973804000000017</v>
      </c>
      <c r="V28" s="128">
        <f t="shared" si="10"/>
        <v>1.4059454750000007</v>
      </c>
      <c r="W28" s="128">
        <f t="shared" si="4"/>
        <v>0.258613668292</v>
      </c>
      <c r="X28" s="128">
        <f t="shared" si="5"/>
        <v>0.43359358449000018</v>
      </c>
      <c r="Y28" s="128">
        <f t="shared" si="6"/>
        <v>0.78</v>
      </c>
      <c r="Z28" s="128">
        <f t="shared" si="7"/>
        <v>1.3</v>
      </c>
    </row>
    <row r="29" spans="1:26" ht="24.95" customHeight="1">
      <c r="A29" s="33" t="s">
        <v>2134</v>
      </c>
      <c r="B29" s="33" t="s">
        <v>2134</v>
      </c>
      <c r="C29" s="61">
        <v>23</v>
      </c>
      <c r="D29" s="107" t="s">
        <v>395</v>
      </c>
      <c r="E29" s="22" t="s">
        <v>865</v>
      </c>
      <c r="F29" s="30">
        <v>39</v>
      </c>
      <c r="G29" s="30">
        <v>53</v>
      </c>
      <c r="H29" s="30">
        <v>32</v>
      </c>
      <c r="I29" s="30">
        <v>0</v>
      </c>
      <c r="J29" s="30">
        <v>2</v>
      </c>
      <c r="K29" s="40">
        <f t="shared" si="0"/>
        <v>126</v>
      </c>
      <c r="L29" s="40">
        <v>31519161798</v>
      </c>
      <c r="M29" s="40" t="s">
        <v>95</v>
      </c>
      <c r="N29" s="40">
        <v>11205</v>
      </c>
      <c r="O29" s="126">
        <v>3243</v>
      </c>
      <c r="P29" s="127">
        <v>1.5049999999999999</v>
      </c>
      <c r="Q29" s="127">
        <v>2.4894999999999996</v>
      </c>
      <c r="R29" s="127">
        <f t="shared" si="1"/>
        <v>3.9944999999999995</v>
      </c>
      <c r="S29" s="128">
        <f t="shared" si="2"/>
        <v>3.6896259600000003</v>
      </c>
      <c r="T29" s="128">
        <f t="shared" si="3"/>
        <v>5.8509395250000003</v>
      </c>
      <c r="U29" s="128">
        <f t="shared" si="11"/>
        <v>2.1846259600000004</v>
      </c>
      <c r="V29" s="128">
        <f t="shared" si="10"/>
        <v>3.3614395250000006</v>
      </c>
      <c r="W29" s="128">
        <f t="shared" si="4"/>
        <v>0.5948736489080001</v>
      </c>
      <c r="X29" s="128">
        <f t="shared" si="5"/>
        <v>1.03666794951</v>
      </c>
      <c r="Y29" s="128">
        <f t="shared" si="6"/>
        <v>1.78</v>
      </c>
      <c r="Z29" s="128">
        <f t="shared" si="7"/>
        <v>3.11</v>
      </c>
    </row>
    <row r="30" spans="1:26" ht="24.95" customHeight="1">
      <c r="A30" s="33" t="s">
        <v>2176</v>
      </c>
      <c r="B30" s="33" t="s">
        <v>2042</v>
      </c>
      <c r="C30" s="61">
        <v>24</v>
      </c>
      <c r="D30" s="107" t="s">
        <v>866</v>
      </c>
      <c r="E30" s="22" t="s">
        <v>867</v>
      </c>
      <c r="F30" s="30">
        <v>4</v>
      </c>
      <c r="G30" s="30">
        <v>15</v>
      </c>
      <c r="H30" s="30">
        <v>26</v>
      </c>
      <c r="I30" s="30">
        <v>0</v>
      </c>
      <c r="J30" s="30">
        <v>0</v>
      </c>
      <c r="K30" s="40">
        <f t="shared" si="0"/>
        <v>45</v>
      </c>
      <c r="L30" s="40">
        <v>31519002760</v>
      </c>
      <c r="M30" s="40" t="s">
        <v>95</v>
      </c>
      <c r="N30" s="40">
        <v>11205</v>
      </c>
      <c r="O30" s="126">
        <v>1143</v>
      </c>
      <c r="P30" s="127">
        <v>0.71300000000000008</v>
      </c>
      <c r="Q30" s="127">
        <v>0.88249999999999995</v>
      </c>
      <c r="R30" s="127">
        <f t="shared" si="1"/>
        <v>1.5954999999999999</v>
      </c>
      <c r="S30" s="128">
        <f t="shared" si="2"/>
        <v>1.30041396</v>
      </c>
      <c r="T30" s="128">
        <f t="shared" si="3"/>
        <v>2.0621720250000002</v>
      </c>
      <c r="U30" s="128">
        <f t="shared" si="11"/>
        <v>0.5874139599999999</v>
      </c>
      <c r="V30" s="128">
        <f t="shared" si="10"/>
        <v>1.1796720250000003</v>
      </c>
      <c r="W30" s="128">
        <f t="shared" si="4"/>
        <v>0.15995282130799995</v>
      </c>
      <c r="X30" s="128">
        <f t="shared" si="5"/>
        <v>0.36381085251000006</v>
      </c>
      <c r="Y30" s="128">
        <f t="shared" si="6"/>
        <v>0.48</v>
      </c>
      <c r="Z30" s="128">
        <f t="shared" si="7"/>
        <v>1.0900000000000001</v>
      </c>
    </row>
    <row r="31" spans="1:26" ht="24.95" customHeight="1">
      <c r="A31" s="33" t="s">
        <v>2176</v>
      </c>
      <c r="B31" s="33" t="s">
        <v>2176</v>
      </c>
      <c r="C31" s="61">
        <v>25</v>
      </c>
      <c r="D31" s="107" t="s">
        <v>868</v>
      </c>
      <c r="E31" s="22" t="s">
        <v>869</v>
      </c>
      <c r="F31" s="30">
        <v>1</v>
      </c>
      <c r="G31" s="30">
        <v>4</v>
      </c>
      <c r="H31" s="30">
        <v>36</v>
      </c>
      <c r="I31" s="30">
        <v>0</v>
      </c>
      <c r="J31" s="30">
        <v>0</v>
      </c>
      <c r="K31" s="40">
        <f t="shared" si="0"/>
        <v>41</v>
      </c>
      <c r="L31" s="40">
        <v>31519002012</v>
      </c>
      <c r="M31" s="40" t="s">
        <v>95</v>
      </c>
      <c r="N31" s="40">
        <v>11205</v>
      </c>
      <c r="O31" s="126">
        <v>873</v>
      </c>
      <c r="P31" s="127">
        <v>0.73150000000000004</v>
      </c>
      <c r="Q31" s="127">
        <v>1.0955000000000001</v>
      </c>
      <c r="R31" s="127">
        <f t="shared" si="1"/>
        <v>1.8270000000000002</v>
      </c>
      <c r="S31" s="128">
        <f t="shared" si="2"/>
        <v>0.99322956000000007</v>
      </c>
      <c r="T31" s="128">
        <f t="shared" si="3"/>
        <v>1.5750447750000001</v>
      </c>
      <c r="U31" s="128">
        <f t="shared" si="11"/>
        <v>0.26172956000000003</v>
      </c>
      <c r="V31" s="128">
        <f t="shared" si="10"/>
        <v>0.47954477499999992</v>
      </c>
      <c r="W31" s="128">
        <f t="shared" si="4"/>
        <v>7.1268959188000011E-2</v>
      </c>
      <c r="X31" s="128">
        <f t="shared" si="5"/>
        <v>0.14789160860999995</v>
      </c>
      <c r="Y31" s="128">
        <f t="shared" si="6"/>
        <v>0.21</v>
      </c>
      <c r="Z31" s="128">
        <f t="shared" si="7"/>
        <v>0.44</v>
      </c>
    </row>
    <row r="32" spans="1:26" ht="24.95" customHeight="1">
      <c r="A32" s="33" t="s">
        <v>2176</v>
      </c>
      <c r="B32" s="22" t="s">
        <v>2283</v>
      </c>
      <c r="C32" s="61">
        <v>26</v>
      </c>
      <c r="D32" s="107" t="s">
        <v>1463</v>
      </c>
      <c r="E32" s="22" t="s">
        <v>870</v>
      </c>
      <c r="F32" s="30">
        <v>6</v>
      </c>
      <c r="G32" s="30">
        <v>1</v>
      </c>
      <c r="H32" s="30">
        <v>55</v>
      </c>
      <c r="I32" s="30">
        <v>0</v>
      </c>
      <c r="J32" s="30">
        <v>0</v>
      </c>
      <c r="K32" s="40">
        <f t="shared" si="0"/>
        <v>62</v>
      </c>
      <c r="L32" s="40">
        <v>31518990782</v>
      </c>
      <c r="M32" s="40" t="s">
        <v>95</v>
      </c>
      <c r="N32" s="40">
        <v>11205</v>
      </c>
      <c r="O32" s="126">
        <v>2597</v>
      </c>
      <c r="P32" s="127">
        <v>0.93600000000000017</v>
      </c>
      <c r="Q32" s="127">
        <v>2.8260000000000005</v>
      </c>
      <c r="R32" s="127">
        <f t="shared" si="1"/>
        <v>3.7620000000000005</v>
      </c>
      <c r="S32" s="128">
        <f t="shared" si="2"/>
        <v>2.95465884</v>
      </c>
      <c r="T32" s="128">
        <f t="shared" si="3"/>
        <v>4.6854424750000003</v>
      </c>
      <c r="U32" s="128">
        <f t="shared" si="11"/>
        <v>2.0186588399999996</v>
      </c>
      <c r="V32" s="128">
        <f t="shared" si="10"/>
        <v>1.8594424749999998</v>
      </c>
      <c r="W32" s="128">
        <f t="shared" si="4"/>
        <v>0.54968080213199988</v>
      </c>
      <c r="X32" s="128">
        <f t="shared" si="5"/>
        <v>0.57345205928999987</v>
      </c>
      <c r="Y32" s="128">
        <f t="shared" si="6"/>
        <v>1.65</v>
      </c>
      <c r="Z32" s="128">
        <f t="shared" si="7"/>
        <v>1.72</v>
      </c>
    </row>
    <row r="33" spans="1:26" ht="24.95" customHeight="1">
      <c r="A33" s="33" t="s">
        <v>2176</v>
      </c>
      <c r="B33" s="33" t="s">
        <v>2185</v>
      </c>
      <c r="C33" s="61">
        <v>27</v>
      </c>
      <c r="D33" s="107" t="s">
        <v>1461</v>
      </c>
      <c r="E33" s="22" t="s">
        <v>871</v>
      </c>
      <c r="F33" s="30">
        <v>11</v>
      </c>
      <c r="G33" s="30">
        <v>18</v>
      </c>
      <c r="H33" s="30">
        <v>17</v>
      </c>
      <c r="I33" s="30">
        <v>0</v>
      </c>
      <c r="J33" s="30">
        <v>0</v>
      </c>
      <c r="K33" s="40">
        <f t="shared" si="0"/>
        <v>46</v>
      </c>
      <c r="L33" s="40">
        <v>31519000671</v>
      </c>
      <c r="M33" s="40" t="s">
        <v>95</v>
      </c>
      <c r="N33" s="40">
        <v>11205</v>
      </c>
      <c r="O33" s="126">
        <v>1283</v>
      </c>
      <c r="P33" s="127">
        <v>0.49</v>
      </c>
      <c r="Q33" s="127">
        <v>0.42749999999999999</v>
      </c>
      <c r="R33" s="127">
        <f t="shared" si="1"/>
        <v>0.91749999999999998</v>
      </c>
      <c r="S33" s="128">
        <f t="shared" si="2"/>
        <v>1.4596947600000001</v>
      </c>
      <c r="T33" s="128">
        <f t="shared" si="3"/>
        <v>2.314756525</v>
      </c>
      <c r="U33" s="128">
        <f t="shared" si="11"/>
        <v>0.9696947600000001</v>
      </c>
      <c r="V33" s="128">
        <f t="shared" si="10"/>
        <v>1.887256525</v>
      </c>
      <c r="W33" s="128">
        <f t="shared" si="4"/>
        <v>0.26404788314799998</v>
      </c>
      <c r="X33" s="128">
        <f t="shared" si="5"/>
        <v>0.5820299123099999</v>
      </c>
      <c r="Y33" s="128">
        <f t="shared" si="6"/>
        <v>0.79</v>
      </c>
      <c r="Z33" s="128">
        <f t="shared" si="7"/>
        <v>1.75</v>
      </c>
    </row>
    <row r="34" spans="1:26" ht="24.95" customHeight="1">
      <c r="A34" s="33" t="s">
        <v>2176</v>
      </c>
      <c r="B34" s="33" t="s">
        <v>2176</v>
      </c>
      <c r="C34" s="61">
        <v>28</v>
      </c>
      <c r="D34" s="107" t="s">
        <v>872</v>
      </c>
      <c r="E34" s="22" t="s">
        <v>873</v>
      </c>
      <c r="F34" s="30">
        <v>6</v>
      </c>
      <c r="G34" s="30">
        <v>26</v>
      </c>
      <c r="H34" s="30">
        <v>23</v>
      </c>
      <c r="I34" s="30">
        <v>0</v>
      </c>
      <c r="J34" s="30">
        <v>7</v>
      </c>
      <c r="K34" s="40">
        <f t="shared" si="0"/>
        <v>62</v>
      </c>
      <c r="L34" s="40">
        <v>31518977772</v>
      </c>
      <c r="M34" s="40" t="s">
        <v>95</v>
      </c>
      <c r="N34" s="40">
        <v>11205</v>
      </c>
      <c r="O34" s="126">
        <v>1639</v>
      </c>
      <c r="P34" s="127">
        <v>0.96550000000000058</v>
      </c>
      <c r="Q34" s="127">
        <v>1.3009999999999995</v>
      </c>
      <c r="R34" s="127">
        <f t="shared" si="1"/>
        <v>2.2665000000000002</v>
      </c>
      <c r="S34" s="128">
        <f t="shared" si="2"/>
        <v>1.8647230800000001</v>
      </c>
      <c r="T34" s="128">
        <f t="shared" si="3"/>
        <v>2.9570428250000003</v>
      </c>
      <c r="U34" s="128">
        <f t="shared" si="11"/>
        <v>0.89922307999999951</v>
      </c>
      <c r="V34" s="128">
        <f t="shared" si="10"/>
        <v>1.6560428250000008</v>
      </c>
      <c r="W34" s="128">
        <f t="shared" si="4"/>
        <v>0.24485844468399987</v>
      </c>
      <c r="X34" s="128">
        <f t="shared" si="5"/>
        <v>0.51072360723000021</v>
      </c>
      <c r="Y34" s="128">
        <f t="shared" si="6"/>
        <v>0.73</v>
      </c>
      <c r="Z34" s="128">
        <f t="shared" si="7"/>
        <v>1.53</v>
      </c>
    </row>
    <row r="35" spans="1:26" ht="24.95" customHeight="1">
      <c r="A35" s="33" t="s">
        <v>2176</v>
      </c>
      <c r="B35" s="33" t="s">
        <v>2042</v>
      </c>
      <c r="C35" s="61">
        <v>29</v>
      </c>
      <c r="D35" s="107" t="s">
        <v>874</v>
      </c>
      <c r="E35" s="22" t="s">
        <v>875</v>
      </c>
      <c r="F35" s="30">
        <v>15</v>
      </c>
      <c r="G35" s="30">
        <v>21</v>
      </c>
      <c r="H35" s="30">
        <v>29</v>
      </c>
      <c r="I35" s="30">
        <v>0</v>
      </c>
      <c r="J35" s="30">
        <v>0</v>
      </c>
      <c r="K35" s="40">
        <f t="shared" si="0"/>
        <v>65</v>
      </c>
      <c r="L35" s="40">
        <v>31518990170</v>
      </c>
      <c r="M35" s="40" t="s">
        <v>95</v>
      </c>
      <c r="N35" s="40">
        <v>11205</v>
      </c>
      <c r="O35" s="126">
        <v>1942</v>
      </c>
      <c r="P35" s="127">
        <v>1.1495</v>
      </c>
      <c r="Q35" s="127">
        <v>1.3980000000000001</v>
      </c>
      <c r="R35" s="127">
        <f t="shared" si="1"/>
        <v>2.5475000000000003</v>
      </c>
      <c r="S35" s="128">
        <f t="shared" si="2"/>
        <v>2.2094522400000001</v>
      </c>
      <c r="T35" s="128">
        <f t="shared" si="3"/>
        <v>3.5037078500000001</v>
      </c>
      <c r="U35" s="128">
        <f t="shared" si="11"/>
        <v>1.0599522400000001</v>
      </c>
      <c r="V35" s="128">
        <f t="shared" si="10"/>
        <v>2.1057078499999999</v>
      </c>
      <c r="W35" s="128">
        <f t="shared" si="4"/>
        <v>0.288624994952</v>
      </c>
      <c r="X35" s="128">
        <f t="shared" si="5"/>
        <v>0.6494003009399999</v>
      </c>
      <c r="Y35" s="128">
        <f t="shared" si="6"/>
        <v>0.87</v>
      </c>
      <c r="Z35" s="128">
        <f t="shared" si="7"/>
        <v>1.95</v>
      </c>
    </row>
    <row r="36" spans="1:26" ht="24.95" customHeight="1">
      <c r="A36" s="33" t="s">
        <v>2176</v>
      </c>
      <c r="B36" s="33" t="s">
        <v>2192</v>
      </c>
      <c r="C36" s="61">
        <v>30</v>
      </c>
      <c r="D36" s="107" t="s">
        <v>1524</v>
      </c>
      <c r="E36" s="22" t="s">
        <v>876</v>
      </c>
      <c r="F36" s="30">
        <v>22</v>
      </c>
      <c r="G36" s="30">
        <v>4</v>
      </c>
      <c r="H36" s="30">
        <v>47</v>
      </c>
      <c r="I36" s="30">
        <v>0</v>
      </c>
      <c r="J36" s="30">
        <v>0</v>
      </c>
      <c r="K36" s="40">
        <f t="shared" si="0"/>
        <v>73</v>
      </c>
      <c r="L36" s="40">
        <v>31518991390</v>
      </c>
      <c r="M36" s="40" t="s">
        <v>95</v>
      </c>
      <c r="N36" s="40">
        <v>11205</v>
      </c>
      <c r="O36" s="126">
        <v>2432</v>
      </c>
      <c r="P36" s="127">
        <v>0.97849999999999993</v>
      </c>
      <c r="Q36" s="127">
        <v>1.105</v>
      </c>
      <c r="R36" s="127">
        <f t="shared" si="1"/>
        <v>2.0834999999999999</v>
      </c>
      <c r="S36" s="128">
        <f t="shared" si="2"/>
        <v>2.7669350399999999</v>
      </c>
      <c r="T36" s="128">
        <f t="shared" si="3"/>
        <v>4.3877535999999999</v>
      </c>
      <c r="U36" s="128">
        <f t="shared" si="11"/>
        <v>1.78843504</v>
      </c>
      <c r="V36" s="128">
        <f t="shared" si="10"/>
        <v>3.2827535999999999</v>
      </c>
      <c r="W36" s="128">
        <f t="shared" si="4"/>
        <v>0.48699086139199999</v>
      </c>
      <c r="X36" s="128">
        <f t="shared" si="5"/>
        <v>1.01240121024</v>
      </c>
      <c r="Y36" s="128">
        <f t="shared" si="6"/>
        <v>1.46</v>
      </c>
      <c r="Z36" s="128">
        <f t="shared" si="7"/>
        <v>3.04</v>
      </c>
    </row>
    <row r="37" spans="1:26" ht="24.95" customHeight="1">
      <c r="A37" s="33" t="s">
        <v>2176</v>
      </c>
      <c r="B37" s="22" t="s">
        <v>2238</v>
      </c>
      <c r="C37" s="61">
        <v>31</v>
      </c>
      <c r="D37" s="107" t="s">
        <v>877</v>
      </c>
      <c r="E37" s="22" t="s">
        <v>878</v>
      </c>
      <c r="F37" s="30">
        <v>27</v>
      </c>
      <c r="G37" s="30">
        <v>28</v>
      </c>
      <c r="H37" s="30">
        <v>0</v>
      </c>
      <c r="I37" s="30">
        <v>0</v>
      </c>
      <c r="J37" s="30">
        <v>0</v>
      </c>
      <c r="K37" s="40">
        <f t="shared" si="0"/>
        <v>55</v>
      </c>
      <c r="L37" s="40">
        <v>31518995055</v>
      </c>
      <c r="M37" s="40" t="s">
        <v>95</v>
      </c>
      <c r="N37" s="40">
        <v>11205</v>
      </c>
      <c r="O37" s="126">
        <v>1499</v>
      </c>
      <c r="P37" s="127">
        <v>1.2925</v>
      </c>
      <c r="Q37" s="127">
        <v>1.2135000000000002</v>
      </c>
      <c r="R37" s="127">
        <f t="shared" si="1"/>
        <v>2.5060000000000002</v>
      </c>
      <c r="S37" s="128">
        <f t="shared" si="2"/>
        <v>1.70544228</v>
      </c>
      <c r="T37" s="128">
        <f t="shared" si="3"/>
        <v>2.7044583250000001</v>
      </c>
      <c r="U37" s="128">
        <f t="shared" si="11"/>
        <v>0.41294227999999999</v>
      </c>
      <c r="V37" s="128">
        <f t="shared" si="10"/>
        <v>1.4909583249999998</v>
      </c>
      <c r="W37" s="128">
        <f t="shared" si="4"/>
        <v>0.11244418284399998</v>
      </c>
      <c r="X37" s="128">
        <f t="shared" si="5"/>
        <v>0.45981154742999991</v>
      </c>
      <c r="Y37" s="128">
        <f t="shared" si="6"/>
        <v>0.34</v>
      </c>
      <c r="Z37" s="128">
        <f t="shared" si="7"/>
        <v>1.38</v>
      </c>
    </row>
    <row r="38" spans="1:26" ht="24.95" customHeight="1">
      <c r="A38" s="33" t="s">
        <v>2176</v>
      </c>
      <c r="B38" s="22" t="s">
        <v>2192</v>
      </c>
      <c r="C38" s="61">
        <v>32</v>
      </c>
      <c r="D38" s="107" t="s">
        <v>879</v>
      </c>
      <c r="E38" s="22" t="s">
        <v>880</v>
      </c>
      <c r="F38" s="30">
        <v>12</v>
      </c>
      <c r="G38" s="30">
        <v>49</v>
      </c>
      <c r="H38" s="30">
        <v>21</v>
      </c>
      <c r="I38" s="30">
        <v>0</v>
      </c>
      <c r="J38" s="30">
        <v>0</v>
      </c>
      <c r="K38" s="40">
        <f t="shared" si="0"/>
        <v>82</v>
      </c>
      <c r="L38" s="40">
        <v>32105649755</v>
      </c>
      <c r="M38" s="40" t="s">
        <v>95</v>
      </c>
      <c r="N38" s="40">
        <v>11205</v>
      </c>
      <c r="O38" s="126">
        <v>2559</v>
      </c>
      <c r="P38" s="127">
        <v>1.3075000000000001</v>
      </c>
      <c r="Q38" s="127">
        <v>1.9045000000000005</v>
      </c>
      <c r="R38" s="127">
        <f t="shared" si="1"/>
        <v>3.2120000000000006</v>
      </c>
      <c r="S38" s="128">
        <f t="shared" si="2"/>
        <v>2.9114254800000001</v>
      </c>
      <c r="T38" s="128">
        <f t="shared" si="3"/>
        <v>4.6168838250000004</v>
      </c>
      <c r="U38" s="128">
        <f t="shared" si="11"/>
        <v>1.60392548</v>
      </c>
      <c r="V38" s="128">
        <f t="shared" si="10"/>
        <v>2.7123838249999999</v>
      </c>
      <c r="W38" s="128">
        <f t="shared" si="4"/>
        <v>0.43674890820400003</v>
      </c>
      <c r="X38" s="128">
        <f t="shared" si="5"/>
        <v>0.83649917162999987</v>
      </c>
      <c r="Y38" s="128">
        <f t="shared" si="6"/>
        <v>1.31</v>
      </c>
      <c r="Z38" s="128">
        <f t="shared" si="7"/>
        <v>2.5099999999999998</v>
      </c>
    </row>
    <row r="39" spans="1:26" ht="24.95" customHeight="1">
      <c r="A39" s="33" t="s">
        <v>2176</v>
      </c>
      <c r="B39" s="33" t="s">
        <v>2185</v>
      </c>
      <c r="C39" s="61">
        <v>33</v>
      </c>
      <c r="D39" s="107" t="s">
        <v>1469</v>
      </c>
      <c r="E39" s="22" t="s">
        <v>881</v>
      </c>
      <c r="F39" s="30">
        <v>14</v>
      </c>
      <c r="G39" s="30">
        <v>42</v>
      </c>
      <c r="H39" s="30">
        <v>90</v>
      </c>
      <c r="I39" s="30">
        <v>0</v>
      </c>
      <c r="J39" s="30">
        <v>0</v>
      </c>
      <c r="K39" s="40">
        <f t="shared" ref="K39:K70" si="12">J39+I39+H39+G39+F39</f>
        <v>146</v>
      </c>
      <c r="L39" s="40">
        <v>31518994039</v>
      </c>
      <c r="M39" s="40" t="s">
        <v>95</v>
      </c>
      <c r="N39" s="40">
        <v>11205</v>
      </c>
      <c r="O39" s="126">
        <v>4262</v>
      </c>
      <c r="P39" s="127">
        <v>1.6070000000000007</v>
      </c>
      <c r="Q39" s="127">
        <v>1.6985000000000001</v>
      </c>
      <c r="R39" s="127">
        <f t="shared" ref="R39:R70" si="13">P39+Q39</f>
        <v>3.3055000000000008</v>
      </c>
      <c r="S39" s="128">
        <f t="shared" ref="S39:S70" si="14">O39*0.00113772</f>
        <v>4.8489626399999999</v>
      </c>
      <c r="T39" s="128">
        <f t="shared" ref="T39:T70" si="15">O39*0.001804175</f>
        <v>7.6893938500000001</v>
      </c>
      <c r="U39" s="128">
        <f t="shared" si="11"/>
        <v>3.2419626399999992</v>
      </c>
      <c r="V39" s="128">
        <f t="shared" si="10"/>
        <v>5.99089385</v>
      </c>
      <c r="W39" s="128">
        <f t="shared" ref="W39:W70" si="16">U39/3*81.69%</f>
        <v>0.88278642687199971</v>
      </c>
      <c r="X39" s="128">
        <f t="shared" ref="X39:X70" si="17">V39/3*92.52%</f>
        <v>1.8475916633399998</v>
      </c>
      <c r="Y39" s="128">
        <f t="shared" ref="Y39:Y70" si="18">ROUND(W39*3,2)</f>
        <v>2.65</v>
      </c>
      <c r="Z39" s="128">
        <f t="shared" ref="Z39:Z70" si="19">ROUND(X39*3,2)</f>
        <v>5.54</v>
      </c>
    </row>
    <row r="40" spans="1:26" ht="24.95" customHeight="1">
      <c r="A40" s="33" t="s">
        <v>2176</v>
      </c>
      <c r="B40" s="33" t="s">
        <v>2172</v>
      </c>
      <c r="C40" s="61">
        <v>34</v>
      </c>
      <c r="D40" s="107" t="s">
        <v>1464</v>
      </c>
      <c r="E40" s="22" t="s">
        <v>882</v>
      </c>
      <c r="F40" s="30">
        <v>17</v>
      </c>
      <c r="G40" s="30">
        <v>62</v>
      </c>
      <c r="H40" s="30">
        <v>59</v>
      </c>
      <c r="I40" s="30">
        <v>0</v>
      </c>
      <c r="J40" s="30">
        <v>11</v>
      </c>
      <c r="K40" s="40">
        <f t="shared" si="12"/>
        <v>149</v>
      </c>
      <c r="L40" s="40">
        <v>31518993411</v>
      </c>
      <c r="M40" s="40" t="s">
        <v>95</v>
      </c>
      <c r="N40" s="40">
        <v>11205</v>
      </c>
      <c r="O40" s="126">
        <v>3987</v>
      </c>
      <c r="P40" s="127">
        <v>1.8815000000000004</v>
      </c>
      <c r="Q40" s="127">
        <v>2.9614999999999996</v>
      </c>
      <c r="R40" s="127">
        <f t="shared" si="13"/>
        <v>4.843</v>
      </c>
      <c r="S40" s="128">
        <f t="shared" si="14"/>
        <v>4.5360896400000001</v>
      </c>
      <c r="T40" s="128">
        <f t="shared" si="15"/>
        <v>7.1932457250000006</v>
      </c>
      <c r="U40" s="128">
        <f t="shared" si="11"/>
        <v>2.6545896399999998</v>
      </c>
      <c r="V40" s="128">
        <f t="shared" si="10"/>
        <v>4.2317457250000015</v>
      </c>
      <c r="W40" s="128">
        <f t="shared" si="16"/>
        <v>0.72284475897199996</v>
      </c>
      <c r="X40" s="128">
        <f t="shared" si="17"/>
        <v>1.3050703815900002</v>
      </c>
      <c r="Y40" s="128">
        <f t="shared" si="18"/>
        <v>2.17</v>
      </c>
      <c r="Z40" s="128">
        <f t="shared" si="19"/>
        <v>3.92</v>
      </c>
    </row>
    <row r="41" spans="1:26" ht="24.95" customHeight="1">
      <c r="A41" s="33" t="s">
        <v>2176</v>
      </c>
      <c r="B41" s="33" t="s">
        <v>2190</v>
      </c>
      <c r="C41" s="61">
        <v>35</v>
      </c>
      <c r="D41" s="107" t="s">
        <v>1470</v>
      </c>
      <c r="E41" s="22" t="s">
        <v>883</v>
      </c>
      <c r="F41" s="30">
        <v>7</v>
      </c>
      <c r="G41" s="30">
        <v>63</v>
      </c>
      <c r="H41" s="30">
        <v>86</v>
      </c>
      <c r="I41" s="30">
        <v>0</v>
      </c>
      <c r="J41" s="30">
        <v>0</v>
      </c>
      <c r="K41" s="40">
        <f t="shared" si="12"/>
        <v>156</v>
      </c>
      <c r="L41" s="40">
        <v>31518992826</v>
      </c>
      <c r="M41" s="40" t="s">
        <v>95</v>
      </c>
      <c r="N41" s="40">
        <v>11205</v>
      </c>
      <c r="O41" s="126">
        <v>4137</v>
      </c>
      <c r="P41" s="127">
        <v>2.8889999999999998</v>
      </c>
      <c r="Q41" s="127">
        <v>4.2434999999999992</v>
      </c>
      <c r="R41" s="127">
        <f t="shared" si="13"/>
        <v>7.1324999999999985</v>
      </c>
      <c r="S41" s="128">
        <f t="shared" si="14"/>
        <v>4.7067476400000006</v>
      </c>
      <c r="T41" s="128">
        <f t="shared" si="15"/>
        <v>7.463871975</v>
      </c>
      <c r="U41" s="128">
        <f t="shared" si="11"/>
        <v>1.8177476400000008</v>
      </c>
      <c r="V41" s="128">
        <f t="shared" si="10"/>
        <v>3.2203719750000008</v>
      </c>
      <c r="W41" s="128">
        <f t="shared" si="16"/>
        <v>0.49497268237200021</v>
      </c>
      <c r="X41" s="128">
        <f t="shared" si="17"/>
        <v>0.99316271709000026</v>
      </c>
      <c r="Y41" s="128">
        <f t="shared" si="18"/>
        <v>1.48</v>
      </c>
      <c r="Z41" s="128">
        <f t="shared" si="19"/>
        <v>2.98</v>
      </c>
    </row>
    <row r="42" spans="1:26" ht="24.95" customHeight="1">
      <c r="A42" s="33" t="s">
        <v>2176</v>
      </c>
      <c r="B42" s="22" t="s">
        <v>2235</v>
      </c>
      <c r="C42" s="61">
        <v>36</v>
      </c>
      <c r="D42" s="107" t="s">
        <v>1465</v>
      </c>
      <c r="E42" s="22" t="s">
        <v>884</v>
      </c>
      <c r="F42" s="30">
        <v>72</v>
      </c>
      <c r="G42" s="30">
        <v>62</v>
      </c>
      <c r="H42" s="30">
        <v>129</v>
      </c>
      <c r="I42" s="30">
        <v>0</v>
      </c>
      <c r="J42" s="30">
        <v>29</v>
      </c>
      <c r="K42" s="40">
        <f t="shared" si="12"/>
        <v>292</v>
      </c>
      <c r="L42" s="40">
        <v>31518978801</v>
      </c>
      <c r="M42" s="40" t="s">
        <v>95</v>
      </c>
      <c r="N42" s="40">
        <v>11205</v>
      </c>
      <c r="O42" s="126">
        <v>7965</v>
      </c>
      <c r="P42" s="127">
        <v>3.6704999999999997</v>
      </c>
      <c r="Q42" s="127">
        <v>9.2789999999999999</v>
      </c>
      <c r="R42" s="127">
        <f t="shared" si="13"/>
        <v>12.9495</v>
      </c>
      <c r="S42" s="128">
        <f t="shared" si="14"/>
        <v>9.0619398000000011</v>
      </c>
      <c r="T42" s="128">
        <f t="shared" si="15"/>
        <v>14.370253875000001</v>
      </c>
      <c r="U42" s="128">
        <f t="shared" si="11"/>
        <v>5.3914398000000014</v>
      </c>
      <c r="V42" s="128">
        <f t="shared" si="10"/>
        <v>5.0912538750000014</v>
      </c>
      <c r="W42" s="128">
        <f t="shared" si="16"/>
        <v>1.4680890575400003</v>
      </c>
      <c r="X42" s="128">
        <f t="shared" si="17"/>
        <v>1.5701426950500004</v>
      </c>
      <c r="Y42" s="128">
        <f t="shared" si="18"/>
        <v>4.4000000000000004</v>
      </c>
      <c r="Z42" s="128">
        <f t="shared" si="19"/>
        <v>4.71</v>
      </c>
    </row>
    <row r="43" spans="1:26" ht="24.95" customHeight="1">
      <c r="A43" s="33" t="s">
        <v>2176</v>
      </c>
      <c r="B43" s="33" t="s">
        <v>2181</v>
      </c>
      <c r="C43" s="61">
        <v>37</v>
      </c>
      <c r="D43" s="107" t="s">
        <v>885</v>
      </c>
      <c r="E43" s="22" t="s">
        <v>886</v>
      </c>
      <c r="F43" s="30">
        <v>10</v>
      </c>
      <c r="G43" s="30">
        <v>14</v>
      </c>
      <c r="H43" s="30">
        <v>51</v>
      </c>
      <c r="I43" s="30">
        <v>0</v>
      </c>
      <c r="J43" s="30">
        <v>0</v>
      </c>
      <c r="K43" s="40">
        <f t="shared" si="12"/>
        <v>75</v>
      </c>
      <c r="L43" s="40">
        <v>31518992087</v>
      </c>
      <c r="M43" s="40" t="s">
        <v>95</v>
      </c>
      <c r="N43" s="40">
        <v>11205</v>
      </c>
      <c r="O43" s="126">
        <v>2704</v>
      </c>
      <c r="P43" s="127">
        <v>1.226</v>
      </c>
      <c r="Q43" s="127">
        <v>1.7925</v>
      </c>
      <c r="R43" s="127">
        <f t="shared" si="13"/>
        <v>3.0185</v>
      </c>
      <c r="S43" s="128">
        <f t="shared" si="14"/>
        <v>3.0763948800000001</v>
      </c>
      <c r="T43" s="128">
        <f t="shared" si="15"/>
        <v>4.8784892000000006</v>
      </c>
      <c r="U43" s="128">
        <f t="shared" si="11"/>
        <v>1.8503948800000001</v>
      </c>
      <c r="V43" s="128">
        <f t="shared" si="10"/>
        <v>3.0859892000000007</v>
      </c>
      <c r="W43" s="128">
        <f t="shared" si="16"/>
        <v>0.50386252582400004</v>
      </c>
      <c r="X43" s="128">
        <f t="shared" si="17"/>
        <v>0.95171906928000016</v>
      </c>
      <c r="Y43" s="128">
        <f t="shared" si="18"/>
        <v>1.51</v>
      </c>
      <c r="Z43" s="128">
        <f t="shared" si="19"/>
        <v>2.86</v>
      </c>
    </row>
    <row r="44" spans="1:26" ht="24.95" customHeight="1">
      <c r="A44" s="22" t="s">
        <v>2099</v>
      </c>
      <c r="B44" s="33" t="s">
        <v>2099</v>
      </c>
      <c r="C44" s="61">
        <v>38</v>
      </c>
      <c r="D44" s="107" t="s">
        <v>887</v>
      </c>
      <c r="E44" s="22" t="s">
        <v>888</v>
      </c>
      <c r="F44" s="30">
        <v>0</v>
      </c>
      <c r="G44" s="30">
        <v>21</v>
      </c>
      <c r="H44" s="30">
        <v>6</v>
      </c>
      <c r="I44" s="30">
        <v>0</v>
      </c>
      <c r="J44" s="30">
        <v>16</v>
      </c>
      <c r="K44" s="40">
        <f t="shared" si="12"/>
        <v>43</v>
      </c>
      <c r="L44" s="40">
        <v>31519159031</v>
      </c>
      <c r="M44" s="40" t="s">
        <v>95</v>
      </c>
      <c r="N44" s="40">
        <v>11205</v>
      </c>
      <c r="O44" s="126">
        <v>1028</v>
      </c>
      <c r="P44" s="127">
        <v>0.59399999999999997</v>
      </c>
      <c r="Q44" s="127">
        <v>0.873</v>
      </c>
      <c r="R44" s="127">
        <f t="shared" si="13"/>
        <v>1.4670000000000001</v>
      </c>
      <c r="S44" s="128">
        <f t="shared" si="14"/>
        <v>1.1695761600000001</v>
      </c>
      <c r="T44" s="128">
        <f t="shared" si="15"/>
        <v>1.8546919000000002</v>
      </c>
      <c r="U44" s="128">
        <f t="shared" si="11"/>
        <v>0.57557616000000011</v>
      </c>
      <c r="V44" s="128">
        <f t="shared" si="10"/>
        <v>0.98169190000000017</v>
      </c>
      <c r="W44" s="128">
        <f t="shared" si="16"/>
        <v>0.15672938836800002</v>
      </c>
      <c r="X44" s="128">
        <f t="shared" si="17"/>
        <v>0.30275378196000002</v>
      </c>
      <c r="Y44" s="128">
        <f t="shared" si="18"/>
        <v>0.47</v>
      </c>
      <c r="Z44" s="128">
        <f t="shared" si="19"/>
        <v>0.91</v>
      </c>
    </row>
    <row r="45" spans="1:26" ht="24.95" customHeight="1">
      <c r="A45" s="22" t="s">
        <v>2099</v>
      </c>
      <c r="B45" s="33" t="s">
        <v>2115</v>
      </c>
      <c r="C45" s="61">
        <v>39</v>
      </c>
      <c r="D45" s="107" t="s">
        <v>609</v>
      </c>
      <c r="E45" s="22" t="s">
        <v>889</v>
      </c>
      <c r="F45" s="30">
        <v>15</v>
      </c>
      <c r="G45" s="30">
        <v>103</v>
      </c>
      <c r="H45" s="30">
        <v>63</v>
      </c>
      <c r="I45" s="30">
        <v>0</v>
      </c>
      <c r="J45" s="30">
        <v>0</v>
      </c>
      <c r="K45" s="40">
        <f t="shared" si="12"/>
        <v>181</v>
      </c>
      <c r="L45" s="40">
        <v>31519147388</v>
      </c>
      <c r="M45" s="40" t="s">
        <v>95</v>
      </c>
      <c r="N45" s="40">
        <v>11205</v>
      </c>
      <c r="O45" s="126">
        <v>5349</v>
      </c>
      <c r="P45" s="127">
        <v>1.8760000000000003</v>
      </c>
      <c r="Q45" s="127">
        <v>5.9554999999999998</v>
      </c>
      <c r="R45" s="127">
        <f t="shared" si="13"/>
        <v>7.8315000000000001</v>
      </c>
      <c r="S45" s="128">
        <f t="shared" si="14"/>
        <v>6.0856642800000005</v>
      </c>
      <c r="T45" s="128">
        <f t="shared" si="15"/>
        <v>9.650532075000001</v>
      </c>
      <c r="U45" s="128">
        <f t="shared" si="11"/>
        <v>4.2096642800000001</v>
      </c>
      <c r="V45" s="128">
        <f t="shared" si="10"/>
        <v>3.6950320750000012</v>
      </c>
      <c r="W45" s="128">
        <f t="shared" si="16"/>
        <v>1.146291583444</v>
      </c>
      <c r="X45" s="128">
        <f t="shared" si="17"/>
        <v>1.1395478919300004</v>
      </c>
      <c r="Y45" s="128">
        <f t="shared" si="18"/>
        <v>3.44</v>
      </c>
      <c r="Z45" s="128">
        <f t="shared" si="19"/>
        <v>3.42</v>
      </c>
    </row>
    <row r="46" spans="1:26" ht="24.95" customHeight="1">
      <c r="A46" s="22" t="s">
        <v>2099</v>
      </c>
      <c r="B46" s="35" t="s">
        <v>2121</v>
      </c>
      <c r="C46" s="61">
        <v>40</v>
      </c>
      <c r="D46" s="107" t="s">
        <v>619</v>
      </c>
      <c r="E46" s="22" t="s">
        <v>890</v>
      </c>
      <c r="F46" s="30">
        <v>3</v>
      </c>
      <c r="G46" s="30">
        <v>88</v>
      </c>
      <c r="H46" s="30">
        <v>7</v>
      </c>
      <c r="I46" s="30">
        <v>0</v>
      </c>
      <c r="J46" s="30">
        <v>7</v>
      </c>
      <c r="K46" s="40">
        <f t="shared" si="12"/>
        <v>105</v>
      </c>
      <c r="L46" s="40">
        <v>31519147901</v>
      </c>
      <c r="M46" s="40" t="s">
        <v>95</v>
      </c>
      <c r="N46" s="40">
        <v>11205</v>
      </c>
      <c r="O46" s="126">
        <v>1957</v>
      </c>
      <c r="P46" s="127">
        <v>1.2354999999999996</v>
      </c>
      <c r="Q46" s="127">
        <v>1.5740000000000007</v>
      </c>
      <c r="R46" s="127">
        <f t="shared" si="13"/>
        <v>2.8095000000000003</v>
      </c>
      <c r="S46" s="128">
        <f t="shared" si="14"/>
        <v>2.2265180400000002</v>
      </c>
      <c r="T46" s="128">
        <f t="shared" si="15"/>
        <v>3.5307704750000002</v>
      </c>
      <c r="U46" s="128">
        <f t="shared" si="11"/>
        <v>0.9910180400000006</v>
      </c>
      <c r="V46" s="128">
        <f t="shared" si="10"/>
        <v>1.9567704749999995</v>
      </c>
      <c r="W46" s="128">
        <f t="shared" si="16"/>
        <v>0.26985421229200013</v>
      </c>
      <c r="X46" s="128">
        <f t="shared" si="17"/>
        <v>0.60346801448999976</v>
      </c>
      <c r="Y46" s="128">
        <f t="shared" si="18"/>
        <v>0.81</v>
      </c>
      <c r="Z46" s="128">
        <f t="shared" si="19"/>
        <v>1.81</v>
      </c>
    </row>
    <row r="47" spans="1:26" ht="24.95" customHeight="1">
      <c r="A47" s="22" t="s">
        <v>2099</v>
      </c>
      <c r="B47" s="22" t="s">
        <v>2099</v>
      </c>
      <c r="C47" s="61">
        <v>41</v>
      </c>
      <c r="D47" s="107" t="s">
        <v>615</v>
      </c>
      <c r="E47" s="22" t="s">
        <v>891</v>
      </c>
      <c r="F47" s="30">
        <v>6</v>
      </c>
      <c r="G47" s="30">
        <v>95</v>
      </c>
      <c r="H47" s="30">
        <v>1</v>
      </c>
      <c r="I47" s="30">
        <v>0</v>
      </c>
      <c r="J47" s="30">
        <v>0</v>
      </c>
      <c r="K47" s="40">
        <f t="shared" si="12"/>
        <v>102</v>
      </c>
      <c r="L47" s="40">
        <v>31519160331</v>
      </c>
      <c r="M47" s="40" t="s">
        <v>95</v>
      </c>
      <c r="N47" s="40">
        <v>11205</v>
      </c>
      <c r="O47" s="126">
        <v>2791</v>
      </c>
      <c r="P47" s="127">
        <v>2.1865000000000001</v>
      </c>
      <c r="Q47" s="127">
        <v>2.9220000000000002</v>
      </c>
      <c r="R47" s="127">
        <f t="shared" si="13"/>
        <v>5.1085000000000003</v>
      </c>
      <c r="S47" s="128">
        <f t="shared" si="14"/>
        <v>3.1753765199999999</v>
      </c>
      <c r="T47" s="128">
        <f t="shared" si="15"/>
        <v>5.0354524249999999</v>
      </c>
      <c r="U47" s="128">
        <f t="shared" si="11"/>
        <v>0.98887651999999981</v>
      </c>
      <c r="V47" s="128">
        <f t="shared" si="10"/>
        <v>2.1134524249999997</v>
      </c>
      <c r="W47" s="128">
        <f t="shared" si="16"/>
        <v>0.26927107639599995</v>
      </c>
      <c r="X47" s="128">
        <f t="shared" si="17"/>
        <v>0.65178872786999986</v>
      </c>
      <c r="Y47" s="128">
        <f t="shared" si="18"/>
        <v>0.81</v>
      </c>
      <c r="Z47" s="128">
        <f t="shared" si="19"/>
        <v>1.96</v>
      </c>
    </row>
    <row r="48" spans="1:26" ht="24.95" customHeight="1">
      <c r="A48" s="22" t="s">
        <v>2099</v>
      </c>
      <c r="B48" s="33" t="s">
        <v>892</v>
      </c>
      <c r="C48" s="61">
        <v>42</v>
      </c>
      <c r="D48" s="107" t="s">
        <v>893</v>
      </c>
      <c r="E48" s="22" t="s">
        <v>894</v>
      </c>
      <c r="F48" s="30">
        <v>6</v>
      </c>
      <c r="G48" s="30">
        <v>75</v>
      </c>
      <c r="H48" s="30">
        <v>23</v>
      </c>
      <c r="I48" s="30">
        <v>0</v>
      </c>
      <c r="J48" s="30">
        <v>1</v>
      </c>
      <c r="K48" s="40">
        <f t="shared" si="12"/>
        <v>105</v>
      </c>
      <c r="L48" s="40">
        <v>31519157045</v>
      </c>
      <c r="M48" s="40" t="s">
        <v>95</v>
      </c>
      <c r="N48" s="40">
        <v>11205</v>
      </c>
      <c r="O48" s="126">
        <v>3228</v>
      </c>
      <c r="P48" s="127">
        <v>-0.995</v>
      </c>
      <c r="Q48" s="127">
        <v>0.28299999999999992</v>
      </c>
      <c r="R48" s="127">
        <f t="shared" si="13"/>
        <v>-0.71200000000000008</v>
      </c>
      <c r="S48" s="128">
        <f t="shared" si="14"/>
        <v>3.6725601600000002</v>
      </c>
      <c r="T48" s="128">
        <f t="shared" si="15"/>
        <v>5.8238769000000001</v>
      </c>
      <c r="U48" s="128">
        <f t="shared" si="11"/>
        <v>4.6675601599999998</v>
      </c>
      <c r="V48" s="128">
        <f t="shared" si="10"/>
        <v>5.5408769000000007</v>
      </c>
      <c r="W48" s="128">
        <f t="shared" si="16"/>
        <v>1.270976631568</v>
      </c>
      <c r="X48" s="128">
        <f t="shared" si="17"/>
        <v>1.7088064359599999</v>
      </c>
      <c r="Y48" s="128">
        <f t="shared" si="18"/>
        <v>3.81</v>
      </c>
      <c r="Z48" s="128">
        <f t="shared" si="19"/>
        <v>5.13</v>
      </c>
    </row>
    <row r="49" spans="1:26" ht="24.95" customHeight="1">
      <c r="A49" s="22" t="s">
        <v>2099</v>
      </c>
      <c r="B49" s="33" t="s">
        <v>2107</v>
      </c>
      <c r="C49" s="61">
        <v>43</v>
      </c>
      <c r="D49" s="107" t="s">
        <v>895</v>
      </c>
      <c r="E49" s="22" t="s">
        <v>896</v>
      </c>
      <c r="F49" s="30">
        <v>52</v>
      </c>
      <c r="G49" s="30">
        <v>110</v>
      </c>
      <c r="H49" s="30">
        <v>78</v>
      </c>
      <c r="I49" s="30">
        <v>0</v>
      </c>
      <c r="J49" s="30">
        <v>0</v>
      </c>
      <c r="K49" s="40">
        <f t="shared" si="12"/>
        <v>240</v>
      </c>
      <c r="L49" s="40">
        <v>31519146907</v>
      </c>
      <c r="M49" s="40" t="s">
        <v>95</v>
      </c>
      <c r="N49" s="40">
        <v>11205</v>
      </c>
      <c r="O49" s="126">
        <v>6929</v>
      </c>
      <c r="P49" s="127">
        <v>2.3494999999999999</v>
      </c>
      <c r="Q49" s="127">
        <v>2.8365</v>
      </c>
      <c r="R49" s="127">
        <f t="shared" si="13"/>
        <v>5.1859999999999999</v>
      </c>
      <c r="S49" s="128">
        <f t="shared" si="14"/>
        <v>7.8832618800000001</v>
      </c>
      <c r="T49" s="128">
        <f t="shared" si="15"/>
        <v>12.501128575000001</v>
      </c>
      <c r="U49" s="128">
        <f t="shared" si="11"/>
        <v>5.5337618800000001</v>
      </c>
      <c r="V49" s="128">
        <f t="shared" si="10"/>
        <v>9.6646285750000018</v>
      </c>
      <c r="W49" s="128">
        <f t="shared" si="16"/>
        <v>1.5068433599239999</v>
      </c>
      <c r="X49" s="128">
        <f t="shared" si="17"/>
        <v>2.9805714525300004</v>
      </c>
      <c r="Y49" s="128">
        <f t="shared" si="18"/>
        <v>4.5199999999999996</v>
      </c>
      <c r="Z49" s="128">
        <f t="shared" si="19"/>
        <v>8.94</v>
      </c>
    </row>
    <row r="50" spans="1:26" ht="24.95" customHeight="1">
      <c r="A50" s="22" t="s">
        <v>2099</v>
      </c>
      <c r="B50" s="33" t="s">
        <v>2119</v>
      </c>
      <c r="C50" s="61">
        <v>44</v>
      </c>
      <c r="D50" s="107" t="s">
        <v>897</v>
      </c>
      <c r="E50" s="22" t="s">
        <v>898</v>
      </c>
      <c r="F50" s="30">
        <v>4</v>
      </c>
      <c r="G50" s="30">
        <v>53</v>
      </c>
      <c r="H50" s="30">
        <v>64</v>
      </c>
      <c r="I50" s="30">
        <v>0</v>
      </c>
      <c r="J50" s="30">
        <v>0</v>
      </c>
      <c r="K50" s="40">
        <f t="shared" si="12"/>
        <v>121</v>
      </c>
      <c r="L50" s="40">
        <v>31519158389</v>
      </c>
      <c r="M50" s="40" t="s">
        <v>95</v>
      </c>
      <c r="N50" s="40">
        <v>11205</v>
      </c>
      <c r="O50" s="126">
        <v>3286</v>
      </c>
      <c r="P50" s="127">
        <v>2.2599999999999998</v>
      </c>
      <c r="Q50" s="127">
        <v>3.2479999999999998</v>
      </c>
      <c r="R50" s="127">
        <f t="shared" si="13"/>
        <v>5.5079999999999991</v>
      </c>
      <c r="S50" s="128">
        <f t="shared" si="14"/>
        <v>3.7385479200000002</v>
      </c>
      <c r="T50" s="128">
        <f t="shared" si="15"/>
        <v>5.9285190500000002</v>
      </c>
      <c r="U50" s="128">
        <f t="shared" si="11"/>
        <v>1.4785479200000005</v>
      </c>
      <c r="V50" s="128">
        <f t="shared" si="10"/>
        <v>2.6805190500000005</v>
      </c>
      <c r="W50" s="128">
        <f t="shared" si="16"/>
        <v>0.40260859861600012</v>
      </c>
      <c r="X50" s="128">
        <f t="shared" si="17"/>
        <v>0.82667207502000006</v>
      </c>
      <c r="Y50" s="128">
        <f t="shared" si="18"/>
        <v>1.21</v>
      </c>
      <c r="Z50" s="128">
        <f t="shared" si="19"/>
        <v>2.48</v>
      </c>
    </row>
    <row r="51" spans="1:26" ht="24.95" customHeight="1">
      <c r="A51" s="33" t="s">
        <v>2099</v>
      </c>
      <c r="B51" s="33" t="s">
        <v>2111</v>
      </c>
      <c r="C51" s="61">
        <v>45</v>
      </c>
      <c r="D51" s="107" t="s">
        <v>632</v>
      </c>
      <c r="E51" s="22" t="s">
        <v>899</v>
      </c>
      <c r="F51" s="30">
        <v>0</v>
      </c>
      <c r="G51" s="30">
        <v>137</v>
      </c>
      <c r="H51" s="30">
        <v>2</v>
      </c>
      <c r="I51" s="30">
        <v>0</v>
      </c>
      <c r="J51" s="30">
        <v>0</v>
      </c>
      <c r="K51" s="40">
        <f t="shared" si="12"/>
        <v>139</v>
      </c>
      <c r="L51" s="40">
        <v>31519157782</v>
      </c>
      <c r="M51" s="40" t="s">
        <v>95</v>
      </c>
      <c r="N51" s="40">
        <v>11205</v>
      </c>
      <c r="O51" s="126">
        <v>3855</v>
      </c>
      <c r="P51" s="127">
        <v>1.8770000000000002</v>
      </c>
      <c r="Q51" s="127">
        <v>2.6530000000000005</v>
      </c>
      <c r="R51" s="127">
        <f t="shared" si="13"/>
        <v>4.5300000000000011</v>
      </c>
      <c r="S51" s="128">
        <f t="shared" si="14"/>
        <v>4.3859105999999999</v>
      </c>
      <c r="T51" s="128">
        <f t="shared" si="15"/>
        <v>6.9550946250000001</v>
      </c>
      <c r="U51" s="128">
        <f t="shared" si="11"/>
        <v>2.5089105999999997</v>
      </c>
      <c r="V51" s="128">
        <f t="shared" si="10"/>
        <v>4.3020946249999996</v>
      </c>
      <c r="W51" s="128">
        <f t="shared" si="16"/>
        <v>0.68317635637999985</v>
      </c>
      <c r="X51" s="128">
        <f t="shared" si="17"/>
        <v>1.3267659823499998</v>
      </c>
      <c r="Y51" s="128">
        <f t="shared" si="18"/>
        <v>2.0499999999999998</v>
      </c>
      <c r="Z51" s="128">
        <f t="shared" si="19"/>
        <v>3.98</v>
      </c>
    </row>
    <row r="52" spans="1:26" ht="24.95" customHeight="1">
      <c r="A52" s="22" t="s">
        <v>2099</v>
      </c>
      <c r="B52" s="33" t="s">
        <v>2326</v>
      </c>
      <c r="C52" s="61">
        <v>46</v>
      </c>
      <c r="D52" s="107" t="s">
        <v>900</v>
      </c>
      <c r="E52" s="22" t="s">
        <v>901</v>
      </c>
      <c r="F52" s="30">
        <v>20</v>
      </c>
      <c r="G52" s="30">
        <v>72</v>
      </c>
      <c r="H52" s="30">
        <v>90</v>
      </c>
      <c r="I52" s="30">
        <v>0</v>
      </c>
      <c r="J52" s="30">
        <v>0</v>
      </c>
      <c r="K52" s="40">
        <f t="shared" si="12"/>
        <v>182</v>
      </c>
      <c r="L52" s="40">
        <v>31519149501</v>
      </c>
      <c r="M52" s="40" t="s">
        <v>95</v>
      </c>
      <c r="N52" s="40">
        <v>11205</v>
      </c>
      <c r="O52" s="126">
        <v>4185</v>
      </c>
      <c r="P52" s="127">
        <v>2.8725000000000001</v>
      </c>
      <c r="Q52" s="127">
        <v>3.5830000000000006</v>
      </c>
      <c r="R52" s="127">
        <f t="shared" si="13"/>
        <v>6.4555000000000007</v>
      </c>
      <c r="S52" s="128">
        <f t="shared" si="14"/>
        <v>4.7613582000000001</v>
      </c>
      <c r="T52" s="128">
        <f t="shared" si="15"/>
        <v>7.550472375</v>
      </c>
      <c r="U52" s="128">
        <f t="shared" si="11"/>
        <v>1.8888582</v>
      </c>
      <c r="V52" s="128">
        <f t="shared" si="10"/>
        <v>3.9674723749999994</v>
      </c>
      <c r="W52" s="128">
        <f t="shared" si="16"/>
        <v>0.51433608786000007</v>
      </c>
      <c r="X52" s="128">
        <f t="shared" si="17"/>
        <v>1.2235684804499996</v>
      </c>
      <c r="Y52" s="128">
        <f t="shared" si="18"/>
        <v>1.54</v>
      </c>
      <c r="Z52" s="128">
        <f t="shared" si="19"/>
        <v>3.67</v>
      </c>
    </row>
    <row r="53" spans="1:26" ht="24.95" customHeight="1">
      <c r="A53" s="33" t="s">
        <v>2099</v>
      </c>
      <c r="B53" s="33" t="s">
        <v>2099</v>
      </c>
      <c r="C53" s="61">
        <v>47</v>
      </c>
      <c r="D53" s="107" t="s">
        <v>902</v>
      </c>
      <c r="E53" s="22" t="s">
        <v>903</v>
      </c>
      <c r="F53" s="30">
        <v>10</v>
      </c>
      <c r="G53" s="30">
        <v>43</v>
      </c>
      <c r="H53" s="30">
        <v>119</v>
      </c>
      <c r="I53" s="30">
        <v>0</v>
      </c>
      <c r="J53" s="30">
        <v>9</v>
      </c>
      <c r="K53" s="40">
        <f t="shared" si="12"/>
        <v>181</v>
      </c>
      <c r="L53" s="40">
        <v>31519144784</v>
      </c>
      <c r="M53" s="40" t="s">
        <v>95</v>
      </c>
      <c r="N53" s="40">
        <v>11205</v>
      </c>
      <c r="O53" s="126">
        <v>5549</v>
      </c>
      <c r="P53" s="127">
        <v>3.1629999999999998</v>
      </c>
      <c r="Q53" s="127">
        <v>4.0414999999999992</v>
      </c>
      <c r="R53" s="127">
        <f t="shared" si="13"/>
        <v>7.2044999999999995</v>
      </c>
      <c r="S53" s="128">
        <f t="shared" si="14"/>
        <v>6.3132082800000004</v>
      </c>
      <c r="T53" s="128">
        <f t="shared" si="15"/>
        <v>10.011367075000001</v>
      </c>
      <c r="U53" s="128">
        <f t="shared" si="11"/>
        <v>3.1502082800000006</v>
      </c>
      <c r="V53" s="128">
        <f t="shared" si="10"/>
        <v>5.9698670750000016</v>
      </c>
      <c r="W53" s="128">
        <f t="shared" si="16"/>
        <v>0.85780171464400012</v>
      </c>
      <c r="X53" s="128">
        <f t="shared" si="17"/>
        <v>1.8411070059300003</v>
      </c>
      <c r="Y53" s="128">
        <f t="shared" si="18"/>
        <v>2.57</v>
      </c>
      <c r="Z53" s="128">
        <f t="shared" si="19"/>
        <v>5.52</v>
      </c>
    </row>
    <row r="54" spans="1:26" ht="24.95" customHeight="1">
      <c r="A54" s="22" t="s">
        <v>2218</v>
      </c>
      <c r="B54" s="33" t="s">
        <v>2166</v>
      </c>
      <c r="C54" s="61">
        <v>48</v>
      </c>
      <c r="D54" s="107" t="s">
        <v>904</v>
      </c>
      <c r="E54" s="22" t="s">
        <v>905</v>
      </c>
      <c r="F54" s="30">
        <v>5</v>
      </c>
      <c r="G54" s="30">
        <v>55</v>
      </c>
      <c r="H54" s="30">
        <v>11</v>
      </c>
      <c r="I54" s="30">
        <v>0</v>
      </c>
      <c r="J54" s="30">
        <v>5</v>
      </c>
      <c r="K54" s="40">
        <f t="shared" si="12"/>
        <v>76</v>
      </c>
      <c r="L54" s="40">
        <v>31519185721</v>
      </c>
      <c r="M54" s="40" t="s">
        <v>95</v>
      </c>
      <c r="N54" s="40">
        <v>11205</v>
      </c>
      <c r="O54" s="126">
        <v>1995</v>
      </c>
      <c r="P54" s="127">
        <v>1.4795</v>
      </c>
      <c r="Q54" s="127">
        <v>0.78900000000000015</v>
      </c>
      <c r="R54" s="127">
        <f t="shared" si="13"/>
        <v>2.2685000000000004</v>
      </c>
      <c r="S54" s="128">
        <f t="shared" si="14"/>
        <v>2.2697514000000001</v>
      </c>
      <c r="T54" s="128">
        <f t="shared" si="15"/>
        <v>3.5993291250000001</v>
      </c>
      <c r="U54" s="128">
        <f t="shared" si="11"/>
        <v>0.79025140000000005</v>
      </c>
      <c r="V54" s="128">
        <f t="shared" ref="V54:V84" si="20">T54-Q54</f>
        <v>2.810329125</v>
      </c>
      <c r="W54" s="128">
        <f t="shared" si="16"/>
        <v>0.21518545621999999</v>
      </c>
      <c r="X54" s="128">
        <f t="shared" si="17"/>
        <v>0.86670550214999986</v>
      </c>
      <c r="Y54" s="128">
        <f t="shared" si="18"/>
        <v>0.65</v>
      </c>
      <c r="Z54" s="128">
        <f t="shared" si="19"/>
        <v>2.6</v>
      </c>
    </row>
    <row r="55" spans="1:26" ht="24.95" customHeight="1">
      <c r="A55" s="33" t="s">
        <v>2218</v>
      </c>
      <c r="B55" s="22" t="s">
        <v>906</v>
      </c>
      <c r="C55" s="61">
        <v>49</v>
      </c>
      <c r="D55" s="107" t="s">
        <v>1510</v>
      </c>
      <c r="E55" s="22" t="s">
        <v>907</v>
      </c>
      <c r="F55" s="30">
        <v>3</v>
      </c>
      <c r="G55" s="30">
        <v>26</v>
      </c>
      <c r="H55" s="30">
        <v>44</v>
      </c>
      <c r="I55" s="30">
        <v>0</v>
      </c>
      <c r="J55" s="30">
        <v>0</v>
      </c>
      <c r="K55" s="40">
        <f t="shared" si="12"/>
        <v>73</v>
      </c>
      <c r="L55" s="40">
        <v>31519187412</v>
      </c>
      <c r="M55" s="40" t="s">
        <v>95</v>
      </c>
      <c r="N55" s="40">
        <v>11205</v>
      </c>
      <c r="O55" s="126">
        <v>1330</v>
      </c>
      <c r="P55" s="127">
        <v>1.105</v>
      </c>
      <c r="Q55" s="127">
        <v>1.3629999999999995</v>
      </c>
      <c r="R55" s="127">
        <f t="shared" si="13"/>
        <v>2.4679999999999995</v>
      </c>
      <c r="S55" s="128">
        <f t="shared" si="14"/>
        <v>1.5131676000000001</v>
      </c>
      <c r="T55" s="128">
        <f t="shared" si="15"/>
        <v>2.3995527500000002</v>
      </c>
      <c r="U55" s="128">
        <f t="shared" si="11"/>
        <v>0.40816760000000007</v>
      </c>
      <c r="V55" s="128">
        <f t="shared" si="20"/>
        <v>1.0365527500000007</v>
      </c>
      <c r="W55" s="128">
        <f t="shared" si="16"/>
        <v>0.11114403748000001</v>
      </c>
      <c r="X55" s="128">
        <f t="shared" si="17"/>
        <v>0.31967286810000017</v>
      </c>
      <c r="Y55" s="128">
        <f t="shared" si="18"/>
        <v>0.33</v>
      </c>
      <c r="Z55" s="128">
        <f t="shared" si="19"/>
        <v>0.96</v>
      </c>
    </row>
    <row r="56" spans="1:26" ht="24.95" customHeight="1">
      <c r="A56" s="22" t="s">
        <v>2218</v>
      </c>
      <c r="B56" s="22" t="s">
        <v>2223</v>
      </c>
      <c r="C56" s="61">
        <v>50</v>
      </c>
      <c r="D56" s="107" t="s">
        <v>1504</v>
      </c>
      <c r="E56" s="22" t="s">
        <v>908</v>
      </c>
      <c r="F56" s="30">
        <v>9</v>
      </c>
      <c r="G56" s="30">
        <v>62</v>
      </c>
      <c r="H56" s="30">
        <v>34</v>
      </c>
      <c r="I56" s="30">
        <v>0</v>
      </c>
      <c r="J56" s="30">
        <v>0</v>
      </c>
      <c r="K56" s="40">
        <f t="shared" si="12"/>
        <v>105</v>
      </c>
      <c r="L56" s="40">
        <v>31519185404</v>
      </c>
      <c r="M56" s="40" t="s">
        <v>95</v>
      </c>
      <c r="N56" s="40">
        <v>11205</v>
      </c>
      <c r="O56" s="126">
        <v>2236</v>
      </c>
      <c r="P56" s="127">
        <v>1.74</v>
      </c>
      <c r="Q56" s="127">
        <v>2.0165000000000002</v>
      </c>
      <c r="R56" s="127">
        <f t="shared" si="13"/>
        <v>3.7565</v>
      </c>
      <c r="S56" s="128">
        <f t="shared" si="14"/>
        <v>2.54394192</v>
      </c>
      <c r="T56" s="128">
        <f t="shared" si="15"/>
        <v>4.0341353</v>
      </c>
      <c r="U56" s="128">
        <f t="shared" si="11"/>
        <v>0.80394191999999998</v>
      </c>
      <c r="V56" s="128">
        <f t="shared" si="20"/>
        <v>2.0176352999999998</v>
      </c>
      <c r="W56" s="128">
        <f t="shared" si="16"/>
        <v>0.21891338481599998</v>
      </c>
      <c r="X56" s="128">
        <f t="shared" si="17"/>
        <v>0.6222387265199999</v>
      </c>
      <c r="Y56" s="128">
        <f t="shared" si="18"/>
        <v>0.66</v>
      </c>
      <c r="Z56" s="128">
        <f t="shared" si="19"/>
        <v>1.87</v>
      </c>
    </row>
    <row r="57" spans="1:26" ht="24.95" customHeight="1">
      <c r="A57" s="22" t="s">
        <v>2218</v>
      </c>
      <c r="B57" s="22" t="s">
        <v>2231</v>
      </c>
      <c r="C57" s="61">
        <v>51</v>
      </c>
      <c r="D57" s="107" t="s">
        <v>909</v>
      </c>
      <c r="E57" s="22" t="s">
        <v>910</v>
      </c>
      <c r="F57" s="30">
        <v>0</v>
      </c>
      <c r="G57" s="30">
        <v>54</v>
      </c>
      <c r="H57" s="30">
        <v>0</v>
      </c>
      <c r="I57" s="30">
        <v>0</v>
      </c>
      <c r="J57" s="30">
        <v>0</v>
      </c>
      <c r="K57" s="40">
        <f t="shared" si="12"/>
        <v>54</v>
      </c>
      <c r="L57" s="40">
        <v>31519186509</v>
      </c>
      <c r="M57" s="40" t="s">
        <v>95</v>
      </c>
      <c r="N57" s="40">
        <v>11205</v>
      </c>
      <c r="O57" s="126">
        <v>1456</v>
      </c>
      <c r="P57" s="127">
        <v>0.74250000000000005</v>
      </c>
      <c r="Q57" s="127">
        <v>3.7499999999999867E-2</v>
      </c>
      <c r="R57" s="127">
        <f t="shared" si="13"/>
        <v>0.77999999999999992</v>
      </c>
      <c r="S57" s="128">
        <f t="shared" si="14"/>
        <v>1.65652032</v>
      </c>
      <c r="T57" s="128">
        <f t="shared" si="15"/>
        <v>2.6268788000000001</v>
      </c>
      <c r="U57" s="128">
        <f t="shared" si="11"/>
        <v>0.91402032</v>
      </c>
      <c r="V57" s="128">
        <f t="shared" si="20"/>
        <v>2.5893788000000004</v>
      </c>
      <c r="W57" s="128">
        <f t="shared" si="16"/>
        <v>0.24888773313599999</v>
      </c>
      <c r="X57" s="128">
        <f t="shared" si="17"/>
        <v>0.7985644219200001</v>
      </c>
      <c r="Y57" s="128">
        <f t="shared" si="18"/>
        <v>0.75</v>
      </c>
      <c r="Z57" s="128">
        <f t="shared" si="19"/>
        <v>2.4</v>
      </c>
    </row>
    <row r="58" spans="1:26" ht="24.95" customHeight="1">
      <c r="A58" s="22" t="s">
        <v>2218</v>
      </c>
      <c r="B58" s="33" t="s">
        <v>2218</v>
      </c>
      <c r="C58" s="61">
        <v>52</v>
      </c>
      <c r="D58" s="107" t="s">
        <v>911</v>
      </c>
      <c r="E58" s="22" t="s">
        <v>912</v>
      </c>
      <c r="F58" s="30">
        <v>0</v>
      </c>
      <c r="G58" s="30">
        <v>95</v>
      </c>
      <c r="H58" s="30">
        <v>0</v>
      </c>
      <c r="I58" s="30">
        <v>0</v>
      </c>
      <c r="J58" s="30">
        <v>0</v>
      </c>
      <c r="K58" s="40">
        <f t="shared" si="12"/>
        <v>95</v>
      </c>
      <c r="L58" s="40">
        <v>31596239595</v>
      </c>
      <c r="M58" s="40" t="s">
        <v>95</v>
      </c>
      <c r="N58" s="40">
        <v>11205</v>
      </c>
      <c r="O58" s="126">
        <v>3112</v>
      </c>
      <c r="P58" s="127">
        <v>1.3155000000000003</v>
      </c>
      <c r="Q58" s="127">
        <v>2.1654999999999998</v>
      </c>
      <c r="R58" s="127">
        <f t="shared" si="13"/>
        <v>3.4809999999999999</v>
      </c>
      <c r="S58" s="128">
        <f t="shared" si="14"/>
        <v>3.5405846400000001</v>
      </c>
      <c r="T58" s="128">
        <f t="shared" si="15"/>
        <v>5.6145925999999999</v>
      </c>
      <c r="U58" s="128">
        <f t="shared" si="11"/>
        <v>2.2250846399999995</v>
      </c>
      <c r="V58" s="128">
        <f t="shared" si="20"/>
        <v>3.4490926000000002</v>
      </c>
      <c r="W58" s="128">
        <f t="shared" si="16"/>
        <v>0.60589054747199989</v>
      </c>
      <c r="X58" s="128">
        <f t="shared" si="17"/>
        <v>1.06370015784</v>
      </c>
      <c r="Y58" s="128">
        <f t="shared" si="18"/>
        <v>1.82</v>
      </c>
      <c r="Z58" s="128">
        <f t="shared" si="19"/>
        <v>3.19</v>
      </c>
    </row>
    <row r="59" spans="1:26" ht="24.95" customHeight="1">
      <c r="A59" s="22" t="s">
        <v>2218</v>
      </c>
      <c r="B59" s="33" t="s">
        <v>913</v>
      </c>
      <c r="C59" s="61">
        <v>53</v>
      </c>
      <c r="D59" s="107" t="s">
        <v>914</v>
      </c>
      <c r="E59" s="22" t="s">
        <v>915</v>
      </c>
      <c r="F59" s="30">
        <v>25</v>
      </c>
      <c r="G59" s="30">
        <v>33</v>
      </c>
      <c r="H59" s="30">
        <v>24</v>
      </c>
      <c r="I59" s="30">
        <v>0</v>
      </c>
      <c r="J59" s="30">
        <v>11</v>
      </c>
      <c r="K59" s="40">
        <f t="shared" si="12"/>
        <v>93</v>
      </c>
      <c r="L59" s="40">
        <v>31518975447</v>
      </c>
      <c r="M59" s="40" t="s">
        <v>95</v>
      </c>
      <c r="N59" s="40">
        <v>11205</v>
      </c>
      <c r="O59" s="126">
        <v>2948</v>
      </c>
      <c r="P59" s="127">
        <v>1.4505000000000001</v>
      </c>
      <c r="Q59" s="127">
        <v>1.6134999999999997</v>
      </c>
      <c r="R59" s="127">
        <f t="shared" si="13"/>
        <v>3.0640000000000001</v>
      </c>
      <c r="S59" s="128">
        <f t="shared" si="14"/>
        <v>3.35399856</v>
      </c>
      <c r="T59" s="128">
        <f t="shared" si="15"/>
        <v>5.3187079000000006</v>
      </c>
      <c r="U59" s="128">
        <f t="shared" si="11"/>
        <v>1.9034985599999998</v>
      </c>
      <c r="V59" s="128">
        <f t="shared" si="20"/>
        <v>3.7052079000000009</v>
      </c>
      <c r="W59" s="128">
        <f t="shared" si="16"/>
        <v>0.51832265788799992</v>
      </c>
      <c r="X59" s="128">
        <f t="shared" si="17"/>
        <v>1.1426861163600002</v>
      </c>
      <c r="Y59" s="128">
        <f t="shared" si="18"/>
        <v>1.55</v>
      </c>
      <c r="Z59" s="128">
        <f t="shared" si="19"/>
        <v>3.43</v>
      </c>
    </row>
    <row r="60" spans="1:26" ht="24.95" customHeight="1">
      <c r="A60" s="33" t="s">
        <v>2218</v>
      </c>
      <c r="B60" s="33" t="s">
        <v>2169</v>
      </c>
      <c r="C60" s="61">
        <v>54</v>
      </c>
      <c r="D60" s="107" t="s">
        <v>916</v>
      </c>
      <c r="E60" s="22" t="s">
        <v>917</v>
      </c>
      <c r="F60" s="30">
        <v>0</v>
      </c>
      <c r="G60" s="30">
        <v>60</v>
      </c>
      <c r="H60" s="30">
        <v>0</v>
      </c>
      <c r="I60" s="30">
        <v>0</v>
      </c>
      <c r="J60" s="30">
        <v>0</v>
      </c>
      <c r="K60" s="40">
        <f t="shared" si="12"/>
        <v>60</v>
      </c>
      <c r="L60" s="40">
        <v>31519186043</v>
      </c>
      <c r="M60" s="40" t="s">
        <v>95</v>
      </c>
      <c r="N60" s="40">
        <v>11205</v>
      </c>
      <c r="O60" s="126">
        <v>1696</v>
      </c>
      <c r="P60" s="127">
        <v>0.93350000000000011</v>
      </c>
      <c r="Q60" s="127">
        <v>1.2029999999999996</v>
      </c>
      <c r="R60" s="127">
        <f t="shared" si="13"/>
        <v>2.1364999999999998</v>
      </c>
      <c r="S60" s="128">
        <f t="shared" si="14"/>
        <v>1.9295731200000001</v>
      </c>
      <c r="T60" s="128">
        <f t="shared" si="15"/>
        <v>3.0598808000000002</v>
      </c>
      <c r="U60" s="128">
        <f t="shared" si="11"/>
        <v>0.99607312000000003</v>
      </c>
      <c r="V60" s="128">
        <f t="shared" si="20"/>
        <v>1.8568808000000006</v>
      </c>
      <c r="W60" s="128">
        <f t="shared" si="16"/>
        <v>0.27123071057600001</v>
      </c>
      <c r="X60" s="128">
        <f t="shared" si="17"/>
        <v>0.5726620387200001</v>
      </c>
      <c r="Y60" s="128">
        <f t="shared" si="18"/>
        <v>0.81</v>
      </c>
      <c r="Z60" s="128">
        <f t="shared" si="19"/>
        <v>1.72</v>
      </c>
    </row>
    <row r="61" spans="1:26" ht="24.95" customHeight="1">
      <c r="A61" s="22" t="s">
        <v>2218</v>
      </c>
      <c r="B61" s="22" t="s">
        <v>2166</v>
      </c>
      <c r="C61" s="61">
        <v>55</v>
      </c>
      <c r="D61" s="107" t="s">
        <v>1516</v>
      </c>
      <c r="E61" s="22" t="s">
        <v>918</v>
      </c>
      <c r="F61" s="30">
        <v>28</v>
      </c>
      <c r="G61" s="30">
        <v>66</v>
      </c>
      <c r="H61" s="30">
        <v>7</v>
      </c>
      <c r="I61" s="30">
        <v>0</v>
      </c>
      <c r="J61" s="30">
        <v>0</v>
      </c>
      <c r="K61" s="40">
        <f t="shared" si="12"/>
        <v>101</v>
      </c>
      <c r="L61" s="40">
        <v>31519187717</v>
      </c>
      <c r="M61" s="40" t="s">
        <v>95</v>
      </c>
      <c r="N61" s="40">
        <v>11205</v>
      </c>
      <c r="O61" s="126">
        <v>1997</v>
      </c>
      <c r="P61" s="127">
        <v>1.4764999999999999</v>
      </c>
      <c r="Q61" s="127">
        <v>1.657</v>
      </c>
      <c r="R61" s="127">
        <f t="shared" si="13"/>
        <v>3.1334999999999997</v>
      </c>
      <c r="S61" s="128">
        <f t="shared" si="14"/>
        <v>2.2720268400000001</v>
      </c>
      <c r="T61" s="128">
        <f t="shared" si="15"/>
        <v>3.6029374750000001</v>
      </c>
      <c r="U61" s="128">
        <f t="shared" si="11"/>
        <v>0.79552684000000018</v>
      </c>
      <c r="V61" s="128">
        <f t="shared" si="20"/>
        <v>1.945937475</v>
      </c>
      <c r="W61" s="128">
        <f t="shared" si="16"/>
        <v>0.21662195853200003</v>
      </c>
      <c r="X61" s="128">
        <f t="shared" si="17"/>
        <v>0.6001271172899999</v>
      </c>
      <c r="Y61" s="128">
        <f t="shared" si="18"/>
        <v>0.65</v>
      </c>
      <c r="Z61" s="128">
        <f t="shared" si="19"/>
        <v>1.8</v>
      </c>
    </row>
    <row r="62" spans="1:26" ht="24.95" customHeight="1">
      <c r="A62" s="22" t="s">
        <v>2218</v>
      </c>
      <c r="B62" s="22" t="s">
        <v>2327</v>
      </c>
      <c r="C62" s="61">
        <v>56</v>
      </c>
      <c r="D62" s="107" t="s">
        <v>1509</v>
      </c>
      <c r="E62" s="22" t="s">
        <v>919</v>
      </c>
      <c r="F62" s="30">
        <v>10</v>
      </c>
      <c r="G62" s="30">
        <v>77</v>
      </c>
      <c r="H62" s="30">
        <v>47</v>
      </c>
      <c r="I62" s="30">
        <v>0</v>
      </c>
      <c r="J62" s="30">
        <v>0</v>
      </c>
      <c r="K62" s="40">
        <f t="shared" si="12"/>
        <v>134</v>
      </c>
      <c r="L62" s="40">
        <v>31519184841</v>
      </c>
      <c r="M62" s="40" t="s">
        <v>95</v>
      </c>
      <c r="N62" s="40">
        <v>11205</v>
      </c>
      <c r="O62" s="126">
        <v>3122</v>
      </c>
      <c r="P62" s="127">
        <v>3.5705000000000009</v>
      </c>
      <c r="Q62" s="127">
        <v>5.4649999999999999</v>
      </c>
      <c r="R62" s="127">
        <f t="shared" si="13"/>
        <v>9.0355000000000008</v>
      </c>
      <c r="S62" s="128">
        <f t="shared" si="14"/>
        <v>3.5519618400000001</v>
      </c>
      <c r="T62" s="128">
        <f t="shared" si="15"/>
        <v>5.63263435</v>
      </c>
      <c r="U62" s="151">
        <v>0</v>
      </c>
      <c r="V62" s="128">
        <f t="shared" si="20"/>
        <v>0.16763435000000015</v>
      </c>
      <c r="W62" s="128">
        <f t="shared" si="16"/>
        <v>0</v>
      </c>
      <c r="X62" s="128">
        <f t="shared" si="17"/>
        <v>5.1698433540000047E-2</v>
      </c>
      <c r="Y62" s="128">
        <f t="shared" si="18"/>
        <v>0</v>
      </c>
      <c r="Z62" s="128">
        <f t="shared" si="19"/>
        <v>0.16</v>
      </c>
    </row>
    <row r="63" spans="1:26" ht="24.95" customHeight="1">
      <c r="A63" s="22" t="s">
        <v>2218</v>
      </c>
      <c r="B63" s="22" t="s">
        <v>2218</v>
      </c>
      <c r="C63" s="61">
        <v>57</v>
      </c>
      <c r="D63" s="107" t="s">
        <v>1512</v>
      </c>
      <c r="E63" s="22" t="s">
        <v>920</v>
      </c>
      <c r="F63" s="30">
        <v>12</v>
      </c>
      <c r="G63" s="30">
        <v>120</v>
      </c>
      <c r="H63" s="30">
        <v>37</v>
      </c>
      <c r="I63" s="30">
        <v>0</v>
      </c>
      <c r="J63" s="30">
        <v>4</v>
      </c>
      <c r="K63" s="40">
        <f t="shared" si="12"/>
        <v>173</v>
      </c>
      <c r="L63" s="40">
        <v>31519184444</v>
      </c>
      <c r="M63" s="40" t="s">
        <v>95</v>
      </c>
      <c r="N63" s="40">
        <v>11205</v>
      </c>
      <c r="O63" s="126">
        <v>6328</v>
      </c>
      <c r="P63" s="127">
        <v>1.3029999999999995</v>
      </c>
      <c r="Q63" s="127">
        <v>2.7940000000000005</v>
      </c>
      <c r="R63" s="127">
        <f t="shared" si="13"/>
        <v>4.0969999999999995</v>
      </c>
      <c r="S63" s="128">
        <f t="shared" si="14"/>
        <v>7.1994921600000001</v>
      </c>
      <c r="T63" s="128">
        <f t="shared" si="15"/>
        <v>11.416819400000001</v>
      </c>
      <c r="U63" s="128">
        <f t="shared" ref="U63:U74" si="21">S63-P63</f>
        <v>5.8964921600000011</v>
      </c>
      <c r="V63" s="128">
        <f t="shared" si="20"/>
        <v>8.6228194000000009</v>
      </c>
      <c r="W63" s="128">
        <f t="shared" si="16"/>
        <v>1.6056148151680001</v>
      </c>
      <c r="X63" s="128">
        <f t="shared" si="17"/>
        <v>2.6592775029600002</v>
      </c>
      <c r="Y63" s="128">
        <f t="shared" si="18"/>
        <v>4.82</v>
      </c>
      <c r="Z63" s="128">
        <f t="shared" si="19"/>
        <v>7.98</v>
      </c>
    </row>
    <row r="64" spans="1:26" ht="24.95" customHeight="1">
      <c r="A64" s="22" t="s">
        <v>2218</v>
      </c>
      <c r="B64" s="22" t="s">
        <v>2231</v>
      </c>
      <c r="C64" s="61">
        <v>58</v>
      </c>
      <c r="D64" s="107" t="s">
        <v>921</v>
      </c>
      <c r="E64" s="22" t="s">
        <v>922</v>
      </c>
      <c r="F64" s="30">
        <v>22</v>
      </c>
      <c r="G64" s="30">
        <v>93</v>
      </c>
      <c r="H64" s="30">
        <v>29</v>
      </c>
      <c r="I64" s="30">
        <v>0</v>
      </c>
      <c r="J64" s="30">
        <v>0</v>
      </c>
      <c r="K64" s="40">
        <f t="shared" si="12"/>
        <v>144</v>
      </c>
      <c r="L64" s="40">
        <v>31519185120</v>
      </c>
      <c r="M64" s="40" t="s">
        <v>95</v>
      </c>
      <c r="N64" s="40">
        <v>11205</v>
      </c>
      <c r="O64" s="126">
        <v>3340</v>
      </c>
      <c r="P64" s="127">
        <v>2.3704999999999998</v>
      </c>
      <c r="Q64" s="127">
        <v>4.0570000000000004</v>
      </c>
      <c r="R64" s="127">
        <f t="shared" si="13"/>
        <v>6.4275000000000002</v>
      </c>
      <c r="S64" s="128">
        <f t="shared" si="14"/>
        <v>3.7999848000000003</v>
      </c>
      <c r="T64" s="128">
        <f t="shared" si="15"/>
        <v>6.0259445000000005</v>
      </c>
      <c r="U64" s="128">
        <f t="shared" si="21"/>
        <v>1.4294848000000004</v>
      </c>
      <c r="V64" s="128">
        <f t="shared" si="20"/>
        <v>1.9689445000000001</v>
      </c>
      <c r="W64" s="128">
        <f t="shared" si="16"/>
        <v>0.38924871104000008</v>
      </c>
      <c r="X64" s="128">
        <f t="shared" si="17"/>
        <v>0.60722248379999999</v>
      </c>
      <c r="Y64" s="128">
        <f t="shared" si="18"/>
        <v>1.17</v>
      </c>
      <c r="Z64" s="128">
        <f t="shared" si="19"/>
        <v>1.82</v>
      </c>
    </row>
    <row r="65" spans="1:26" ht="24.95" customHeight="1">
      <c r="A65" s="22" t="s">
        <v>2266</v>
      </c>
      <c r="B65" s="22" t="s">
        <v>2270</v>
      </c>
      <c r="C65" s="61">
        <v>59</v>
      </c>
      <c r="D65" s="107" t="s">
        <v>923</v>
      </c>
      <c r="E65" s="22" t="s">
        <v>924</v>
      </c>
      <c r="F65" s="30">
        <v>35</v>
      </c>
      <c r="G65" s="30">
        <v>13</v>
      </c>
      <c r="H65" s="30">
        <v>18</v>
      </c>
      <c r="I65" s="30">
        <v>0</v>
      </c>
      <c r="J65" s="30">
        <v>0</v>
      </c>
      <c r="K65" s="40">
        <f t="shared" si="12"/>
        <v>66</v>
      </c>
      <c r="L65" s="40">
        <v>31519173963</v>
      </c>
      <c r="M65" s="40" t="s">
        <v>95</v>
      </c>
      <c r="N65" s="40">
        <v>11205</v>
      </c>
      <c r="O65" s="126">
        <v>2072</v>
      </c>
      <c r="P65" s="127">
        <v>1.4545000000000001</v>
      </c>
      <c r="Q65" s="127">
        <v>1.8395000000000001</v>
      </c>
      <c r="R65" s="127">
        <f t="shared" si="13"/>
        <v>3.2940000000000005</v>
      </c>
      <c r="S65" s="128">
        <f t="shared" si="14"/>
        <v>2.3573558400000003</v>
      </c>
      <c r="T65" s="128">
        <f t="shared" si="15"/>
        <v>3.7382506000000002</v>
      </c>
      <c r="U65" s="128">
        <f t="shared" si="21"/>
        <v>0.90285584000000019</v>
      </c>
      <c r="V65" s="128">
        <f t="shared" si="20"/>
        <v>1.8987506000000001</v>
      </c>
      <c r="W65" s="128">
        <f t="shared" si="16"/>
        <v>0.24584764523200006</v>
      </c>
      <c r="X65" s="128">
        <f t="shared" si="17"/>
        <v>0.58557468503999999</v>
      </c>
      <c r="Y65" s="128">
        <f t="shared" si="18"/>
        <v>0.74</v>
      </c>
      <c r="Z65" s="128">
        <f t="shared" si="19"/>
        <v>1.76</v>
      </c>
    </row>
    <row r="66" spans="1:26" ht="24.95" customHeight="1">
      <c r="A66" s="22" t="s">
        <v>2266</v>
      </c>
      <c r="B66" s="22" t="s">
        <v>2278</v>
      </c>
      <c r="C66" s="61">
        <v>60</v>
      </c>
      <c r="D66" s="107" t="s">
        <v>1490</v>
      </c>
      <c r="E66" s="22" t="s">
        <v>925</v>
      </c>
      <c r="F66" s="30">
        <v>3</v>
      </c>
      <c r="G66" s="30">
        <v>17</v>
      </c>
      <c r="H66" s="30">
        <v>13</v>
      </c>
      <c r="I66" s="30">
        <v>0</v>
      </c>
      <c r="J66" s="30">
        <v>0</v>
      </c>
      <c r="K66" s="40">
        <f t="shared" si="12"/>
        <v>33</v>
      </c>
      <c r="L66" s="40">
        <v>31519180857</v>
      </c>
      <c r="M66" s="40" t="s">
        <v>95</v>
      </c>
      <c r="N66" s="40">
        <v>11205</v>
      </c>
      <c r="O66" s="126">
        <v>1027</v>
      </c>
      <c r="P66" s="127">
        <v>0.27589999999999992</v>
      </c>
      <c r="Q66" s="127">
        <v>0.52850000000000008</v>
      </c>
      <c r="R66" s="127">
        <f t="shared" si="13"/>
        <v>0.8044</v>
      </c>
      <c r="S66" s="128">
        <f t="shared" si="14"/>
        <v>1.1684384400000001</v>
      </c>
      <c r="T66" s="128">
        <f t="shared" si="15"/>
        <v>1.852887725</v>
      </c>
      <c r="U66" s="128">
        <f t="shared" si="21"/>
        <v>0.89253844000000016</v>
      </c>
      <c r="V66" s="128">
        <f t="shared" si="20"/>
        <v>1.3243877249999998</v>
      </c>
      <c r="W66" s="128">
        <f t="shared" si="16"/>
        <v>0.24303821721200006</v>
      </c>
      <c r="X66" s="128">
        <f t="shared" si="17"/>
        <v>0.40844117438999988</v>
      </c>
      <c r="Y66" s="128">
        <f t="shared" si="18"/>
        <v>0.73</v>
      </c>
      <c r="Z66" s="128">
        <f t="shared" si="19"/>
        <v>1.23</v>
      </c>
    </row>
    <row r="67" spans="1:26" ht="24.95" customHeight="1">
      <c r="A67" s="22" t="s">
        <v>2266</v>
      </c>
      <c r="B67" s="22" t="s">
        <v>926</v>
      </c>
      <c r="C67" s="61">
        <v>61</v>
      </c>
      <c r="D67" s="107" t="s">
        <v>927</v>
      </c>
      <c r="E67" s="22" t="s">
        <v>928</v>
      </c>
      <c r="F67" s="30">
        <v>2</v>
      </c>
      <c r="G67" s="30">
        <v>31</v>
      </c>
      <c r="H67" s="30">
        <v>0</v>
      </c>
      <c r="I67" s="30">
        <v>0</v>
      </c>
      <c r="J67" s="30">
        <v>0</v>
      </c>
      <c r="K67" s="40">
        <f t="shared" si="12"/>
        <v>33</v>
      </c>
      <c r="L67" s="40">
        <v>31519183961</v>
      </c>
      <c r="M67" s="40" t="s">
        <v>95</v>
      </c>
      <c r="N67" s="40">
        <v>11205</v>
      </c>
      <c r="O67" s="126">
        <v>894</v>
      </c>
      <c r="P67" s="127">
        <v>0.53749999999999998</v>
      </c>
      <c r="Q67" s="127">
        <v>0.67599999999999982</v>
      </c>
      <c r="R67" s="127">
        <f t="shared" si="13"/>
        <v>1.2134999999999998</v>
      </c>
      <c r="S67" s="128">
        <f t="shared" si="14"/>
        <v>1.01712168</v>
      </c>
      <c r="T67" s="128">
        <f t="shared" si="15"/>
        <v>1.6129324500000002</v>
      </c>
      <c r="U67" s="128">
        <f t="shared" si="21"/>
        <v>0.47962168000000005</v>
      </c>
      <c r="V67" s="128">
        <f t="shared" si="20"/>
        <v>0.93693245000000036</v>
      </c>
      <c r="W67" s="128">
        <f t="shared" si="16"/>
        <v>0.13060098346400001</v>
      </c>
      <c r="X67" s="128">
        <f t="shared" si="17"/>
        <v>0.28894996758000008</v>
      </c>
      <c r="Y67" s="128">
        <f t="shared" si="18"/>
        <v>0.39</v>
      </c>
      <c r="Z67" s="128">
        <f t="shared" si="19"/>
        <v>0.87</v>
      </c>
    </row>
    <row r="68" spans="1:26" ht="24.95" customHeight="1">
      <c r="A68" s="22" t="s">
        <v>2266</v>
      </c>
      <c r="B68" s="33" t="s">
        <v>2128</v>
      </c>
      <c r="C68" s="61">
        <v>62</v>
      </c>
      <c r="D68" s="107" t="s">
        <v>929</v>
      </c>
      <c r="E68" s="22" t="s">
        <v>930</v>
      </c>
      <c r="F68" s="30">
        <v>25</v>
      </c>
      <c r="G68" s="30">
        <v>72</v>
      </c>
      <c r="H68" s="30">
        <v>18</v>
      </c>
      <c r="I68" s="30">
        <v>0</v>
      </c>
      <c r="J68" s="30">
        <v>1</v>
      </c>
      <c r="K68" s="40">
        <f t="shared" si="12"/>
        <v>116</v>
      </c>
      <c r="L68" s="40">
        <v>31519174683</v>
      </c>
      <c r="M68" s="40" t="s">
        <v>95</v>
      </c>
      <c r="N68" s="40">
        <v>11205</v>
      </c>
      <c r="O68" s="126">
        <v>2833</v>
      </c>
      <c r="P68" s="127">
        <v>2.9775</v>
      </c>
      <c r="Q68" s="127">
        <v>0.23799999999999999</v>
      </c>
      <c r="R68" s="127">
        <f t="shared" si="13"/>
        <v>3.2155</v>
      </c>
      <c r="S68" s="128">
        <f t="shared" si="14"/>
        <v>3.2231607600000003</v>
      </c>
      <c r="T68" s="128">
        <f t="shared" si="15"/>
        <v>5.1112277750000006</v>
      </c>
      <c r="U68" s="128">
        <f t="shared" si="21"/>
        <v>0.24566076000000026</v>
      </c>
      <c r="V68" s="128">
        <f t="shared" si="20"/>
        <v>4.8732277750000002</v>
      </c>
      <c r="W68" s="128">
        <f t="shared" si="16"/>
        <v>6.689342494800006E-2</v>
      </c>
      <c r="X68" s="128">
        <f t="shared" si="17"/>
        <v>1.5029034458099999</v>
      </c>
      <c r="Y68" s="128">
        <f t="shared" si="18"/>
        <v>0.2</v>
      </c>
      <c r="Z68" s="128">
        <f t="shared" si="19"/>
        <v>4.51</v>
      </c>
    </row>
    <row r="69" spans="1:26" ht="24.95" customHeight="1">
      <c r="A69" s="22" t="s">
        <v>2266</v>
      </c>
      <c r="B69" s="22" t="s">
        <v>2266</v>
      </c>
      <c r="C69" s="61">
        <v>63</v>
      </c>
      <c r="D69" s="107" t="s">
        <v>931</v>
      </c>
      <c r="E69" s="22" t="s">
        <v>932</v>
      </c>
      <c r="F69" s="30">
        <v>9</v>
      </c>
      <c r="G69" s="30">
        <v>11</v>
      </c>
      <c r="H69" s="30">
        <v>31</v>
      </c>
      <c r="I69" s="30">
        <v>0</v>
      </c>
      <c r="J69" s="30">
        <v>0</v>
      </c>
      <c r="K69" s="40">
        <f t="shared" si="12"/>
        <v>51</v>
      </c>
      <c r="L69" s="40">
        <v>31519173634</v>
      </c>
      <c r="M69" s="40" t="s">
        <v>95</v>
      </c>
      <c r="N69" s="40">
        <v>11205</v>
      </c>
      <c r="O69" s="126">
        <v>1628</v>
      </c>
      <c r="P69" s="127">
        <v>1.3395000000000001</v>
      </c>
      <c r="Q69" s="127">
        <v>0.31650000000000045</v>
      </c>
      <c r="R69" s="127">
        <f t="shared" si="13"/>
        <v>1.6560000000000006</v>
      </c>
      <c r="S69" s="128">
        <f t="shared" si="14"/>
        <v>1.85220816</v>
      </c>
      <c r="T69" s="128">
        <f t="shared" si="15"/>
        <v>2.9371969</v>
      </c>
      <c r="U69" s="128">
        <f t="shared" si="21"/>
        <v>0.51270815999999986</v>
      </c>
      <c r="V69" s="128">
        <f t="shared" si="20"/>
        <v>2.6206968999999996</v>
      </c>
      <c r="W69" s="128">
        <f t="shared" si="16"/>
        <v>0.13961043196799997</v>
      </c>
      <c r="X69" s="128">
        <f t="shared" si="17"/>
        <v>0.80822292395999973</v>
      </c>
      <c r="Y69" s="128">
        <f t="shared" si="18"/>
        <v>0.42</v>
      </c>
      <c r="Z69" s="128">
        <f t="shared" si="19"/>
        <v>2.42</v>
      </c>
    </row>
    <row r="70" spans="1:26" ht="24.95" customHeight="1">
      <c r="A70" s="22" t="s">
        <v>2266</v>
      </c>
      <c r="B70" s="33" t="s">
        <v>2125</v>
      </c>
      <c r="C70" s="61">
        <v>64</v>
      </c>
      <c r="D70" s="107" t="s">
        <v>933</v>
      </c>
      <c r="E70" s="22" t="s">
        <v>934</v>
      </c>
      <c r="F70" s="30">
        <v>36</v>
      </c>
      <c r="G70" s="30">
        <v>83</v>
      </c>
      <c r="H70" s="30">
        <v>42</v>
      </c>
      <c r="I70" s="30">
        <v>0</v>
      </c>
      <c r="J70" s="30">
        <v>0</v>
      </c>
      <c r="K70" s="40">
        <f t="shared" si="12"/>
        <v>161</v>
      </c>
      <c r="L70" s="40">
        <v>31519174322</v>
      </c>
      <c r="M70" s="40" t="s">
        <v>95</v>
      </c>
      <c r="N70" s="40">
        <v>11205</v>
      </c>
      <c r="O70" s="126">
        <v>3823</v>
      </c>
      <c r="P70" s="127">
        <v>2.2275</v>
      </c>
      <c r="Q70" s="127">
        <v>3.1059999999999994</v>
      </c>
      <c r="R70" s="127">
        <f t="shared" si="13"/>
        <v>5.333499999999999</v>
      </c>
      <c r="S70" s="128">
        <f t="shared" si="14"/>
        <v>4.3495035600000005</v>
      </c>
      <c r="T70" s="128">
        <f t="shared" si="15"/>
        <v>6.8973610250000004</v>
      </c>
      <c r="U70" s="128">
        <f t="shared" si="21"/>
        <v>2.1220035600000005</v>
      </c>
      <c r="V70" s="128">
        <f t="shared" si="20"/>
        <v>3.7913610250000009</v>
      </c>
      <c r="W70" s="128">
        <f t="shared" si="16"/>
        <v>0.57782156938800011</v>
      </c>
      <c r="X70" s="128">
        <f t="shared" si="17"/>
        <v>1.1692557401100001</v>
      </c>
      <c r="Y70" s="128">
        <f t="shared" si="18"/>
        <v>1.73</v>
      </c>
      <c r="Z70" s="128">
        <f t="shared" si="19"/>
        <v>3.51</v>
      </c>
    </row>
    <row r="71" spans="1:26" ht="24.95" customHeight="1">
      <c r="A71" s="22" t="s">
        <v>2266</v>
      </c>
      <c r="B71" s="22" t="s">
        <v>935</v>
      </c>
      <c r="C71" s="61">
        <v>65</v>
      </c>
      <c r="D71" s="107" t="s">
        <v>1489</v>
      </c>
      <c r="E71" s="22" t="s">
        <v>936</v>
      </c>
      <c r="F71" s="30">
        <v>0</v>
      </c>
      <c r="G71" s="30">
        <v>39</v>
      </c>
      <c r="H71" s="30">
        <v>61</v>
      </c>
      <c r="I71" s="30">
        <v>0</v>
      </c>
      <c r="J71" s="30">
        <v>0</v>
      </c>
      <c r="K71" s="40">
        <f t="shared" ref="K71:K84" si="22">J71+I71+H71+G71+F71</f>
        <v>100</v>
      </c>
      <c r="L71" s="40">
        <v>31519183451</v>
      </c>
      <c r="M71" s="40" t="s">
        <v>95</v>
      </c>
      <c r="N71" s="40">
        <v>11205</v>
      </c>
      <c r="O71" s="126">
        <v>2136</v>
      </c>
      <c r="P71" s="127">
        <v>1.3679994999999991</v>
      </c>
      <c r="Q71" s="127">
        <v>1.79</v>
      </c>
      <c r="R71" s="127">
        <f t="shared" ref="R71:R84" si="23">P71+Q71</f>
        <v>3.157999499999999</v>
      </c>
      <c r="S71" s="128">
        <f t="shared" ref="S71:S84" si="24">O71*0.00113772</f>
        <v>2.43016992</v>
      </c>
      <c r="T71" s="128">
        <f t="shared" ref="T71:T84" si="25">O71*0.001804175</f>
        <v>3.8537178000000001</v>
      </c>
      <c r="U71" s="128">
        <f t="shared" si="21"/>
        <v>1.0621704200000008</v>
      </c>
      <c r="V71" s="128">
        <f t="shared" si="20"/>
        <v>2.0637178</v>
      </c>
      <c r="W71" s="128">
        <f t="shared" ref="W71:W84" si="26">U71/3*81.69%</f>
        <v>0.28922900536600021</v>
      </c>
      <c r="X71" s="128">
        <f t="shared" ref="X71:X84" si="27">V71/3*92.52%</f>
        <v>0.63645056952000001</v>
      </c>
      <c r="Y71" s="128">
        <f t="shared" ref="Y71:Y84" si="28">ROUND(W71*3,2)</f>
        <v>0.87</v>
      </c>
      <c r="Z71" s="128">
        <f t="shared" ref="Z71:Z84" si="29">ROUND(X71*3,2)</f>
        <v>1.91</v>
      </c>
    </row>
    <row r="72" spans="1:26" ht="24.95" customHeight="1">
      <c r="A72" s="22" t="s">
        <v>2266</v>
      </c>
      <c r="B72" s="33" t="s">
        <v>2131</v>
      </c>
      <c r="C72" s="61">
        <v>66</v>
      </c>
      <c r="D72" s="107" t="s">
        <v>1485</v>
      </c>
      <c r="E72" s="22" t="s">
        <v>937</v>
      </c>
      <c r="F72" s="30">
        <v>18</v>
      </c>
      <c r="G72" s="30">
        <v>42</v>
      </c>
      <c r="H72" s="30">
        <v>41</v>
      </c>
      <c r="I72" s="30">
        <v>0</v>
      </c>
      <c r="J72" s="30">
        <v>0</v>
      </c>
      <c r="K72" s="40">
        <f t="shared" si="22"/>
        <v>101</v>
      </c>
      <c r="L72" s="40">
        <v>31519174956</v>
      </c>
      <c r="M72" s="40" t="s">
        <v>95</v>
      </c>
      <c r="N72" s="40">
        <v>11205</v>
      </c>
      <c r="O72" s="126">
        <v>3097</v>
      </c>
      <c r="P72" s="127">
        <v>1.1725000000000001</v>
      </c>
      <c r="Q72" s="127">
        <v>1.6955</v>
      </c>
      <c r="R72" s="127">
        <f t="shared" si="23"/>
        <v>2.8680000000000003</v>
      </c>
      <c r="S72" s="128">
        <f t="shared" si="24"/>
        <v>3.5235188400000004</v>
      </c>
      <c r="T72" s="128">
        <f t="shared" si="25"/>
        <v>5.5875299750000007</v>
      </c>
      <c r="U72" s="128">
        <f t="shared" si="21"/>
        <v>2.3510188400000001</v>
      </c>
      <c r="V72" s="128">
        <f t="shared" si="20"/>
        <v>3.8920299750000007</v>
      </c>
      <c r="W72" s="128">
        <f t="shared" si="26"/>
        <v>0.64018243013199994</v>
      </c>
      <c r="X72" s="128">
        <f t="shared" si="27"/>
        <v>1.2003020442900001</v>
      </c>
      <c r="Y72" s="128">
        <f t="shared" si="28"/>
        <v>1.92</v>
      </c>
      <c r="Z72" s="128">
        <f t="shared" si="29"/>
        <v>3.6</v>
      </c>
    </row>
    <row r="73" spans="1:26" ht="24.95" customHeight="1">
      <c r="A73" s="22" t="s">
        <v>2266</v>
      </c>
      <c r="B73" s="22" t="s">
        <v>926</v>
      </c>
      <c r="C73" s="61">
        <v>67</v>
      </c>
      <c r="D73" s="107" t="s">
        <v>1492</v>
      </c>
      <c r="E73" s="22" t="s">
        <v>938</v>
      </c>
      <c r="F73" s="30">
        <v>29</v>
      </c>
      <c r="G73" s="30">
        <v>101</v>
      </c>
      <c r="H73" s="30">
        <v>3</v>
      </c>
      <c r="I73" s="30">
        <v>0</v>
      </c>
      <c r="J73" s="30">
        <v>0</v>
      </c>
      <c r="K73" s="40">
        <f t="shared" si="22"/>
        <v>133</v>
      </c>
      <c r="L73" s="40">
        <v>31519181363</v>
      </c>
      <c r="M73" s="40" t="s">
        <v>95</v>
      </c>
      <c r="N73" s="40">
        <v>11205</v>
      </c>
      <c r="O73" s="126">
        <v>3930</v>
      </c>
      <c r="P73" s="127">
        <v>1.4179999999999997</v>
      </c>
      <c r="Q73" s="127">
        <v>1.7424999999999999</v>
      </c>
      <c r="R73" s="127">
        <f t="shared" si="23"/>
        <v>3.1604999999999999</v>
      </c>
      <c r="S73" s="128">
        <f t="shared" si="24"/>
        <v>4.4712396000000005</v>
      </c>
      <c r="T73" s="128">
        <f t="shared" si="25"/>
        <v>7.0904077500000007</v>
      </c>
      <c r="U73" s="128">
        <f t="shared" si="21"/>
        <v>3.0532396000000008</v>
      </c>
      <c r="V73" s="128">
        <f t="shared" si="20"/>
        <v>5.347907750000001</v>
      </c>
      <c r="W73" s="128">
        <f t="shared" si="26"/>
        <v>0.83139714308000012</v>
      </c>
      <c r="X73" s="128">
        <f t="shared" si="27"/>
        <v>1.6492947501000002</v>
      </c>
      <c r="Y73" s="128">
        <f t="shared" si="28"/>
        <v>2.4900000000000002</v>
      </c>
      <c r="Z73" s="128">
        <f t="shared" si="29"/>
        <v>4.95</v>
      </c>
    </row>
    <row r="74" spans="1:26" ht="24.95" customHeight="1">
      <c r="A74" s="22" t="s">
        <v>2266</v>
      </c>
      <c r="B74" s="33" t="s">
        <v>2125</v>
      </c>
      <c r="C74" s="61">
        <v>68</v>
      </c>
      <c r="D74" s="107" t="s">
        <v>939</v>
      </c>
      <c r="E74" s="22" t="s">
        <v>940</v>
      </c>
      <c r="F74" s="30">
        <v>5</v>
      </c>
      <c r="G74" s="30">
        <v>80</v>
      </c>
      <c r="H74" s="30">
        <v>1</v>
      </c>
      <c r="I74" s="30">
        <v>0</v>
      </c>
      <c r="J74" s="30">
        <v>0</v>
      </c>
      <c r="K74" s="40">
        <f t="shared" si="22"/>
        <v>86</v>
      </c>
      <c r="L74" s="40">
        <v>31519182129</v>
      </c>
      <c r="M74" s="40" t="s">
        <v>95</v>
      </c>
      <c r="N74" s="40">
        <v>11205</v>
      </c>
      <c r="O74" s="126">
        <v>3257</v>
      </c>
      <c r="P74" s="127">
        <v>0.94599999999999995</v>
      </c>
      <c r="Q74" s="127">
        <v>1.5170000000000003</v>
      </c>
      <c r="R74" s="127">
        <f t="shared" si="23"/>
        <v>2.4630000000000001</v>
      </c>
      <c r="S74" s="128">
        <f t="shared" si="24"/>
        <v>3.70555404</v>
      </c>
      <c r="T74" s="128">
        <f t="shared" si="25"/>
        <v>5.8761979750000002</v>
      </c>
      <c r="U74" s="128">
        <f t="shared" si="21"/>
        <v>2.7595540400000003</v>
      </c>
      <c r="V74" s="128">
        <f t="shared" si="20"/>
        <v>4.3591979749999998</v>
      </c>
      <c r="W74" s="128">
        <f t="shared" si="26"/>
        <v>0.75142656509200001</v>
      </c>
      <c r="X74" s="128">
        <f t="shared" si="27"/>
        <v>1.3443766554899998</v>
      </c>
      <c r="Y74" s="128">
        <f t="shared" si="28"/>
        <v>2.25</v>
      </c>
      <c r="Z74" s="128">
        <f t="shared" si="29"/>
        <v>4.03</v>
      </c>
    </row>
    <row r="75" spans="1:26" ht="24.95" customHeight="1">
      <c r="A75" s="22" t="s">
        <v>2266</v>
      </c>
      <c r="B75" s="22" t="s">
        <v>2281</v>
      </c>
      <c r="C75" s="61">
        <v>69</v>
      </c>
      <c r="D75" s="107" t="s">
        <v>163</v>
      </c>
      <c r="E75" s="22" t="s">
        <v>941</v>
      </c>
      <c r="F75" s="30">
        <v>8</v>
      </c>
      <c r="G75" s="30">
        <v>60</v>
      </c>
      <c r="H75" s="30">
        <v>38</v>
      </c>
      <c r="I75" s="30">
        <v>0</v>
      </c>
      <c r="J75" s="30">
        <v>0</v>
      </c>
      <c r="K75" s="40">
        <f t="shared" si="22"/>
        <v>106</v>
      </c>
      <c r="L75" s="40">
        <v>31519181839</v>
      </c>
      <c r="M75" s="40" t="s">
        <v>95</v>
      </c>
      <c r="N75" s="40">
        <v>11205</v>
      </c>
      <c r="O75" s="126">
        <v>2200</v>
      </c>
      <c r="P75" s="127">
        <v>3.3250000000000002</v>
      </c>
      <c r="Q75" s="127">
        <v>1.1930000000000001</v>
      </c>
      <c r="R75" s="127">
        <f t="shared" si="23"/>
        <v>4.5180000000000007</v>
      </c>
      <c r="S75" s="128">
        <f t="shared" si="24"/>
        <v>2.5029840000000001</v>
      </c>
      <c r="T75" s="128">
        <f t="shared" si="25"/>
        <v>3.9691850000000004</v>
      </c>
      <c r="U75" s="151">
        <v>0</v>
      </c>
      <c r="V75" s="128">
        <f t="shared" si="20"/>
        <v>2.7761850000000003</v>
      </c>
      <c r="W75" s="128">
        <f t="shared" si="26"/>
        <v>0</v>
      </c>
      <c r="X75" s="128">
        <f t="shared" si="27"/>
        <v>0.85617545399999995</v>
      </c>
      <c r="Y75" s="128">
        <f t="shared" si="28"/>
        <v>0</v>
      </c>
      <c r="Z75" s="128">
        <f t="shared" si="29"/>
        <v>2.57</v>
      </c>
    </row>
    <row r="76" spans="1:26" ht="24.95" customHeight="1">
      <c r="A76" s="33" t="s">
        <v>2195</v>
      </c>
      <c r="B76" s="33" t="s">
        <v>2210</v>
      </c>
      <c r="C76" s="61">
        <v>70</v>
      </c>
      <c r="D76" s="107" t="s">
        <v>1455</v>
      </c>
      <c r="E76" s="22" t="s">
        <v>942</v>
      </c>
      <c r="F76" s="30">
        <v>17</v>
      </c>
      <c r="G76" s="30">
        <v>9</v>
      </c>
      <c r="H76" s="30">
        <v>34</v>
      </c>
      <c r="I76" s="30">
        <v>0</v>
      </c>
      <c r="J76" s="30">
        <v>0</v>
      </c>
      <c r="K76" s="40">
        <f t="shared" si="22"/>
        <v>60</v>
      </c>
      <c r="L76" s="40">
        <v>31519005240</v>
      </c>
      <c r="M76" s="40" t="s">
        <v>95</v>
      </c>
      <c r="N76" s="40">
        <v>11205</v>
      </c>
      <c r="O76" s="126">
        <v>1062</v>
      </c>
      <c r="P76" s="127">
        <v>0.65949999999999998</v>
      </c>
      <c r="Q76" s="127">
        <v>0.92749999999999999</v>
      </c>
      <c r="R76" s="127">
        <f t="shared" si="23"/>
        <v>1.587</v>
      </c>
      <c r="S76" s="128">
        <f t="shared" si="24"/>
        <v>1.2082586400000002</v>
      </c>
      <c r="T76" s="128">
        <f t="shared" si="25"/>
        <v>1.91603385</v>
      </c>
      <c r="U76" s="128">
        <f>S76-P76</f>
        <v>0.54875864000000019</v>
      </c>
      <c r="V76" s="128">
        <f t="shared" si="20"/>
        <v>0.98853385000000005</v>
      </c>
      <c r="W76" s="128">
        <f t="shared" si="26"/>
        <v>0.14942697767200006</v>
      </c>
      <c r="X76" s="128">
        <f t="shared" si="27"/>
        <v>0.30486383934</v>
      </c>
      <c r="Y76" s="128">
        <f t="shared" si="28"/>
        <v>0.45</v>
      </c>
      <c r="Z76" s="128">
        <f t="shared" si="29"/>
        <v>0.91</v>
      </c>
    </row>
    <row r="77" spans="1:26" ht="24.95" customHeight="1">
      <c r="A77" s="33" t="s">
        <v>2195</v>
      </c>
      <c r="B77" s="33" t="s">
        <v>2203</v>
      </c>
      <c r="C77" s="61">
        <v>71</v>
      </c>
      <c r="D77" s="107" t="s">
        <v>943</v>
      </c>
      <c r="E77" s="22" t="s">
        <v>944</v>
      </c>
      <c r="F77" s="30">
        <v>14</v>
      </c>
      <c r="G77" s="30">
        <v>52</v>
      </c>
      <c r="H77" s="30">
        <v>35</v>
      </c>
      <c r="I77" s="30">
        <v>0</v>
      </c>
      <c r="J77" s="30">
        <v>0</v>
      </c>
      <c r="K77" s="40">
        <f t="shared" si="22"/>
        <v>101</v>
      </c>
      <c r="L77" s="40">
        <v>31519004712</v>
      </c>
      <c r="M77" s="40" t="s">
        <v>95</v>
      </c>
      <c r="N77" s="40">
        <v>11205</v>
      </c>
      <c r="O77" s="126">
        <v>2539</v>
      </c>
      <c r="P77" s="127">
        <v>1.56</v>
      </c>
      <c r="Q77" s="127">
        <v>-1.1845000000000001</v>
      </c>
      <c r="R77" s="127">
        <f t="shared" si="23"/>
        <v>0.37549999999999994</v>
      </c>
      <c r="S77" s="128">
        <f t="shared" si="24"/>
        <v>2.8886710799999999</v>
      </c>
      <c r="T77" s="128">
        <f t="shared" si="25"/>
        <v>4.5808003250000002</v>
      </c>
      <c r="U77" s="128">
        <f>S77-P77</f>
        <v>1.3286710799999999</v>
      </c>
      <c r="V77" s="128">
        <f t="shared" si="20"/>
        <v>5.7653003250000001</v>
      </c>
      <c r="W77" s="128">
        <f t="shared" si="26"/>
        <v>0.36179713508399997</v>
      </c>
      <c r="X77" s="128">
        <f t="shared" si="27"/>
        <v>1.7780186202299999</v>
      </c>
      <c r="Y77" s="128">
        <f t="shared" si="28"/>
        <v>1.0900000000000001</v>
      </c>
      <c r="Z77" s="128">
        <f t="shared" si="29"/>
        <v>5.33</v>
      </c>
    </row>
    <row r="78" spans="1:26" ht="24.95" customHeight="1">
      <c r="A78" s="33" t="s">
        <v>2195</v>
      </c>
      <c r="B78" s="33" t="s">
        <v>2206</v>
      </c>
      <c r="C78" s="61">
        <v>72</v>
      </c>
      <c r="D78" s="107" t="s">
        <v>1535</v>
      </c>
      <c r="E78" s="22" t="s">
        <v>945</v>
      </c>
      <c r="F78" s="30">
        <v>23</v>
      </c>
      <c r="G78" s="30">
        <v>9</v>
      </c>
      <c r="H78" s="30">
        <v>25</v>
      </c>
      <c r="I78" s="30">
        <v>0</v>
      </c>
      <c r="J78" s="30">
        <v>0</v>
      </c>
      <c r="K78" s="40">
        <f t="shared" si="22"/>
        <v>57</v>
      </c>
      <c r="L78" s="40">
        <v>31519005954</v>
      </c>
      <c r="M78" s="40" t="s">
        <v>95</v>
      </c>
      <c r="N78" s="40">
        <v>11205</v>
      </c>
      <c r="O78" s="126">
        <v>1574</v>
      </c>
      <c r="P78" s="127">
        <v>0.499</v>
      </c>
      <c r="Q78" s="127">
        <v>0.96150000000000002</v>
      </c>
      <c r="R78" s="127">
        <f t="shared" si="23"/>
        <v>1.4605000000000001</v>
      </c>
      <c r="S78" s="128">
        <f t="shared" si="24"/>
        <v>1.7907712800000002</v>
      </c>
      <c r="T78" s="128">
        <f t="shared" si="25"/>
        <v>2.8397714500000002</v>
      </c>
      <c r="U78" s="128">
        <f>S78-P78</f>
        <v>1.2917712800000003</v>
      </c>
      <c r="V78" s="128">
        <f t="shared" si="20"/>
        <v>1.8782714500000002</v>
      </c>
      <c r="W78" s="128">
        <f t="shared" si="26"/>
        <v>0.35174931954400007</v>
      </c>
      <c r="X78" s="128">
        <f t="shared" si="27"/>
        <v>0.57925891517999994</v>
      </c>
      <c r="Y78" s="128">
        <f t="shared" si="28"/>
        <v>1.06</v>
      </c>
      <c r="Z78" s="128">
        <f t="shared" si="29"/>
        <v>1.74</v>
      </c>
    </row>
    <row r="79" spans="1:26" ht="24.95" customHeight="1">
      <c r="A79" s="33" t="s">
        <v>2195</v>
      </c>
      <c r="B79" s="33" t="s">
        <v>946</v>
      </c>
      <c r="C79" s="61">
        <v>73</v>
      </c>
      <c r="D79" s="107" t="s">
        <v>1447</v>
      </c>
      <c r="E79" s="22" t="s">
        <v>947</v>
      </c>
      <c r="F79" s="30">
        <v>0</v>
      </c>
      <c r="G79" s="30">
        <v>0</v>
      </c>
      <c r="H79" s="30">
        <v>43</v>
      </c>
      <c r="I79" s="30">
        <v>0</v>
      </c>
      <c r="J79" s="30">
        <v>0</v>
      </c>
      <c r="K79" s="40">
        <f t="shared" si="22"/>
        <v>43</v>
      </c>
      <c r="L79" s="40">
        <v>31519007587</v>
      </c>
      <c r="M79" s="40" t="s">
        <v>95</v>
      </c>
      <c r="N79" s="40">
        <v>11205</v>
      </c>
      <c r="O79" s="126">
        <v>1277</v>
      </c>
      <c r="P79" s="127">
        <v>0.56150000000000011</v>
      </c>
      <c r="Q79" s="127">
        <v>0.877</v>
      </c>
      <c r="R79" s="127">
        <f t="shared" si="23"/>
        <v>1.4385000000000001</v>
      </c>
      <c r="S79" s="128">
        <f t="shared" si="24"/>
        <v>1.45286844</v>
      </c>
      <c r="T79" s="128">
        <f t="shared" si="25"/>
        <v>2.3039314750000002</v>
      </c>
      <c r="U79" s="128">
        <f>S79-P79</f>
        <v>0.89136843999999993</v>
      </c>
      <c r="V79" s="128">
        <f t="shared" si="20"/>
        <v>1.4269314750000002</v>
      </c>
      <c r="W79" s="128">
        <f t="shared" si="26"/>
        <v>0.24271962621199997</v>
      </c>
      <c r="X79" s="128">
        <f t="shared" si="27"/>
        <v>0.44006566689000004</v>
      </c>
      <c r="Y79" s="128">
        <f t="shared" si="28"/>
        <v>0.73</v>
      </c>
      <c r="Z79" s="128">
        <f t="shared" si="29"/>
        <v>1.32</v>
      </c>
    </row>
    <row r="80" spans="1:26" ht="24.95" customHeight="1">
      <c r="A80" s="33" t="s">
        <v>2195</v>
      </c>
      <c r="B80" s="33" t="s">
        <v>2201</v>
      </c>
      <c r="C80" s="61">
        <v>74</v>
      </c>
      <c r="D80" s="107" t="s">
        <v>948</v>
      </c>
      <c r="E80" s="22" t="s">
        <v>949</v>
      </c>
      <c r="F80" s="30">
        <v>0</v>
      </c>
      <c r="G80" s="30">
        <v>14</v>
      </c>
      <c r="H80" s="30">
        <v>36</v>
      </c>
      <c r="I80" s="30">
        <v>0</v>
      </c>
      <c r="J80" s="30">
        <v>0</v>
      </c>
      <c r="K80" s="40">
        <f t="shared" si="22"/>
        <v>50</v>
      </c>
      <c r="L80" s="40">
        <v>31519007010</v>
      </c>
      <c r="M80" s="40" t="s">
        <v>95</v>
      </c>
      <c r="N80" s="40">
        <v>11205</v>
      </c>
      <c r="O80" s="126">
        <v>1713</v>
      </c>
      <c r="P80" s="127">
        <v>1.399</v>
      </c>
      <c r="Q80" s="127">
        <v>-0.65899999999999981</v>
      </c>
      <c r="R80" s="127">
        <f t="shared" si="23"/>
        <v>0.74000000000000021</v>
      </c>
      <c r="S80" s="128">
        <f t="shared" si="24"/>
        <v>1.9489143600000001</v>
      </c>
      <c r="T80" s="128">
        <f t="shared" si="25"/>
        <v>3.0905517750000002</v>
      </c>
      <c r="U80" s="128">
        <f>S80-P80</f>
        <v>0.54991436000000005</v>
      </c>
      <c r="V80" s="128">
        <f t="shared" si="20"/>
        <v>3.749551775</v>
      </c>
      <c r="W80" s="128">
        <f t="shared" si="26"/>
        <v>0.14974168022800002</v>
      </c>
      <c r="X80" s="128">
        <f t="shared" si="27"/>
        <v>1.15636176741</v>
      </c>
      <c r="Y80" s="128">
        <f t="shared" si="28"/>
        <v>0.45</v>
      </c>
      <c r="Z80" s="128">
        <f t="shared" si="29"/>
        <v>3.47</v>
      </c>
    </row>
    <row r="81" spans="1:26" ht="24.95" customHeight="1">
      <c r="A81" s="33" t="s">
        <v>2195</v>
      </c>
      <c r="B81" s="33" t="s">
        <v>2212</v>
      </c>
      <c r="C81" s="61">
        <v>75</v>
      </c>
      <c r="D81" s="107" t="s">
        <v>1450</v>
      </c>
      <c r="E81" s="22" t="s">
        <v>950</v>
      </c>
      <c r="F81" s="30">
        <v>12</v>
      </c>
      <c r="G81" s="30">
        <v>4</v>
      </c>
      <c r="H81" s="30">
        <v>25</v>
      </c>
      <c r="I81" s="30">
        <v>0</v>
      </c>
      <c r="J81" s="30">
        <v>0</v>
      </c>
      <c r="K81" s="40">
        <f t="shared" si="22"/>
        <v>41</v>
      </c>
      <c r="L81" s="40">
        <v>31519004280</v>
      </c>
      <c r="M81" s="40" t="s">
        <v>95</v>
      </c>
      <c r="N81" s="40">
        <v>11205</v>
      </c>
      <c r="O81" s="126">
        <v>1155</v>
      </c>
      <c r="P81" s="127">
        <v>1.3774999999999999</v>
      </c>
      <c r="Q81" s="127">
        <v>-5.7500000000000107E-2</v>
      </c>
      <c r="R81" s="127">
        <f t="shared" si="23"/>
        <v>1.3199999999999998</v>
      </c>
      <c r="S81" s="128">
        <f t="shared" si="24"/>
        <v>1.3140666000000001</v>
      </c>
      <c r="T81" s="128">
        <f t="shared" si="25"/>
        <v>2.0838221250000002</v>
      </c>
      <c r="U81" s="151">
        <v>0</v>
      </c>
      <c r="V81" s="128">
        <f t="shared" si="20"/>
        <v>2.1413221250000003</v>
      </c>
      <c r="W81" s="128">
        <f t="shared" si="26"/>
        <v>0</v>
      </c>
      <c r="X81" s="128">
        <f t="shared" si="27"/>
        <v>0.66038374335000005</v>
      </c>
      <c r="Y81" s="128">
        <f t="shared" si="28"/>
        <v>0</v>
      </c>
      <c r="Z81" s="128">
        <f t="shared" si="29"/>
        <v>1.98</v>
      </c>
    </row>
    <row r="82" spans="1:26" ht="24.95" customHeight="1">
      <c r="A82" s="33" t="s">
        <v>2195</v>
      </c>
      <c r="B82" s="33" t="s">
        <v>951</v>
      </c>
      <c r="C82" s="61">
        <v>76</v>
      </c>
      <c r="D82" s="107" t="s">
        <v>529</v>
      </c>
      <c r="E82" s="22" t="s">
        <v>952</v>
      </c>
      <c r="F82" s="30">
        <v>14</v>
      </c>
      <c r="G82" s="30">
        <v>21</v>
      </c>
      <c r="H82" s="30">
        <v>24</v>
      </c>
      <c r="I82" s="30">
        <v>0</v>
      </c>
      <c r="J82" s="30">
        <v>0</v>
      </c>
      <c r="K82" s="40">
        <f t="shared" si="22"/>
        <v>59</v>
      </c>
      <c r="L82" s="40">
        <v>31519006628</v>
      </c>
      <c r="M82" s="40" t="s">
        <v>95</v>
      </c>
      <c r="N82" s="40">
        <v>11205</v>
      </c>
      <c r="O82" s="126">
        <v>1497</v>
      </c>
      <c r="P82" s="127">
        <v>3.3120000000000003</v>
      </c>
      <c r="Q82" s="127">
        <v>0.16369999999999996</v>
      </c>
      <c r="R82" s="127">
        <f t="shared" si="23"/>
        <v>3.4757000000000002</v>
      </c>
      <c r="S82" s="128">
        <f t="shared" si="24"/>
        <v>1.7031668400000002</v>
      </c>
      <c r="T82" s="128">
        <f t="shared" si="25"/>
        <v>2.7008499750000001</v>
      </c>
      <c r="U82" s="151">
        <v>0</v>
      </c>
      <c r="V82" s="128">
        <f t="shared" si="20"/>
        <v>2.5371499750000002</v>
      </c>
      <c r="W82" s="128">
        <f t="shared" si="26"/>
        <v>0</v>
      </c>
      <c r="X82" s="128">
        <f t="shared" si="27"/>
        <v>0.78245705229000007</v>
      </c>
      <c r="Y82" s="128">
        <f t="shared" si="28"/>
        <v>0</v>
      </c>
      <c r="Z82" s="128">
        <f t="shared" si="29"/>
        <v>2.35</v>
      </c>
    </row>
    <row r="83" spans="1:26" ht="24.95" customHeight="1">
      <c r="A83" s="33" t="s">
        <v>2195</v>
      </c>
      <c r="B83" s="33" t="s">
        <v>2195</v>
      </c>
      <c r="C83" s="61">
        <v>77</v>
      </c>
      <c r="D83" s="107" t="s">
        <v>1442</v>
      </c>
      <c r="E83" s="22" t="s">
        <v>953</v>
      </c>
      <c r="F83" s="30">
        <v>34</v>
      </c>
      <c r="G83" s="30">
        <v>21</v>
      </c>
      <c r="H83" s="30">
        <v>56</v>
      </c>
      <c r="I83" s="30">
        <v>0</v>
      </c>
      <c r="J83" s="30">
        <v>0</v>
      </c>
      <c r="K83" s="40">
        <f t="shared" si="22"/>
        <v>111</v>
      </c>
      <c r="L83" s="40">
        <v>31519003344</v>
      </c>
      <c r="M83" s="40" t="s">
        <v>95</v>
      </c>
      <c r="N83" s="40">
        <v>11205</v>
      </c>
      <c r="O83" s="126">
        <v>2949</v>
      </c>
      <c r="P83" s="127">
        <v>1.2620000000000002</v>
      </c>
      <c r="Q83" s="127">
        <v>1.9085000000000014</v>
      </c>
      <c r="R83" s="127">
        <f t="shared" si="23"/>
        <v>3.1705000000000014</v>
      </c>
      <c r="S83" s="128">
        <f t="shared" si="24"/>
        <v>3.35513628</v>
      </c>
      <c r="T83" s="128">
        <f t="shared" si="25"/>
        <v>5.3205120749999999</v>
      </c>
      <c r="U83" s="128">
        <f>S83-P83</f>
        <v>2.0931362799999995</v>
      </c>
      <c r="V83" s="128">
        <f t="shared" si="20"/>
        <v>3.4120120749999985</v>
      </c>
      <c r="W83" s="128">
        <f t="shared" si="26"/>
        <v>0.56996100904399982</v>
      </c>
      <c r="X83" s="128">
        <f t="shared" si="27"/>
        <v>1.0522645239299995</v>
      </c>
      <c r="Y83" s="128">
        <f t="shared" si="28"/>
        <v>1.71</v>
      </c>
      <c r="Z83" s="128">
        <f t="shared" si="29"/>
        <v>3.16</v>
      </c>
    </row>
    <row r="84" spans="1:26" ht="24.95" customHeight="1">
      <c r="A84" s="33" t="s">
        <v>2195</v>
      </c>
      <c r="B84" s="22" t="s">
        <v>2246</v>
      </c>
      <c r="C84" s="61">
        <v>78</v>
      </c>
      <c r="D84" s="107" t="s">
        <v>954</v>
      </c>
      <c r="E84" s="22" t="s">
        <v>955</v>
      </c>
      <c r="F84" s="30">
        <v>56</v>
      </c>
      <c r="G84" s="30">
        <v>25</v>
      </c>
      <c r="H84" s="30">
        <v>48</v>
      </c>
      <c r="I84" s="30">
        <v>0</v>
      </c>
      <c r="J84" s="30">
        <v>0</v>
      </c>
      <c r="K84" s="40">
        <f t="shared" si="22"/>
        <v>129</v>
      </c>
      <c r="L84" s="40">
        <v>31519003821</v>
      </c>
      <c r="M84" s="40" t="s">
        <v>95</v>
      </c>
      <c r="N84" s="40">
        <v>11205</v>
      </c>
      <c r="O84" s="126">
        <v>3818</v>
      </c>
      <c r="P84" s="127">
        <v>2.6375000000000002</v>
      </c>
      <c r="Q84" s="127">
        <v>1.4994999999999998</v>
      </c>
      <c r="R84" s="127">
        <f t="shared" si="23"/>
        <v>4.1370000000000005</v>
      </c>
      <c r="S84" s="128">
        <f t="shared" si="24"/>
        <v>4.3438149600000004</v>
      </c>
      <c r="T84" s="128">
        <f t="shared" si="25"/>
        <v>6.8883401500000003</v>
      </c>
      <c r="U84" s="128">
        <f>S84-P84</f>
        <v>1.7063149600000003</v>
      </c>
      <c r="V84" s="128">
        <f t="shared" si="20"/>
        <v>5.3888401500000001</v>
      </c>
      <c r="W84" s="128">
        <f t="shared" si="26"/>
        <v>0.46462956360800006</v>
      </c>
      <c r="X84" s="128">
        <f t="shared" si="27"/>
        <v>1.6619183022599999</v>
      </c>
      <c r="Y84" s="128">
        <f t="shared" si="28"/>
        <v>1.39</v>
      </c>
      <c r="Z84" s="128">
        <f t="shared" si="29"/>
        <v>4.99</v>
      </c>
    </row>
    <row r="85" spans="1:26" ht="30" customHeight="1">
      <c r="A85" s="238" t="s">
        <v>115</v>
      </c>
      <c r="B85" s="239"/>
      <c r="C85" s="239"/>
      <c r="D85" s="239"/>
      <c r="E85" s="240"/>
      <c r="F85" s="28"/>
      <c r="G85" s="28"/>
      <c r="H85" s="28"/>
      <c r="I85" s="28"/>
      <c r="J85" s="28"/>
      <c r="K85" s="15">
        <f>SUM(K7:K84)</f>
        <v>7607</v>
      </c>
      <c r="L85" s="43"/>
      <c r="M85" s="43"/>
      <c r="N85" s="43"/>
      <c r="O85" s="15">
        <f t="shared" ref="O85:Z85" si="30">SUM(O7:O84)</f>
        <v>209128</v>
      </c>
      <c r="P85" s="148">
        <f t="shared" si="30"/>
        <v>118.11327579999998</v>
      </c>
      <c r="Q85" s="148">
        <f t="shared" si="30"/>
        <v>149.95920000000001</v>
      </c>
      <c r="R85" s="148">
        <f t="shared" si="30"/>
        <v>268.07247580000006</v>
      </c>
      <c r="S85" s="148">
        <f t="shared" si="30"/>
        <v>237.92910816</v>
      </c>
      <c r="T85" s="148">
        <f t="shared" si="30"/>
        <v>377.30350939999983</v>
      </c>
      <c r="U85" s="148">
        <f t="shared" si="30"/>
        <v>123.36766979999999</v>
      </c>
      <c r="V85" s="148">
        <f t="shared" si="30"/>
        <v>227.94677747500006</v>
      </c>
      <c r="W85" s="148">
        <f t="shared" si="30"/>
        <v>33.593016486539987</v>
      </c>
      <c r="X85" s="148">
        <f t="shared" si="30"/>
        <v>70.298786173290026</v>
      </c>
      <c r="Y85" s="148">
        <f t="shared" si="30"/>
        <v>100.75000000000003</v>
      </c>
      <c r="Z85" s="148">
        <f t="shared" si="30"/>
        <v>210.94999999999996</v>
      </c>
    </row>
  </sheetData>
  <mergeCells count="18">
    <mergeCell ref="L4:L5"/>
    <mergeCell ref="E4:E5"/>
    <mergeCell ref="W4:X4"/>
    <mergeCell ref="Y4:Z4"/>
    <mergeCell ref="O4:O5"/>
    <mergeCell ref="P4:R4"/>
    <mergeCell ref="S4:T4"/>
    <mergeCell ref="U4:V4"/>
    <mergeCell ref="A1:N1"/>
    <mergeCell ref="N4:N5"/>
    <mergeCell ref="M4:M5"/>
    <mergeCell ref="A85:E85"/>
    <mergeCell ref="B3:C3"/>
    <mergeCell ref="B4:B5"/>
    <mergeCell ref="K4:K5"/>
    <mergeCell ref="C4:C5"/>
    <mergeCell ref="A4:A5"/>
    <mergeCell ref="E3:L3"/>
  </mergeCells>
  <phoneticPr fontId="32" type="noConversion"/>
  <pageMargins left="0.46" right="0.2" top="0.56000000000000005" bottom="0.79" header="0.6" footer="0.68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37"/>
  <sheetViews>
    <sheetView topLeftCell="A95" zoomScale="70" workbookViewId="0">
      <selection activeCell="B111" sqref="B111"/>
    </sheetView>
  </sheetViews>
  <sheetFormatPr defaultRowHeight="18"/>
  <cols>
    <col min="1" max="1" width="20.140625" style="159" customWidth="1"/>
    <col min="2" max="2" width="18.42578125" style="159" customWidth="1"/>
    <col min="3" max="3" width="8.85546875" style="159" customWidth="1"/>
    <col min="4" max="4" width="27.28515625" style="167" hidden="1" customWidth="1"/>
    <col min="5" max="5" width="27.5703125" style="159" customWidth="1"/>
    <col min="6" max="7" width="11.85546875" style="159" hidden="1" customWidth="1"/>
    <col min="8" max="8" width="13.5703125" style="159" hidden="1" customWidth="1"/>
    <col min="9" max="9" width="11.85546875" style="159" hidden="1" customWidth="1"/>
    <col min="10" max="10" width="12" style="159" hidden="1" customWidth="1"/>
    <col min="11" max="11" width="13.5703125" style="159" customWidth="1"/>
    <col min="12" max="12" width="24.5703125" style="168" customWidth="1"/>
    <col min="13" max="13" width="38.28515625" style="159" customWidth="1"/>
    <col min="14" max="14" width="13.42578125" style="159" hidden="1" customWidth="1"/>
    <col min="15" max="15" width="11.42578125" style="159" customWidth="1"/>
    <col min="16" max="16" width="11.7109375" style="159" customWidth="1"/>
    <col min="17" max="17" width="11.5703125" style="159" customWidth="1"/>
    <col min="18" max="18" width="13.5703125" style="159" customWidth="1"/>
    <col min="19" max="19" width="10.7109375" style="159" customWidth="1"/>
    <col min="20" max="20" width="11.42578125" style="159" customWidth="1"/>
    <col min="21" max="21" width="11.28515625" style="159" customWidth="1"/>
    <col min="22" max="22" width="11.85546875" style="159" customWidth="1"/>
    <col min="23" max="23" width="10.5703125" style="159" customWidth="1"/>
    <col min="24" max="25" width="9.140625" style="159"/>
    <col min="26" max="26" width="9.28515625" style="159" customWidth="1"/>
    <col min="27" max="16384" width="9.140625" style="159"/>
  </cols>
  <sheetData>
    <row r="1" spans="1:26" s="156" customFormat="1" ht="44.25" customHeight="1">
      <c r="A1" s="241" t="s">
        <v>633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157" customFormat="1" ht="20.25">
      <c r="C2" s="21"/>
      <c r="D2" s="158"/>
      <c r="E2" s="20"/>
      <c r="F2" s="20"/>
      <c r="G2" s="20"/>
      <c r="H2" s="20"/>
      <c r="I2" s="20"/>
      <c r="J2" s="20"/>
      <c r="K2" s="20"/>
      <c r="L2" s="20"/>
    </row>
    <row r="3" spans="1:26" s="157" customFormat="1" ht="20.25" customHeight="1">
      <c r="B3" s="245" t="s">
        <v>634</v>
      </c>
      <c r="C3" s="245"/>
      <c r="D3" s="75"/>
      <c r="E3" s="69"/>
      <c r="F3" s="36"/>
      <c r="G3" s="36"/>
      <c r="H3" s="36"/>
      <c r="I3" s="36"/>
      <c r="J3" s="36"/>
      <c r="K3" s="36"/>
      <c r="L3" s="36"/>
    </row>
    <row r="4" spans="1:26" ht="72.75" customHeight="1">
      <c r="A4" s="232" t="s">
        <v>102</v>
      </c>
      <c r="B4" s="232" t="s">
        <v>2888</v>
      </c>
      <c r="C4" s="232" t="s">
        <v>2070</v>
      </c>
      <c r="D4" s="16"/>
      <c r="E4" s="232" t="s">
        <v>2606</v>
      </c>
      <c r="F4" s="13" t="s">
        <v>2926</v>
      </c>
      <c r="G4" s="13" t="s">
        <v>2927</v>
      </c>
      <c r="H4" s="13" t="s">
        <v>2928</v>
      </c>
      <c r="I4" s="13" t="s">
        <v>2929</v>
      </c>
      <c r="J4" s="13" t="s">
        <v>2930</v>
      </c>
      <c r="K4" s="232" t="s">
        <v>2059</v>
      </c>
      <c r="L4" s="232" t="s">
        <v>2912</v>
      </c>
      <c r="M4" s="232" t="s">
        <v>69</v>
      </c>
      <c r="N4" s="244" t="s">
        <v>128</v>
      </c>
      <c r="O4" s="233" t="s">
        <v>635</v>
      </c>
      <c r="P4" s="232" t="s">
        <v>2616</v>
      </c>
      <c r="Q4" s="232"/>
      <c r="R4" s="232"/>
      <c r="S4" s="232" t="s">
        <v>2947</v>
      </c>
      <c r="T4" s="232"/>
      <c r="U4" s="235" t="s">
        <v>2948</v>
      </c>
      <c r="V4" s="235"/>
      <c r="W4" s="232" t="s">
        <v>2949</v>
      </c>
      <c r="X4" s="232"/>
      <c r="Y4" s="232" t="s">
        <v>2950</v>
      </c>
      <c r="Z4" s="232"/>
    </row>
    <row r="5" spans="1:26" ht="51" customHeight="1">
      <c r="A5" s="232"/>
      <c r="B5" s="232"/>
      <c r="C5" s="232"/>
      <c r="D5" s="16"/>
      <c r="E5" s="232"/>
      <c r="F5" s="13"/>
      <c r="G5" s="13"/>
      <c r="H5" s="13"/>
      <c r="I5" s="13"/>
      <c r="J5" s="13"/>
      <c r="K5" s="232"/>
      <c r="L5" s="232"/>
      <c r="M5" s="232"/>
      <c r="N5" s="244"/>
      <c r="O5" s="234"/>
      <c r="P5" s="13" t="s">
        <v>2456</v>
      </c>
      <c r="Q5" s="13" t="s">
        <v>2457</v>
      </c>
      <c r="R5" s="13" t="s">
        <v>2951</v>
      </c>
      <c r="S5" s="13" t="s">
        <v>2952</v>
      </c>
      <c r="T5" s="13" t="s">
        <v>2953</v>
      </c>
      <c r="U5" s="130" t="s">
        <v>2952</v>
      </c>
      <c r="V5" s="130" t="s">
        <v>2953</v>
      </c>
      <c r="W5" s="13" t="s">
        <v>2952</v>
      </c>
      <c r="X5" s="13" t="s">
        <v>2953</v>
      </c>
      <c r="Y5" s="13" t="s">
        <v>2952</v>
      </c>
      <c r="Z5" s="13" t="s">
        <v>2953</v>
      </c>
    </row>
    <row r="6" spans="1:26" s="160" customFormat="1" ht="48.75" customHeight="1">
      <c r="A6" s="31">
        <v>1</v>
      </c>
      <c r="B6" s="16">
        <v>2</v>
      </c>
      <c r="C6" s="31">
        <v>3</v>
      </c>
      <c r="D6" s="31"/>
      <c r="E6" s="16">
        <v>4</v>
      </c>
      <c r="F6" s="31">
        <v>5</v>
      </c>
      <c r="G6" s="16">
        <v>6</v>
      </c>
      <c r="H6" s="31">
        <v>7</v>
      </c>
      <c r="I6" s="16">
        <v>8</v>
      </c>
      <c r="J6" s="31">
        <v>9</v>
      </c>
      <c r="K6" s="16">
        <v>10</v>
      </c>
      <c r="L6" s="31">
        <v>11</v>
      </c>
      <c r="M6" s="16">
        <v>12</v>
      </c>
      <c r="N6" s="16"/>
      <c r="O6" s="16">
        <v>5</v>
      </c>
      <c r="P6" s="16">
        <v>6</v>
      </c>
      <c r="Q6" s="16">
        <v>7</v>
      </c>
      <c r="R6" s="16">
        <v>8</v>
      </c>
      <c r="S6" s="16" t="s">
        <v>2954</v>
      </c>
      <c r="T6" s="16" t="s">
        <v>2955</v>
      </c>
      <c r="U6" s="131" t="s">
        <v>2956</v>
      </c>
      <c r="V6" s="131" t="s">
        <v>2957</v>
      </c>
      <c r="W6" s="16" t="s">
        <v>2958</v>
      </c>
      <c r="X6" s="16" t="s">
        <v>2959</v>
      </c>
      <c r="Y6" s="16" t="s">
        <v>2960</v>
      </c>
      <c r="Z6" s="16" t="s">
        <v>2961</v>
      </c>
    </row>
    <row r="7" spans="1:26" ht="24.95" customHeight="1">
      <c r="A7" s="22" t="s">
        <v>2317</v>
      </c>
      <c r="B7" s="22" t="s">
        <v>2512</v>
      </c>
      <c r="C7" s="61">
        <v>1</v>
      </c>
      <c r="D7" s="73" t="s">
        <v>636</v>
      </c>
      <c r="E7" s="22" t="s">
        <v>637</v>
      </c>
      <c r="F7" s="30">
        <v>12</v>
      </c>
      <c r="G7" s="30">
        <v>9</v>
      </c>
      <c r="H7" s="30">
        <v>15</v>
      </c>
      <c r="I7" s="30">
        <v>0</v>
      </c>
      <c r="J7" s="30">
        <v>0</v>
      </c>
      <c r="K7" s="40">
        <f t="shared" ref="K7:K38" si="0">J7+I7+H7+G7+F7</f>
        <v>36</v>
      </c>
      <c r="L7" s="40">
        <v>50043766018</v>
      </c>
      <c r="M7" s="40" t="s">
        <v>92</v>
      </c>
      <c r="N7" s="161" t="s">
        <v>129</v>
      </c>
      <c r="O7" s="126">
        <v>1230</v>
      </c>
      <c r="P7" s="127">
        <v>0.33</v>
      </c>
      <c r="Q7" s="127">
        <v>0.23250000000000001</v>
      </c>
      <c r="R7" s="127">
        <f t="shared" ref="R7:R38" si="1">P7+Q7</f>
        <v>0.5625</v>
      </c>
      <c r="S7" s="128">
        <f t="shared" ref="S7:S38" si="2">O7*0.00113772</f>
        <v>1.3993956000000001</v>
      </c>
      <c r="T7" s="128">
        <f t="shared" ref="T7:T38" si="3">O7*0.001804175</f>
        <v>2.2191352499999999</v>
      </c>
      <c r="U7" s="128">
        <f t="shared" ref="U7:U20" si="4">S7-P7</f>
        <v>1.0693956</v>
      </c>
      <c r="V7" s="128">
        <f t="shared" ref="V7:V20" si="5">T7-Q7</f>
        <v>1.98663525</v>
      </c>
      <c r="W7" s="128">
        <f t="shared" ref="W7:W38" si="6">U7/3*81.69%</f>
        <v>0.29119642187999994</v>
      </c>
      <c r="X7" s="128">
        <f t="shared" ref="X7:X38" si="7">V7/3*92.52%</f>
        <v>0.61267831109999993</v>
      </c>
      <c r="Y7" s="128">
        <f t="shared" ref="Y7:Y38" si="8">ROUND(W7*3,2)</f>
        <v>0.87</v>
      </c>
      <c r="Z7" s="128">
        <f t="shared" ref="Z7:Z38" si="9">ROUND(X7*3,2)</f>
        <v>1.84</v>
      </c>
    </row>
    <row r="8" spans="1:26" ht="24.95" customHeight="1">
      <c r="A8" s="22" t="s">
        <v>2317</v>
      </c>
      <c r="B8" s="22" t="s">
        <v>2512</v>
      </c>
      <c r="C8" s="61">
        <v>2</v>
      </c>
      <c r="D8" s="107" t="s">
        <v>638</v>
      </c>
      <c r="E8" s="22" t="s">
        <v>639</v>
      </c>
      <c r="F8" s="30">
        <v>17</v>
      </c>
      <c r="G8" s="30">
        <v>38</v>
      </c>
      <c r="H8" s="30">
        <v>9</v>
      </c>
      <c r="I8" s="30">
        <v>0</v>
      </c>
      <c r="J8" s="30">
        <v>0</v>
      </c>
      <c r="K8" s="40">
        <f t="shared" si="0"/>
        <v>64</v>
      </c>
      <c r="L8" s="40">
        <v>50043766369</v>
      </c>
      <c r="M8" s="40" t="s">
        <v>92</v>
      </c>
      <c r="N8" s="161" t="s">
        <v>129</v>
      </c>
      <c r="O8" s="126">
        <v>2319</v>
      </c>
      <c r="P8" s="127">
        <v>0.35200000000000009</v>
      </c>
      <c r="Q8" s="127">
        <v>0.41549999999999976</v>
      </c>
      <c r="R8" s="127">
        <f t="shared" si="1"/>
        <v>0.76749999999999985</v>
      </c>
      <c r="S8" s="128">
        <f t="shared" si="2"/>
        <v>2.6383726800000002</v>
      </c>
      <c r="T8" s="128">
        <f t="shared" si="3"/>
        <v>4.1838818250000003</v>
      </c>
      <c r="U8" s="128">
        <f t="shared" si="4"/>
        <v>2.2863726800000004</v>
      </c>
      <c r="V8" s="128">
        <f t="shared" si="5"/>
        <v>3.7683818250000005</v>
      </c>
      <c r="W8" s="128">
        <f t="shared" si="6"/>
        <v>0.62257928076400004</v>
      </c>
      <c r="X8" s="128">
        <f t="shared" si="7"/>
        <v>1.16216895483</v>
      </c>
      <c r="Y8" s="128">
        <f t="shared" si="8"/>
        <v>1.87</v>
      </c>
      <c r="Z8" s="128">
        <f t="shared" si="9"/>
        <v>3.49</v>
      </c>
    </row>
    <row r="9" spans="1:26" ht="24.95" customHeight="1">
      <c r="A9" s="22" t="s">
        <v>2317</v>
      </c>
      <c r="B9" s="22" t="s">
        <v>2572</v>
      </c>
      <c r="C9" s="61">
        <v>3</v>
      </c>
      <c r="D9" s="107" t="s">
        <v>270</v>
      </c>
      <c r="E9" s="22" t="s">
        <v>640</v>
      </c>
      <c r="F9" s="30">
        <v>0</v>
      </c>
      <c r="G9" s="30">
        <v>17</v>
      </c>
      <c r="H9" s="30">
        <v>13</v>
      </c>
      <c r="I9" s="30">
        <v>0</v>
      </c>
      <c r="J9" s="30">
        <v>0</v>
      </c>
      <c r="K9" s="40">
        <f t="shared" si="0"/>
        <v>30</v>
      </c>
      <c r="L9" s="40">
        <v>50043765741</v>
      </c>
      <c r="M9" s="40" t="s">
        <v>92</v>
      </c>
      <c r="N9" s="161" t="s">
        <v>129</v>
      </c>
      <c r="O9" s="126">
        <v>864</v>
      </c>
      <c r="P9" s="127">
        <v>0.62349999999999983</v>
      </c>
      <c r="Q9" s="127">
        <v>1.1850000000000001</v>
      </c>
      <c r="R9" s="127">
        <f t="shared" si="1"/>
        <v>1.8085</v>
      </c>
      <c r="S9" s="128">
        <f t="shared" si="2"/>
        <v>0.98299007999999999</v>
      </c>
      <c r="T9" s="128">
        <f t="shared" si="3"/>
        <v>1.5588072000000002</v>
      </c>
      <c r="U9" s="128">
        <f t="shared" si="4"/>
        <v>0.35949008000000016</v>
      </c>
      <c r="V9" s="128">
        <f t="shared" si="5"/>
        <v>0.37380720000000012</v>
      </c>
      <c r="W9" s="128">
        <f t="shared" si="6"/>
        <v>9.7889148784000041E-2</v>
      </c>
      <c r="X9" s="128">
        <f t="shared" si="7"/>
        <v>0.11528214048000003</v>
      </c>
      <c r="Y9" s="128">
        <f t="shared" si="8"/>
        <v>0.28999999999999998</v>
      </c>
      <c r="Z9" s="128">
        <f t="shared" si="9"/>
        <v>0.35</v>
      </c>
    </row>
    <row r="10" spans="1:26" ht="24.95" customHeight="1">
      <c r="A10" s="22" t="s">
        <v>2317</v>
      </c>
      <c r="B10" s="22" t="s">
        <v>2568</v>
      </c>
      <c r="C10" s="61">
        <v>4</v>
      </c>
      <c r="D10" s="73" t="s">
        <v>268</v>
      </c>
      <c r="E10" s="22" t="s">
        <v>641</v>
      </c>
      <c r="F10" s="30">
        <v>0</v>
      </c>
      <c r="G10" s="30">
        <v>8</v>
      </c>
      <c r="H10" s="30">
        <v>8</v>
      </c>
      <c r="I10" s="30">
        <v>0</v>
      </c>
      <c r="J10" s="30">
        <v>0</v>
      </c>
      <c r="K10" s="40">
        <f t="shared" si="0"/>
        <v>16</v>
      </c>
      <c r="L10" s="40">
        <v>50043925605</v>
      </c>
      <c r="M10" s="40" t="s">
        <v>92</v>
      </c>
      <c r="N10" s="161" t="s">
        <v>129</v>
      </c>
      <c r="O10" s="126">
        <v>346</v>
      </c>
      <c r="P10" s="127">
        <v>0.17699999999999996</v>
      </c>
      <c r="Q10" s="127">
        <v>0.28949999999999998</v>
      </c>
      <c r="R10" s="127">
        <f t="shared" si="1"/>
        <v>0.46649999999999991</v>
      </c>
      <c r="S10" s="128">
        <f t="shared" si="2"/>
        <v>0.39365112000000002</v>
      </c>
      <c r="T10" s="128">
        <f t="shared" si="3"/>
        <v>0.62424455000000001</v>
      </c>
      <c r="U10" s="128">
        <f t="shared" si="4"/>
        <v>0.21665112000000006</v>
      </c>
      <c r="V10" s="128">
        <f t="shared" si="5"/>
        <v>0.33474455000000003</v>
      </c>
      <c r="W10" s="128">
        <f t="shared" si="6"/>
        <v>5.8994099976000018E-2</v>
      </c>
      <c r="X10" s="128">
        <f t="shared" si="7"/>
        <v>0.10323521921999999</v>
      </c>
      <c r="Y10" s="128">
        <f t="shared" si="8"/>
        <v>0.18</v>
      </c>
      <c r="Z10" s="128">
        <f t="shared" si="9"/>
        <v>0.31</v>
      </c>
    </row>
    <row r="11" spans="1:26" ht="24.95" customHeight="1">
      <c r="A11" s="22" t="s">
        <v>2317</v>
      </c>
      <c r="B11" s="22" t="s">
        <v>2317</v>
      </c>
      <c r="C11" s="61">
        <v>5</v>
      </c>
      <c r="D11" s="107" t="s">
        <v>642</v>
      </c>
      <c r="E11" s="22" t="s">
        <v>643</v>
      </c>
      <c r="F11" s="30">
        <v>3</v>
      </c>
      <c r="G11" s="30">
        <v>16</v>
      </c>
      <c r="H11" s="30">
        <v>11</v>
      </c>
      <c r="I11" s="30">
        <v>0</v>
      </c>
      <c r="J11" s="30">
        <v>0</v>
      </c>
      <c r="K11" s="40">
        <f t="shared" si="0"/>
        <v>30</v>
      </c>
      <c r="L11" s="40">
        <v>50043925707</v>
      </c>
      <c r="M11" s="40" t="s">
        <v>92</v>
      </c>
      <c r="N11" s="161" t="s">
        <v>129</v>
      </c>
      <c r="O11" s="126">
        <v>875</v>
      </c>
      <c r="P11" s="127">
        <v>0.71799999999999975</v>
      </c>
      <c r="Q11" s="127">
        <v>1.0566999999999998</v>
      </c>
      <c r="R11" s="127">
        <f t="shared" si="1"/>
        <v>1.7746999999999995</v>
      </c>
      <c r="S11" s="128">
        <f t="shared" si="2"/>
        <v>0.99550500000000008</v>
      </c>
      <c r="T11" s="128">
        <f t="shared" si="3"/>
        <v>1.578653125</v>
      </c>
      <c r="U11" s="128">
        <f t="shared" si="4"/>
        <v>0.27750500000000033</v>
      </c>
      <c r="V11" s="128">
        <f t="shared" si="5"/>
        <v>0.52195312500000024</v>
      </c>
      <c r="W11" s="128">
        <f t="shared" si="6"/>
        <v>7.5564611500000087E-2</v>
      </c>
      <c r="X11" s="128">
        <f t="shared" si="7"/>
        <v>0.16097034375000005</v>
      </c>
      <c r="Y11" s="128">
        <f t="shared" si="8"/>
        <v>0.23</v>
      </c>
      <c r="Z11" s="128">
        <f t="shared" si="9"/>
        <v>0.48</v>
      </c>
    </row>
    <row r="12" spans="1:26" ht="24.95" customHeight="1">
      <c r="A12" s="22" t="s">
        <v>2317</v>
      </c>
      <c r="B12" s="22" t="s">
        <v>2572</v>
      </c>
      <c r="C12" s="61">
        <v>6</v>
      </c>
      <c r="D12" s="107" t="s">
        <v>218</v>
      </c>
      <c r="E12" s="22" t="s">
        <v>644</v>
      </c>
      <c r="F12" s="30">
        <v>15</v>
      </c>
      <c r="G12" s="30">
        <v>41</v>
      </c>
      <c r="H12" s="30">
        <v>49</v>
      </c>
      <c r="I12" s="30">
        <v>0</v>
      </c>
      <c r="J12" s="30">
        <v>0</v>
      </c>
      <c r="K12" s="40">
        <f t="shared" si="0"/>
        <v>105</v>
      </c>
      <c r="L12" s="40">
        <v>50043925809</v>
      </c>
      <c r="M12" s="40" t="s">
        <v>92</v>
      </c>
      <c r="N12" s="161" t="s">
        <v>129</v>
      </c>
      <c r="O12" s="126">
        <v>1970</v>
      </c>
      <c r="P12" s="127">
        <v>0.98449999999999993</v>
      </c>
      <c r="Q12" s="127">
        <v>1.425</v>
      </c>
      <c r="R12" s="127">
        <f t="shared" si="1"/>
        <v>2.4095</v>
      </c>
      <c r="S12" s="128">
        <f t="shared" si="2"/>
        <v>2.2413084000000003</v>
      </c>
      <c r="T12" s="128">
        <f t="shared" si="3"/>
        <v>3.5542247500000004</v>
      </c>
      <c r="U12" s="128">
        <f t="shared" si="4"/>
        <v>1.2568084000000004</v>
      </c>
      <c r="V12" s="128">
        <f t="shared" si="5"/>
        <v>2.1292247500000006</v>
      </c>
      <c r="W12" s="128">
        <f t="shared" si="6"/>
        <v>0.3422289273200001</v>
      </c>
      <c r="X12" s="128">
        <f t="shared" si="7"/>
        <v>0.65665291290000005</v>
      </c>
      <c r="Y12" s="128">
        <f t="shared" si="8"/>
        <v>1.03</v>
      </c>
      <c r="Z12" s="128">
        <f t="shared" si="9"/>
        <v>1.97</v>
      </c>
    </row>
    <row r="13" spans="1:26" ht="24.95" customHeight="1">
      <c r="A13" s="22" t="s">
        <v>2317</v>
      </c>
      <c r="B13" s="22" t="s">
        <v>2576</v>
      </c>
      <c r="C13" s="61">
        <v>7</v>
      </c>
      <c r="D13" s="107" t="s">
        <v>265</v>
      </c>
      <c r="E13" s="22" t="s">
        <v>645</v>
      </c>
      <c r="F13" s="30">
        <v>30</v>
      </c>
      <c r="G13" s="30">
        <v>20</v>
      </c>
      <c r="H13" s="30">
        <v>12</v>
      </c>
      <c r="I13" s="30">
        <v>0</v>
      </c>
      <c r="J13" s="30">
        <v>0</v>
      </c>
      <c r="K13" s="40">
        <f t="shared" si="0"/>
        <v>62</v>
      </c>
      <c r="L13" s="40">
        <v>50044907888</v>
      </c>
      <c r="M13" s="40" t="s">
        <v>92</v>
      </c>
      <c r="N13" s="161" t="s">
        <v>129</v>
      </c>
      <c r="O13" s="126">
        <v>1390</v>
      </c>
      <c r="P13" s="127">
        <v>0.89099999999999968</v>
      </c>
      <c r="Q13" s="127">
        <v>1.3038999999999998</v>
      </c>
      <c r="R13" s="127">
        <f t="shared" si="1"/>
        <v>2.1948999999999996</v>
      </c>
      <c r="S13" s="128">
        <f t="shared" si="2"/>
        <v>1.5814308000000001</v>
      </c>
      <c r="T13" s="128">
        <f t="shared" si="3"/>
        <v>2.5078032500000003</v>
      </c>
      <c r="U13" s="128">
        <f t="shared" si="4"/>
        <v>0.69043080000000046</v>
      </c>
      <c r="V13" s="128">
        <f t="shared" si="5"/>
        <v>1.2039032500000004</v>
      </c>
      <c r="W13" s="128">
        <f t="shared" si="6"/>
        <v>0.18800430684000011</v>
      </c>
      <c r="X13" s="128">
        <f t="shared" si="7"/>
        <v>0.3712837623000001</v>
      </c>
      <c r="Y13" s="128">
        <f t="shared" si="8"/>
        <v>0.56000000000000005</v>
      </c>
      <c r="Z13" s="128">
        <f t="shared" si="9"/>
        <v>1.1100000000000001</v>
      </c>
    </row>
    <row r="14" spans="1:26" ht="24.95" customHeight="1">
      <c r="A14" s="22" t="s">
        <v>2317</v>
      </c>
      <c r="B14" s="22" t="s">
        <v>2570</v>
      </c>
      <c r="C14" s="61">
        <v>8</v>
      </c>
      <c r="D14" s="107" t="s">
        <v>273</v>
      </c>
      <c r="E14" s="22" t="s">
        <v>646</v>
      </c>
      <c r="F14" s="30">
        <v>6</v>
      </c>
      <c r="G14" s="30">
        <v>57</v>
      </c>
      <c r="H14" s="30">
        <v>13</v>
      </c>
      <c r="I14" s="30">
        <v>0</v>
      </c>
      <c r="J14" s="30">
        <v>2</v>
      </c>
      <c r="K14" s="40">
        <f t="shared" si="0"/>
        <v>78</v>
      </c>
      <c r="L14" s="40">
        <v>50044907946</v>
      </c>
      <c r="M14" s="40" t="s">
        <v>92</v>
      </c>
      <c r="N14" s="161" t="s">
        <v>129</v>
      </c>
      <c r="O14" s="126">
        <v>2636</v>
      </c>
      <c r="P14" s="127">
        <v>1.2549999999999999</v>
      </c>
      <c r="Q14" s="127">
        <v>1.5480000000000005</v>
      </c>
      <c r="R14" s="127">
        <f t="shared" si="1"/>
        <v>2.8030000000000004</v>
      </c>
      <c r="S14" s="128">
        <f t="shared" si="2"/>
        <v>2.9990299200000003</v>
      </c>
      <c r="T14" s="128">
        <f t="shared" si="3"/>
        <v>4.7558053000000005</v>
      </c>
      <c r="U14" s="128">
        <f t="shared" si="4"/>
        <v>1.7440299200000005</v>
      </c>
      <c r="V14" s="128">
        <f t="shared" si="5"/>
        <v>3.2078053</v>
      </c>
      <c r="W14" s="128">
        <f t="shared" si="6"/>
        <v>0.47489934721600008</v>
      </c>
      <c r="X14" s="128">
        <f t="shared" si="7"/>
        <v>0.98928715451999993</v>
      </c>
      <c r="Y14" s="128">
        <f t="shared" si="8"/>
        <v>1.42</v>
      </c>
      <c r="Z14" s="128">
        <f t="shared" si="9"/>
        <v>2.97</v>
      </c>
    </row>
    <row r="15" spans="1:26" ht="24.95" customHeight="1">
      <c r="A15" s="82" t="s">
        <v>2317</v>
      </c>
      <c r="B15" s="82" t="s">
        <v>2317</v>
      </c>
      <c r="C15" s="61">
        <v>9</v>
      </c>
      <c r="D15" s="162" t="s">
        <v>647</v>
      </c>
      <c r="E15" s="82" t="s">
        <v>648</v>
      </c>
      <c r="F15" s="89">
        <v>11</v>
      </c>
      <c r="G15" s="89">
        <v>181</v>
      </c>
      <c r="H15" s="89">
        <v>20</v>
      </c>
      <c r="I15" s="89"/>
      <c r="J15" s="89">
        <v>0</v>
      </c>
      <c r="K15" s="163">
        <f t="shared" si="0"/>
        <v>212</v>
      </c>
      <c r="L15" s="164">
        <v>11040100012375</v>
      </c>
      <c r="M15" s="163" t="s">
        <v>649</v>
      </c>
      <c r="N15" s="124" t="s">
        <v>650</v>
      </c>
      <c r="O15" s="126">
        <v>7447</v>
      </c>
      <c r="P15" s="127">
        <v>3.3883999999999999</v>
      </c>
      <c r="Q15" s="127">
        <v>5.7885</v>
      </c>
      <c r="R15" s="127">
        <f t="shared" si="1"/>
        <v>9.1768999999999998</v>
      </c>
      <c r="S15" s="128">
        <f t="shared" si="2"/>
        <v>8.4726008400000001</v>
      </c>
      <c r="T15" s="128">
        <f t="shared" si="3"/>
        <v>13.435691225000001</v>
      </c>
      <c r="U15" s="128">
        <f t="shared" si="4"/>
        <v>5.0842008400000003</v>
      </c>
      <c r="V15" s="128">
        <f t="shared" si="5"/>
        <v>7.6471912250000011</v>
      </c>
      <c r="W15" s="128">
        <f t="shared" si="6"/>
        <v>1.3844278887320001</v>
      </c>
      <c r="X15" s="128">
        <f t="shared" si="7"/>
        <v>2.35839377379</v>
      </c>
      <c r="Y15" s="128">
        <f t="shared" si="8"/>
        <v>4.1500000000000004</v>
      </c>
      <c r="Z15" s="128">
        <f t="shared" si="9"/>
        <v>7.08</v>
      </c>
    </row>
    <row r="16" spans="1:26" ht="24.95" customHeight="1">
      <c r="A16" s="22" t="s">
        <v>2399</v>
      </c>
      <c r="B16" s="22" t="s">
        <v>2907</v>
      </c>
      <c r="C16" s="61">
        <v>10</v>
      </c>
      <c r="D16" s="107" t="s">
        <v>651</v>
      </c>
      <c r="E16" s="22" t="s">
        <v>652</v>
      </c>
      <c r="F16" s="30">
        <v>18</v>
      </c>
      <c r="G16" s="30">
        <v>39</v>
      </c>
      <c r="H16" s="30">
        <v>30</v>
      </c>
      <c r="I16" s="30">
        <v>0</v>
      </c>
      <c r="J16" s="30">
        <v>11</v>
      </c>
      <c r="K16" s="40">
        <f t="shared" si="0"/>
        <v>98</v>
      </c>
      <c r="L16" s="42">
        <v>11630100005473</v>
      </c>
      <c r="M16" s="40" t="s">
        <v>653</v>
      </c>
      <c r="N16" s="46" t="s">
        <v>130</v>
      </c>
      <c r="O16" s="126">
        <v>2056</v>
      </c>
      <c r="P16" s="127">
        <v>1.27</v>
      </c>
      <c r="Q16" s="127">
        <v>1.24</v>
      </c>
      <c r="R16" s="127">
        <f t="shared" si="1"/>
        <v>2.5099999999999998</v>
      </c>
      <c r="S16" s="128">
        <f t="shared" si="2"/>
        <v>2.3391523200000002</v>
      </c>
      <c r="T16" s="128">
        <f t="shared" si="3"/>
        <v>3.7093838000000003</v>
      </c>
      <c r="U16" s="128">
        <f t="shared" si="4"/>
        <v>1.0691523200000002</v>
      </c>
      <c r="V16" s="128">
        <f t="shared" si="5"/>
        <v>2.4693838000000001</v>
      </c>
      <c r="W16" s="128">
        <f t="shared" si="6"/>
        <v>0.291130176736</v>
      </c>
      <c r="X16" s="128">
        <f t="shared" si="7"/>
        <v>0.76155796391999997</v>
      </c>
      <c r="Y16" s="128">
        <f t="shared" si="8"/>
        <v>0.87</v>
      </c>
      <c r="Z16" s="128">
        <f t="shared" si="9"/>
        <v>2.2799999999999998</v>
      </c>
    </row>
    <row r="17" spans="1:26" ht="24.95" customHeight="1">
      <c r="A17" s="22" t="s">
        <v>2399</v>
      </c>
      <c r="B17" s="22" t="s">
        <v>2467</v>
      </c>
      <c r="C17" s="61">
        <v>11</v>
      </c>
      <c r="D17" s="107" t="s">
        <v>252</v>
      </c>
      <c r="E17" s="22" t="s">
        <v>654</v>
      </c>
      <c r="F17" s="30">
        <v>13</v>
      </c>
      <c r="G17" s="30">
        <v>23</v>
      </c>
      <c r="H17" s="30">
        <v>19</v>
      </c>
      <c r="I17" s="30">
        <v>0</v>
      </c>
      <c r="J17" s="30">
        <v>16</v>
      </c>
      <c r="K17" s="40">
        <f t="shared" si="0"/>
        <v>71</v>
      </c>
      <c r="L17" s="40">
        <v>50043821232</v>
      </c>
      <c r="M17" s="40" t="s">
        <v>92</v>
      </c>
      <c r="N17" s="161" t="s">
        <v>129</v>
      </c>
      <c r="O17" s="126">
        <v>2173</v>
      </c>
      <c r="P17" s="127">
        <v>1.1885000000000003</v>
      </c>
      <c r="Q17" s="127">
        <v>1.2170000000000001</v>
      </c>
      <c r="R17" s="127">
        <f t="shared" si="1"/>
        <v>2.4055000000000004</v>
      </c>
      <c r="S17" s="128">
        <f t="shared" si="2"/>
        <v>2.4722655600000003</v>
      </c>
      <c r="T17" s="128">
        <f t="shared" si="3"/>
        <v>3.9204722750000003</v>
      </c>
      <c r="U17" s="128">
        <f t="shared" si="4"/>
        <v>1.28376556</v>
      </c>
      <c r="V17" s="128">
        <f t="shared" si="5"/>
        <v>2.7034722750000002</v>
      </c>
      <c r="W17" s="128">
        <f t="shared" si="6"/>
        <v>0.34956936198799998</v>
      </c>
      <c r="X17" s="128">
        <f t="shared" si="7"/>
        <v>0.83375084961000001</v>
      </c>
      <c r="Y17" s="128">
        <f t="shared" si="8"/>
        <v>1.05</v>
      </c>
      <c r="Z17" s="128">
        <f t="shared" si="9"/>
        <v>2.5</v>
      </c>
    </row>
    <row r="18" spans="1:26" ht="24.95" customHeight="1">
      <c r="A18" s="22" t="s">
        <v>2399</v>
      </c>
      <c r="B18" s="66" t="s">
        <v>2465</v>
      </c>
      <c r="C18" s="61">
        <v>12</v>
      </c>
      <c r="D18" s="107" t="s">
        <v>655</v>
      </c>
      <c r="E18" s="22" t="s">
        <v>656</v>
      </c>
      <c r="F18" s="30">
        <v>2</v>
      </c>
      <c r="G18" s="30">
        <v>18</v>
      </c>
      <c r="H18" s="30">
        <v>6</v>
      </c>
      <c r="I18" s="30">
        <v>0</v>
      </c>
      <c r="J18" s="30">
        <v>1</v>
      </c>
      <c r="K18" s="40">
        <f t="shared" si="0"/>
        <v>27</v>
      </c>
      <c r="L18" s="40">
        <v>50043820760</v>
      </c>
      <c r="M18" s="40" t="s">
        <v>92</v>
      </c>
      <c r="N18" s="161" t="s">
        <v>129</v>
      </c>
      <c r="O18" s="126">
        <v>846</v>
      </c>
      <c r="P18" s="127">
        <v>0.46549879999999921</v>
      </c>
      <c r="Q18" s="127">
        <v>0.54345399999999899</v>
      </c>
      <c r="R18" s="127">
        <f t="shared" si="1"/>
        <v>1.0089527999999981</v>
      </c>
      <c r="S18" s="128">
        <f t="shared" si="2"/>
        <v>0.96251112000000005</v>
      </c>
      <c r="T18" s="128">
        <f t="shared" si="3"/>
        <v>1.5263320500000002</v>
      </c>
      <c r="U18" s="128">
        <f t="shared" si="4"/>
        <v>0.49701232000000084</v>
      </c>
      <c r="V18" s="128">
        <f t="shared" si="5"/>
        <v>0.98287805000000117</v>
      </c>
      <c r="W18" s="128">
        <f t="shared" si="6"/>
        <v>0.13533645473600023</v>
      </c>
      <c r="X18" s="128">
        <f t="shared" si="7"/>
        <v>0.30311959062000032</v>
      </c>
      <c r="Y18" s="128">
        <f t="shared" si="8"/>
        <v>0.41</v>
      </c>
      <c r="Z18" s="128">
        <f t="shared" si="9"/>
        <v>0.91</v>
      </c>
    </row>
    <row r="19" spans="1:26" ht="24.95" customHeight="1">
      <c r="A19" s="22" t="s">
        <v>2399</v>
      </c>
      <c r="B19" s="22" t="s">
        <v>2489</v>
      </c>
      <c r="C19" s="61">
        <v>13</v>
      </c>
      <c r="D19" s="107" t="s">
        <v>341</v>
      </c>
      <c r="E19" s="22" t="s">
        <v>657</v>
      </c>
      <c r="F19" s="30">
        <v>0</v>
      </c>
      <c r="G19" s="30">
        <v>11</v>
      </c>
      <c r="H19" s="30">
        <v>33</v>
      </c>
      <c r="I19" s="30">
        <v>0</v>
      </c>
      <c r="J19" s="30">
        <v>0</v>
      </c>
      <c r="K19" s="40">
        <f t="shared" si="0"/>
        <v>44</v>
      </c>
      <c r="L19" s="40">
        <v>50044379493</v>
      </c>
      <c r="M19" s="40" t="s">
        <v>92</v>
      </c>
      <c r="N19" s="161" t="s">
        <v>129</v>
      </c>
      <c r="O19" s="126">
        <v>1022</v>
      </c>
      <c r="P19" s="127">
        <v>0.9554999999999999</v>
      </c>
      <c r="Q19" s="127">
        <v>1.339</v>
      </c>
      <c r="R19" s="127">
        <f t="shared" si="1"/>
        <v>2.2944999999999998</v>
      </c>
      <c r="S19" s="128">
        <f t="shared" si="2"/>
        <v>1.16274984</v>
      </c>
      <c r="T19" s="128">
        <f t="shared" si="3"/>
        <v>1.8438668500000002</v>
      </c>
      <c r="U19" s="128">
        <f t="shared" si="4"/>
        <v>0.20724984000000013</v>
      </c>
      <c r="V19" s="128">
        <f t="shared" si="5"/>
        <v>0.5048668500000002</v>
      </c>
      <c r="W19" s="128">
        <f t="shared" si="6"/>
        <v>5.6434131432000031E-2</v>
      </c>
      <c r="X19" s="128">
        <f t="shared" si="7"/>
        <v>0.15570093654000006</v>
      </c>
      <c r="Y19" s="128">
        <f t="shared" si="8"/>
        <v>0.17</v>
      </c>
      <c r="Z19" s="128">
        <f t="shared" si="9"/>
        <v>0.47</v>
      </c>
    </row>
    <row r="20" spans="1:26" ht="24.95" customHeight="1">
      <c r="A20" s="22" t="s">
        <v>2399</v>
      </c>
      <c r="B20" s="22" t="s">
        <v>2491</v>
      </c>
      <c r="C20" s="61">
        <v>14</v>
      </c>
      <c r="D20" s="107" t="s">
        <v>249</v>
      </c>
      <c r="E20" s="22" t="s">
        <v>658</v>
      </c>
      <c r="F20" s="30">
        <v>0</v>
      </c>
      <c r="G20" s="30">
        <v>9</v>
      </c>
      <c r="H20" s="30">
        <v>24</v>
      </c>
      <c r="I20" s="30">
        <v>0</v>
      </c>
      <c r="J20" s="30">
        <v>2</v>
      </c>
      <c r="K20" s="40">
        <f t="shared" si="0"/>
        <v>35</v>
      </c>
      <c r="L20" s="40">
        <v>50118281703</v>
      </c>
      <c r="M20" s="40" t="s">
        <v>92</v>
      </c>
      <c r="N20" s="161" t="s">
        <v>129</v>
      </c>
      <c r="O20" s="126">
        <v>997</v>
      </c>
      <c r="P20" s="127">
        <v>0.47499999999999998</v>
      </c>
      <c r="Q20" s="127">
        <v>0.55549999999999988</v>
      </c>
      <c r="R20" s="127">
        <f t="shared" si="1"/>
        <v>1.0305</v>
      </c>
      <c r="S20" s="128">
        <f t="shared" si="2"/>
        <v>1.13430684</v>
      </c>
      <c r="T20" s="128">
        <f t="shared" si="3"/>
        <v>1.7987624750000002</v>
      </c>
      <c r="U20" s="128">
        <f t="shared" si="4"/>
        <v>0.65930684000000006</v>
      </c>
      <c r="V20" s="128">
        <f t="shared" si="5"/>
        <v>1.2432624750000003</v>
      </c>
      <c r="W20" s="128">
        <f t="shared" si="6"/>
        <v>0.179529252532</v>
      </c>
      <c r="X20" s="128">
        <f t="shared" si="7"/>
        <v>0.38342214729000007</v>
      </c>
      <c r="Y20" s="128">
        <f t="shared" si="8"/>
        <v>0.54</v>
      </c>
      <c r="Z20" s="128">
        <f t="shared" si="9"/>
        <v>1.1499999999999999</v>
      </c>
    </row>
    <row r="21" spans="1:26" ht="24.95" customHeight="1">
      <c r="A21" s="22" t="s">
        <v>2399</v>
      </c>
      <c r="B21" s="22" t="s">
        <v>2470</v>
      </c>
      <c r="C21" s="61">
        <v>15</v>
      </c>
      <c r="D21" s="107" t="s">
        <v>342</v>
      </c>
      <c r="E21" s="22" t="s">
        <v>659</v>
      </c>
      <c r="F21" s="30">
        <v>0</v>
      </c>
      <c r="G21" s="30">
        <v>23</v>
      </c>
      <c r="H21" s="30">
        <v>56</v>
      </c>
      <c r="I21" s="30">
        <v>0</v>
      </c>
      <c r="J21" s="30">
        <v>6</v>
      </c>
      <c r="K21" s="40">
        <f t="shared" si="0"/>
        <v>85</v>
      </c>
      <c r="L21" s="40">
        <v>50043821323</v>
      </c>
      <c r="M21" s="40" t="s">
        <v>92</v>
      </c>
      <c r="N21" s="161" t="s">
        <v>129</v>
      </c>
      <c r="O21" s="126">
        <v>829</v>
      </c>
      <c r="P21" s="127">
        <v>1.3029999999999999</v>
      </c>
      <c r="Q21" s="127">
        <v>1.9832999999999998</v>
      </c>
      <c r="R21" s="127">
        <f t="shared" si="1"/>
        <v>3.2862999999999998</v>
      </c>
      <c r="S21" s="128">
        <f t="shared" si="2"/>
        <v>0.94316988000000002</v>
      </c>
      <c r="T21" s="128">
        <f t="shared" si="3"/>
        <v>1.4956610750000001</v>
      </c>
      <c r="U21" s="151">
        <v>0</v>
      </c>
      <c r="V21" s="151">
        <v>0</v>
      </c>
      <c r="W21" s="128">
        <f t="shared" si="6"/>
        <v>0</v>
      </c>
      <c r="X21" s="128">
        <f t="shared" si="7"/>
        <v>0</v>
      </c>
      <c r="Y21" s="128">
        <f t="shared" si="8"/>
        <v>0</v>
      </c>
      <c r="Z21" s="128">
        <f t="shared" si="9"/>
        <v>0</v>
      </c>
    </row>
    <row r="22" spans="1:26" ht="24.95" customHeight="1">
      <c r="A22" s="22" t="s">
        <v>2399</v>
      </c>
      <c r="B22" s="22" t="s">
        <v>2491</v>
      </c>
      <c r="C22" s="61">
        <v>16</v>
      </c>
      <c r="D22" s="107" t="s">
        <v>248</v>
      </c>
      <c r="E22" s="22" t="s">
        <v>660</v>
      </c>
      <c r="F22" s="30">
        <v>5</v>
      </c>
      <c r="G22" s="30">
        <v>46</v>
      </c>
      <c r="H22" s="30">
        <v>18</v>
      </c>
      <c r="I22" s="30">
        <v>0</v>
      </c>
      <c r="J22" s="30">
        <v>4</v>
      </c>
      <c r="K22" s="40">
        <f t="shared" si="0"/>
        <v>73</v>
      </c>
      <c r="L22" s="40">
        <v>50043821130</v>
      </c>
      <c r="M22" s="40" t="s">
        <v>92</v>
      </c>
      <c r="N22" s="161" t="s">
        <v>129</v>
      </c>
      <c r="O22" s="126">
        <v>2097</v>
      </c>
      <c r="P22" s="127">
        <v>0.8534999999999997</v>
      </c>
      <c r="Q22" s="127">
        <v>1.3714999999999997</v>
      </c>
      <c r="R22" s="127">
        <f t="shared" si="1"/>
        <v>2.2249999999999996</v>
      </c>
      <c r="S22" s="128">
        <f t="shared" si="2"/>
        <v>2.3857988400000001</v>
      </c>
      <c r="T22" s="128">
        <f t="shared" si="3"/>
        <v>3.7833549750000004</v>
      </c>
      <c r="U22" s="128">
        <f t="shared" ref="U22:V25" si="10">S22-P22</f>
        <v>1.5322988400000004</v>
      </c>
      <c r="V22" s="128">
        <f t="shared" si="10"/>
        <v>2.4118549750000007</v>
      </c>
      <c r="W22" s="128">
        <f t="shared" si="6"/>
        <v>0.41724497413200007</v>
      </c>
      <c r="X22" s="128">
        <f t="shared" si="7"/>
        <v>0.74381607429000018</v>
      </c>
      <c r="Y22" s="128">
        <f t="shared" si="8"/>
        <v>1.25</v>
      </c>
      <c r="Z22" s="128">
        <f t="shared" si="9"/>
        <v>2.23</v>
      </c>
    </row>
    <row r="23" spans="1:26" ht="24.95" customHeight="1">
      <c r="A23" s="22" t="s">
        <v>2399</v>
      </c>
      <c r="B23" s="22" t="s">
        <v>661</v>
      </c>
      <c r="C23" s="61">
        <v>17</v>
      </c>
      <c r="D23" s="107" t="s">
        <v>244</v>
      </c>
      <c r="E23" s="22" t="s">
        <v>662</v>
      </c>
      <c r="F23" s="30">
        <v>0</v>
      </c>
      <c r="G23" s="30">
        <v>42</v>
      </c>
      <c r="H23" s="30">
        <v>21</v>
      </c>
      <c r="I23" s="30">
        <v>0</v>
      </c>
      <c r="J23" s="30">
        <v>0</v>
      </c>
      <c r="K23" s="40">
        <f t="shared" si="0"/>
        <v>63</v>
      </c>
      <c r="L23" s="40">
        <v>50043820919</v>
      </c>
      <c r="M23" s="40" t="s">
        <v>92</v>
      </c>
      <c r="N23" s="161" t="s">
        <v>129</v>
      </c>
      <c r="O23" s="126">
        <v>1805</v>
      </c>
      <c r="P23" s="127">
        <v>1.1629999999999998</v>
      </c>
      <c r="Q23" s="127">
        <v>2.82</v>
      </c>
      <c r="R23" s="127">
        <f t="shared" si="1"/>
        <v>3.9829999999999997</v>
      </c>
      <c r="S23" s="128">
        <f t="shared" si="2"/>
        <v>2.0535846000000002</v>
      </c>
      <c r="T23" s="128">
        <f t="shared" si="3"/>
        <v>3.256535875</v>
      </c>
      <c r="U23" s="128">
        <f t="shared" si="10"/>
        <v>0.89058460000000039</v>
      </c>
      <c r="V23" s="128">
        <f t="shared" si="10"/>
        <v>0.43653587500000013</v>
      </c>
      <c r="W23" s="128">
        <f t="shared" si="6"/>
        <v>0.24250618658000012</v>
      </c>
      <c r="X23" s="128">
        <f t="shared" si="7"/>
        <v>0.13462766385000002</v>
      </c>
      <c r="Y23" s="128">
        <f t="shared" si="8"/>
        <v>0.73</v>
      </c>
      <c r="Z23" s="128">
        <f t="shared" si="9"/>
        <v>0.4</v>
      </c>
    </row>
    <row r="24" spans="1:26" ht="24.95" customHeight="1">
      <c r="A24" s="22" t="s">
        <v>2399</v>
      </c>
      <c r="B24" s="22" t="s">
        <v>2399</v>
      </c>
      <c r="C24" s="61">
        <v>18</v>
      </c>
      <c r="D24" s="107" t="s">
        <v>663</v>
      </c>
      <c r="E24" s="22" t="s">
        <v>664</v>
      </c>
      <c r="F24" s="30">
        <v>53</v>
      </c>
      <c r="G24" s="30">
        <v>40</v>
      </c>
      <c r="H24" s="30">
        <v>113</v>
      </c>
      <c r="I24" s="30">
        <v>0</v>
      </c>
      <c r="J24" s="30">
        <v>2</v>
      </c>
      <c r="K24" s="40">
        <f t="shared" si="0"/>
        <v>208</v>
      </c>
      <c r="L24" s="40">
        <v>50043821027</v>
      </c>
      <c r="M24" s="40" t="s">
        <v>92</v>
      </c>
      <c r="N24" s="161" t="s">
        <v>129</v>
      </c>
      <c r="O24" s="126">
        <v>5895</v>
      </c>
      <c r="P24" s="127">
        <v>2.4785000000000004</v>
      </c>
      <c r="Q24" s="127">
        <v>3.621999999999999</v>
      </c>
      <c r="R24" s="127">
        <f t="shared" si="1"/>
        <v>6.1004999999999994</v>
      </c>
      <c r="S24" s="128">
        <f t="shared" si="2"/>
        <v>6.7068593999999999</v>
      </c>
      <c r="T24" s="128">
        <f t="shared" si="3"/>
        <v>10.635611625000001</v>
      </c>
      <c r="U24" s="128">
        <f t="shared" si="10"/>
        <v>4.2283593999999995</v>
      </c>
      <c r="V24" s="128">
        <f t="shared" si="10"/>
        <v>7.013611625000002</v>
      </c>
      <c r="W24" s="128">
        <f t="shared" si="6"/>
        <v>1.1513822646199998</v>
      </c>
      <c r="X24" s="128">
        <f t="shared" si="7"/>
        <v>2.1629978251500002</v>
      </c>
      <c r="Y24" s="128">
        <f t="shared" si="8"/>
        <v>3.45</v>
      </c>
      <c r="Z24" s="128">
        <f t="shared" si="9"/>
        <v>6.49</v>
      </c>
    </row>
    <row r="25" spans="1:26" ht="24.95" customHeight="1">
      <c r="A25" s="22" t="s">
        <v>2399</v>
      </c>
      <c r="B25" s="22" t="s">
        <v>2907</v>
      </c>
      <c r="C25" s="61">
        <v>19</v>
      </c>
      <c r="D25" s="107" t="s">
        <v>665</v>
      </c>
      <c r="E25" s="22" t="s">
        <v>666</v>
      </c>
      <c r="F25" s="30">
        <v>12</v>
      </c>
      <c r="G25" s="30">
        <v>46</v>
      </c>
      <c r="H25" s="30">
        <v>53</v>
      </c>
      <c r="I25" s="30">
        <v>0</v>
      </c>
      <c r="J25" s="30">
        <v>33</v>
      </c>
      <c r="K25" s="40">
        <f t="shared" si="0"/>
        <v>144</v>
      </c>
      <c r="L25" s="42">
        <v>11630100005473</v>
      </c>
      <c r="M25" s="40" t="s">
        <v>653</v>
      </c>
      <c r="N25" s="46" t="s">
        <v>130</v>
      </c>
      <c r="O25" s="126">
        <v>5352</v>
      </c>
      <c r="P25" s="127">
        <v>1.6257199999999981</v>
      </c>
      <c r="Q25" s="127">
        <v>2.8685000000000009</v>
      </c>
      <c r="R25" s="127">
        <f t="shared" si="1"/>
        <v>4.4942199999999985</v>
      </c>
      <c r="S25" s="128">
        <f t="shared" si="2"/>
        <v>6.0890774400000005</v>
      </c>
      <c r="T25" s="128">
        <f t="shared" si="3"/>
        <v>9.6559445999999998</v>
      </c>
      <c r="U25" s="128">
        <f t="shared" si="10"/>
        <v>4.4633574400000029</v>
      </c>
      <c r="V25" s="128">
        <f t="shared" si="10"/>
        <v>6.7874445999999988</v>
      </c>
      <c r="W25" s="128">
        <f t="shared" si="6"/>
        <v>1.2153722309120008</v>
      </c>
      <c r="X25" s="128">
        <f t="shared" si="7"/>
        <v>2.0932479146399992</v>
      </c>
      <c r="Y25" s="128">
        <f t="shared" si="8"/>
        <v>3.65</v>
      </c>
      <c r="Z25" s="128">
        <f t="shared" si="9"/>
        <v>6.28</v>
      </c>
    </row>
    <row r="26" spans="1:26" ht="24.95" customHeight="1">
      <c r="A26" s="22" t="s">
        <v>2516</v>
      </c>
      <c r="B26" s="22" t="s">
        <v>2898</v>
      </c>
      <c r="C26" s="61">
        <v>20</v>
      </c>
      <c r="D26" s="107" t="s">
        <v>398</v>
      </c>
      <c r="E26" s="22" t="s">
        <v>667</v>
      </c>
      <c r="F26" s="30">
        <v>5</v>
      </c>
      <c r="G26" s="30">
        <v>78</v>
      </c>
      <c r="H26" s="30">
        <v>12</v>
      </c>
      <c r="I26" s="30">
        <v>0</v>
      </c>
      <c r="J26" s="30">
        <v>0</v>
      </c>
      <c r="K26" s="40">
        <f t="shared" si="0"/>
        <v>95</v>
      </c>
      <c r="L26" s="42">
        <v>11630100005473</v>
      </c>
      <c r="M26" s="40" t="s">
        <v>653</v>
      </c>
      <c r="N26" s="46" t="s">
        <v>130</v>
      </c>
      <c r="O26" s="126">
        <v>1682</v>
      </c>
      <c r="P26" s="127">
        <v>4.9964999999999993</v>
      </c>
      <c r="Q26" s="127">
        <v>1.8005</v>
      </c>
      <c r="R26" s="127">
        <f t="shared" si="1"/>
        <v>6.7969999999999988</v>
      </c>
      <c r="S26" s="128">
        <f t="shared" si="2"/>
        <v>1.91364504</v>
      </c>
      <c r="T26" s="128">
        <f t="shared" si="3"/>
        <v>3.0346223500000002</v>
      </c>
      <c r="U26" s="151">
        <v>0</v>
      </c>
      <c r="V26" s="128">
        <f t="shared" ref="V26:V57" si="11">T26-Q26</f>
        <v>1.2341223500000003</v>
      </c>
      <c r="W26" s="128">
        <f t="shared" si="6"/>
        <v>0</v>
      </c>
      <c r="X26" s="128">
        <f t="shared" si="7"/>
        <v>0.38060333274000002</v>
      </c>
      <c r="Y26" s="128">
        <f t="shared" si="8"/>
        <v>0</v>
      </c>
      <c r="Z26" s="128">
        <f t="shared" si="9"/>
        <v>1.1399999999999999</v>
      </c>
    </row>
    <row r="27" spans="1:26" ht="24.95" customHeight="1">
      <c r="A27" s="22" t="s">
        <v>2516</v>
      </c>
      <c r="B27" s="22" t="s">
        <v>2435</v>
      </c>
      <c r="C27" s="61">
        <v>21</v>
      </c>
      <c r="D27" s="107" t="s">
        <v>668</v>
      </c>
      <c r="E27" s="22" t="s">
        <v>669</v>
      </c>
      <c r="F27" s="30">
        <v>5</v>
      </c>
      <c r="G27" s="30">
        <v>56</v>
      </c>
      <c r="H27" s="30">
        <v>3</v>
      </c>
      <c r="I27" s="30">
        <v>0</v>
      </c>
      <c r="J27" s="30">
        <v>3</v>
      </c>
      <c r="K27" s="40">
        <f t="shared" si="0"/>
        <v>67</v>
      </c>
      <c r="L27" s="40">
        <v>50042955891</v>
      </c>
      <c r="M27" s="40" t="s">
        <v>92</v>
      </c>
      <c r="N27" s="161" t="s">
        <v>129</v>
      </c>
      <c r="O27" s="126">
        <v>1620</v>
      </c>
      <c r="P27" s="127">
        <v>0.52899999999999991</v>
      </c>
      <c r="Q27" s="127">
        <v>1.1220000000000001</v>
      </c>
      <c r="R27" s="127">
        <f t="shared" si="1"/>
        <v>1.651</v>
      </c>
      <c r="S27" s="128">
        <f t="shared" si="2"/>
        <v>1.8431064000000001</v>
      </c>
      <c r="T27" s="128">
        <f t="shared" si="3"/>
        <v>2.9227635000000003</v>
      </c>
      <c r="U27" s="128">
        <f>S27-P27</f>
        <v>1.3141064000000002</v>
      </c>
      <c r="V27" s="128">
        <f t="shared" si="11"/>
        <v>1.8007635000000002</v>
      </c>
      <c r="W27" s="128">
        <f t="shared" si="6"/>
        <v>0.35783117272000003</v>
      </c>
      <c r="X27" s="128">
        <f t="shared" si="7"/>
        <v>0.55535546339999997</v>
      </c>
      <c r="Y27" s="128">
        <f t="shared" si="8"/>
        <v>1.07</v>
      </c>
      <c r="Z27" s="128">
        <f t="shared" si="9"/>
        <v>1.67</v>
      </c>
    </row>
    <row r="28" spans="1:26" ht="24.95" customHeight="1">
      <c r="A28" s="22" t="s">
        <v>2516</v>
      </c>
      <c r="B28" s="22" t="s">
        <v>2516</v>
      </c>
      <c r="C28" s="61">
        <v>22</v>
      </c>
      <c r="D28" s="107" t="s">
        <v>670</v>
      </c>
      <c r="E28" s="22" t="s">
        <v>671</v>
      </c>
      <c r="F28" s="30">
        <v>27</v>
      </c>
      <c r="G28" s="30">
        <v>77</v>
      </c>
      <c r="H28" s="30">
        <v>23</v>
      </c>
      <c r="I28" s="30">
        <v>0</v>
      </c>
      <c r="J28" s="30">
        <v>27</v>
      </c>
      <c r="K28" s="40">
        <f t="shared" si="0"/>
        <v>154</v>
      </c>
      <c r="L28" s="40">
        <v>50042957026</v>
      </c>
      <c r="M28" s="40" t="s">
        <v>92</v>
      </c>
      <c r="N28" s="161" t="s">
        <v>129</v>
      </c>
      <c r="O28" s="126">
        <v>4358</v>
      </c>
      <c r="P28" s="127">
        <v>1.7879999999999998</v>
      </c>
      <c r="Q28" s="127">
        <v>2.416999999999998</v>
      </c>
      <c r="R28" s="127">
        <f t="shared" si="1"/>
        <v>4.2049999999999983</v>
      </c>
      <c r="S28" s="128">
        <f t="shared" si="2"/>
        <v>4.9581837599999998</v>
      </c>
      <c r="T28" s="128">
        <f t="shared" si="3"/>
        <v>7.8625946500000001</v>
      </c>
      <c r="U28" s="128">
        <f>S28-P28</f>
        <v>3.17018376</v>
      </c>
      <c r="V28" s="128">
        <f t="shared" si="11"/>
        <v>5.4455946500000021</v>
      </c>
      <c r="W28" s="128">
        <f t="shared" si="6"/>
        <v>0.86324103784799988</v>
      </c>
      <c r="X28" s="128">
        <f t="shared" si="7"/>
        <v>1.6794213900600006</v>
      </c>
      <c r="Y28" s="128">
        <f t="shared" si="8"/>
        <v>2.59</v>
      </c>
      <c r="Z28" s="128">
        <f t="shared" si="9"/>
        <v>5.04</v>
      </c>
    </row>
    <row r="29" spans="1:26" ht="24.95" customHeight="1">
      <c r="A29" s="22" t="s">
        <v>2516</v>
      </c>
      <c r="B29" s="22" t="s">
        <v>672</v>
      </c>
      <c r="C29" s="61">
        <v>23</v>
      </c>
      <c r="D29" s="107" t="s">
        <v>673</v>
      </c>
      <c r="E29" s="22" t="s">
        <v>674</v>
      </c>
      <c r="F29" s="30">
        <v>16</v>
      </c>
      <c r="G29" s="30">
        <v>27</v>
      </c>
      <c r="H29" s="30">
        <v>26</v>
      </c>
      <c r="I29" s="30">
        <v>0</v>
      </c>
      <c r="J29" s="30">
        <v>1</v>
      </c>
      <c r="K29" s="40">
        <f t="shared" si="0"/>
        <v>70</v>
      </c>
      <c r="L29" s="40">
        <v>50124086237</v>
      </c>
      <c r="M29" s="40" t="s">
        <v>92</v>
      </c>
      <c r="N29" s="161" t="s">
        <v>129</v>
      </c>
      <c r="O29" s="126">
        <v>1868</v>
      </c>
      <c r="P29" s="127">
        <v>0.88</v>
      </c>
      <c r="Q29" s="127">
        <v>0.89450000000000029</v>
      </c>
      <c r="R29" s="127">
        <f t="shared" si="1"/>
        <v>1.7745000000000002</v>
      </c>
      <c r="S29" s="128">
        <f t="shared" si="2"/>
        <v>2.1252609600000003</v>
      </c>
      <c r="T29" s="128">
        <f t="shared" si="3"/>
        <v>3.3701989000000001</v>
      </c>
      <c r="U29" s="128">
        <f>S29-P29</f>
        <v>1.2452609600000004</v>
      </c>
      <c r="V29" s="128">
        <f t="shared" si="11"/>
        <v>2.4756988999999998</v>
      </c>
      <c r="W29" s="128">
        <f t="shared" si="6"/>
        <v>0.33908455940800009</v>
      </c>
      <c r="X29" s="128">
        <f t="shared" si="7"/>
        <v>0.76350554075999988</v>
      </c>
      <c r="Y29" s="128">
        <f t="shared" si="8"/>
        <v>1.02</v>
      </c>
      <c r="Z29" s="128">
        <f t="shared" si="9"/>
        <v>2.29</v>
      </c>
    </row>
    <row r="30" spans="1:26" ht="24.95" customHeight="1">
      <c r="A30" s="22" t="s">
        <v>2516</v>
      </c>
      <c r="B30" s="22" t="s">
        <v>2508</v>
      </c>
      <c r="C30" s="61">
        <v>24</v>
      </c>
      <c r="D30" s="107" t="s">
        <v>675</v>
      </c>
      <c r="E30" s="22" t="s">
        <v>676</v>
      </c>
      <c r="F30" s="30">
        <v>2</v>
      </c>
      <c r="G30" s="30">
        <v>36</v>
      </c>
      <c r="H30" s="30">
        <v>71</v>
      </c>
      <c r="I30" s="30">
        <v>0</v>
      </c>
      <c r="J30" s="30">
        <v>2</v>
      </c>
      <c r="K30" s="40">
        <f t="shared" si="0"/>
        <v>111</v>
      </c>
      <c r="L30" s="40">
        <v>50042937995</v>
      </c>
      <c r="M30" s="40" t="s">
        <v>92</v>
      </c>
      <c r="N30" s="161" t="s">
        <v>129</v>
      </c>
      <c r="O30" s="126">
        <v>2175</v>
      </c>
      <c r="P30" s="127">
        <v>1.5016970000000005</v>
      </c>
      <c r="Q30" s="127">
        <v>2.1148800000000003</v>
      </c>
      <c r="R30" s="127">
        <f t="shared" si="1"/>
        <v>3.6165770000000008</v>
      </c>
      <c r="S30" s="128">
        <f t="shared" si="2"/>
        <v>2.4745410000000003</v>
      </c>
      <c r="T30" s="128">
        <f t="shared" si="3"/>
        <v>3.9240806250000002</v>
      </c>
      <c r="U30" s="128">
        <f>S30-P30</f>
        <v>0.97284399999999982</v>
      </c>
      <c r="V30" s="128">
        <f t="shared" si="11"/>
        <v>1.8092006249999999</v>
      </c>
      <c r="W30" s="128">
        <f t="shared" si="6"/>
        <v>0.26490542119999994</v>
      </c>
      <c r="X30" s="128">
        <f t="shared" si="7"/>
        <v>0.55795747274999996</v>
      </c>
      <c r="Y30" s="128">
        <f t="shared" si="8"/>
        <v>0.79</v>
      </c>
      <c r="Z30" s="128">
        <f t="shared" si="9"/>
        <v>1.67</v>
      </c>
    </row>
    <row r="31" spans="1:26" ht="24.95" customHeight="1">
      <c r="A31" s="22" t="s">
        <v>2516</v>
      </c>
      <c r="B31" s="22" t="s">
        <v>2519</v>
      </c>
      <c r="C31" s="61">
        <v>25</v>
      </c>
      <c r="D31" s="107" t="s">
        <v>147</v>
      </c>
      <c r="E31" s="22" t="s">
        <v>677</v>
      </c>
      <c r="F31" s="30">
        <v>0</v>
      </c>
      <c r="G31" s="30">
        <v>36</v>
      </c>
      <c r="H31" s="30">
        <v>39</v>
      </c>
      <c r="I31" s="30">
        <v>0</v>
      </c>
      <c r="J31" s="30">
        <v>1</v>
      </c>
      <c r="K31" s="40">
        <f t="shared" si="0"/>
        <v>76</v>
      </c>
      <c r="L31" s="40">
        <v>50042957297</v>
      </c>
      <c r="M31" s="40" t="s">
        <v>92</v>
      </c>
      <c r="N31" s="161" t="s">
        <v>129</v>
      </c>
      <c r="O31" s="126">
        <v>2924</v>
      </c>
      <c r="P31" s="127">
        <v>4.2880000000000003</v>
      </c>
      <c r="Q31" s="127">
        <v>1.6260000000000003</v>
      </c>
      <c r="R31" s="127">
        <f t="shared" si="1"/>
        <v>5.9140000000000006</v>
      </c>
      <c r="S31" s="128">
        <f t="shared" si="2"/>
        <v>3.3266932800000002</v>
      </c>
      <c r="T31" s="128">
        <f t="shared" si="3"/>
        <v>5.2754077000000006</v>
      </c>
      <c r="U31" s="151">
        <v>0</v>
      </c>
      <c r="V31" s="128">
        <f t="shared" si="11"/>
        <v>3.6494077000000003</v>
      </c>
      <c r="W31" s="128">
        <f t="shared" si="6"/>
        <v>0</v>
      </c>
      <c r="X31" s="128">
        <f t="shared" si="7"/>
        <v>1.12547733468</v>
      </c>
      <c r="Y31" s="128">
        <f t="shared" si="8"/>
        <v>0</v>
      </c>
      <c r="Z31" s="128">
        <f t="shared" si="9"/>
        <v>3.38</v>
      </c>
    </row>
    <row r="32" spans="1:26" ht="24.95" customHeight="1">
      <c r="A32" s="22" t="s">
        <v>2516</v>
      </c>
      <c r="B32" s="22" t="s">
        <v>2394</v>
      </c>
      <c r="C32" s="61">
        <v>26</v>
      </c>
      <c r="D32" s="107" t="s">
        <v>150</v>
      </c>
      <c r="E32" s="22" t="s">
        <v>678</v>
      </c>
      <c r="F32" s="30">
        <v>2</v>
      </c>
      <c r="G32" s="30">
        <v>64</v>
      </c>
      <c r="H32" s="30">
        <v>24</v>
      </c>
      <c r="I32" s="30">
        <v>0</v>
      </c>
      <c r="J32" s="30">
        <v>0</v>
      </c>
      <c r="K32" s="40">
        <f t="shared" si="0"/>
        <v>90</v>
      </c>
      <c r="L32" s="40">
        <v>50042956113</v>
      </c>
      <c r="M32" s="40" t="s">
        <v>92</v>
      </c>
      <c r="N32" s="161" t="s">
        <v>129</v>
      </c>
      <c r="O32" s="126">
        <v>2832</v>
      </c>
      <c r="P32" s="127">
        <v>1.1508312000000012</v>
      </c>
      <c r="Q32" s="127">
        <v>1.4992279999999969</v>
      </c>
      <c r="R32" s="127">
        <f t="shared" si="1"/>
        <v>2.6500591999999981</v>
      </c>
      <c r="S32" s="128">
        <f t="shared" si="2"/>
        <v>3.2220230400000003</v>
      </c>
      <c r="T32" s="128">
        <f t="shared" si="3"/>
        <v>5.1094236000000004</v>
      </c>
      <c r="U32" s="128">
        <f t="shared" ref="U32:U69" si="12">S32-P32</f>
        <v>2.0711918399999991</v>
      </c>
      <c r="V32" s="128">
        <f t="shared" si="11"/>
        <v>3.6101956000000035</v>
      </c>
      <c r="W32" s="128">
        <f t="shared" si="6"/>
        <v>0.56398553803199969</v>
      </c>
      <c r="X32" s="128">
        <f t="shared" si="7"/>
        <v>1.1133843230400011</v>
      </c>
      <c r="Y32" s="128">
        <f t="shared" si="8"/>
        <v>1.69</v>
      </c>
      <c r="Z32" s="128">
        <f t="shared" si="9"/>
        <v>3.34</v>
      </c>
    </row>
    <row r="33" spans="1:26" ht="24.95" customHeight="1">
      <c r="A33" s="22" t="s">
        <v>2516</v>
      </c>
      <c r="B33" s="22" t="s">
        <v>2521</v>
      </c>
      <c r="C33" s="61">
        <v>27</v>
      </c>
      <c r="D33" s="107" t="s">
        <v>140</v>
      </c>
      <c r="E33" s="22" t="s">
        <v>679</v>
      </c>
      <c r="F33" s="30">
        <v>0</v>
      </c>
      <c r="G33" s="30">
        <v>32</v>
      </c>
      <c r="H33" s="30">
        <v>7</v>
      </c>
      <c r="I33" s="30">
        <v>0</v>
      </c>
      <c r="J33" s="30">
        <v>0</v>
      </c>
      <c r="K33" s="40">
        <f t="shared" si="0"/>
        <v>39</v>
      </c>
      <c r="L33" s="40">
        <v>50042956952</v>
      </c>
      <c r="M33" s="40" t="s">
        <v>92</v>
      </c>
      <c r="N33" s="161" t="s">
        <v>129</v>
      </c>
      <c r="O33" s="126">
        <v>1659</v>
      </c>
      <c r="P33" s="127">
        <v>0.67549499999999996</v>
      </c>
      <c r="Q33" s="127">
        <v>0.95913499999999874</v>
      </c>
      <c r="R33" s="127">
        <f t="shared" si="1"/>
        <v>1.6346299999999987</v>
      </c>
      <c r="S33" s="128">
        <f t="shared" si="2"/>
        <v>1.88747748</v>
      </c>
      <c r="T33" s="128">
        <f t="shared" si="3"/>
        <v>2.993126325</v>
      </c>
      <c r="U33" s="128">
        <f t="shared" si="12"/>
        <v>1.2119824800000001</v>
      </c>
      <c r="V33" s="128">
        <f t="shared" si="11"/>
        <v>2.0339913250000015</v>
      </c>
      <c r="W33" s="128">
        <f t="shared" si="6"/>
        <v>0.33002282930400001</v>
      </c>
      <c r="X33" s="128">
        <f t="shared" si="7"/>
        <v>0.62728292463000035</v>
      </c>
      <c r="Y33" s="128">
        <f t="shared" si="8"/>
        <v>0.99</v>
      </c>
      <c r="Z33" s="128">
        <f t="shared" si="9"/>
        <v>1.88</v>
      </c>
    </row>
    <row r="34" spans="1:26" ht="24.95" customHeight="1">
      <c r="A34" s="22" t="s">
        <v>2516</v>
      </c>
      <c r="B34" s="22" t="s">
        <v>2521</v>
      </c>
      <c r="C34" s="61">
        <v>28</v>
      </c>
      <c r="D34" s="107" t="s">
        <v>680</v>
      </c>
      <c r="E34" s="22" t="s">
        <v>681</v>
      </c>
      <c r="F34" s="30">
        <v>3</v>
      </c>
      <c r="G34" s="30">
        <v>57</v>
      </c>
      <c r="H34" s="30">
        <v>5</v>
      </c>
      <c r="I34" s="30">
        <v>0</v>
      </c>
      <c r="J34" s="30">
        <v>0</v>
      </c>
      <c r="K34" s="40">
        <f t="shared" si="0"/>
        <v>65</v>
      </c>
      <c r="L34" s="40">
        <v>50042956000</v>
      </c>
      <c r="M34" s="40" t="s">
        <v>92</v>
      </c>
      <c r="N34" s="161" t="s">
        <v>129</v>
      </c>
      <c r="O34" s="126">
        <v>2166</v>
      </c>
      <c r="P34" s="127">
        <v>0.75549999999999984</v>
      </c>
      <c r="Q34" s="127">
        <v>1.0484999999999998</v>
      </c>
      <c r="R34" s="127">
        <f t="shared" si="1"/>
        <v>1.8039999999999996</v>
      </c>
      <c r="S34" s="128">
        <f t="shared" si="2"/>
        <v>2.4643015200000002</v>
      </c>
      <c r="T34" s="128">
        <f t="shared" si="3"/>
        <v>3.9078430500000003</v>
      </c>
      <c r="U34" s="128">
        <f t="shared" si="12"/>
        <v>1.7088015200000004</v>
      </c>
      <c r="V34" s="128">
        <f t="shared" si="11"/>
        <v>2.8593430500000006</v>
      </c>
      <c r="W34" s="128">
        <f t="shared" si="6"/>
        <v>0.46530665389600012</v>
      </c>
      <c r="X34" s="128">
        <f t="shared" si="7"/>
        <v>0.88182139662000014</v>
      </c>
      <c r="Y34" s="128">
        <f t="shared" si="8"/>
        <v>1.4</v>
      </c>
      <c r="Z34" s="128">
        <f t="shared" si="9"/>
        <v>2.65</v>
      </c>
    </row>
    <row r="35" spans="1:26" ht="24.95" customHeight="1">
      <c r="A35" s="22" t="s">
        <v>2516</v>
      </c>
      <c r="B35" s="22" t="s">
        <v>2521</v>
      </c>
      <c r="C35" s="61">
        <v>29</v>
      </c>
      <c r="D35" s="107" t="s">
        <v>682</v>
      </c>
      <c r="E35" s="58" t="s">
        <v>683</v>
      </c>
      <c r="F35" s="30">
        <v>21</v>
      </c>
      <c r="G35" s="30">
        <v>35</v>
      </c>
      <c r="H35" s="30">
        <v>57</v>
      </c>
      <c r="I35" s="30">
        <v>0</v>
      </c>
      <c r="J35" s="30">
        <v>1</v>
      </c>
      <c r="K35" s="40">
        <f t="shared" si="0"/>
        <v>114</v>
      </c>
      <c r="L35" s="40">
        <v>50046526313</v>
      </c>
      <c r="M35" s="40" t="s">
        <v>92</v>
      </c>
      <c r="N35" s="161" t="s">
        <v>129</v>
      </c>
      <c r="O35" s="126">
        <v>2703</v>
      </c>
      <c r="P35" s="127">
        <v>1.4689999999999996</v>
      </c>
      <c r="Q35" s="127">
        <v>1.8439999999999999</v>
      </c>
      <c r="R35" s="127">
        <f t="shared" si="1"/>
        <v>3.3129999999999997</v>
      </c>
      <c r="S35" s="128">
        <f t="shared" si="2"/>
        <v>3.07525716</v>
      </c>
      <c r="T35" s="128">
        <f t="shared" si="3"/>
        <v>4.8766850250000005</v>
      </c>
      <c r="U35" s="128">
        <f t="shared" si="12"/>
        <v>1.6062571600000004</v>
      </c>
      <c r="V35" s="128">
        <f t="shared" si="11"/>
        <v>3.0326850250000006</v>
      </c>
      <c r="W35" s="128">
        <f t="shared" si="6"/>
        <v>0.43738382466800013</v>
      </c>
      <c r="X35" s="128">
        <f t="shared" si="7"/>
        <v>0.93528006171</v>
      </c>
      <c r="Y35" s="128">
        <f t="shared" si="8"/>
        <v>1.31</v>
      </c>
      <c r="Z35" s="128">
        <f t="shared" si="9"/>
        <v>2.81</v>
      </c>
    </row>
    <row r="36" spans="1:26" ht="24.95" customHeight="1">
      <c r="A36" s="22" t="s">
        <v>2536</v>
      </c>
      <c r="B36" s="22" t="s">
        <v>2376</v>
      </c>
      <c r="C36" s="61">
        <v>30</v>
      </c>
      <c r="D36" s="107" t="s">
        <v>203</v>
      </c>
      <c r="E36" s="22" t="s">
        <v>684</v>
      </c>
      <c r="F36" s="30">
        <v>4</v>
      </c>
      <c r="G36" s="30">
        <v>48</v>
      </c>
      <c r="H36" s="30">
        <v>3</v>
      </c>
      <c r="I36" s="30">
        <v>0</v>
      </c>
      <c r="J36" s="30">
        <v>4</v>
      </c>
      <c r="K36" s="40">
        <f t="shared" si="0"/>
        <v>59</v>
      </c>
      <c r="L36" s="40">
        <v>50043720652</v>
      </c>
      <c r="M36" s="40" t="s">
        <v>92</v>
      </c>
      <c r="N36" s="161" t="s">
        <v>129</v>
      </c>
      <c r="O36" s="126">
        <v>1417</v>
      </c>
      <c r="P36" s="127">
        <v>0.81900000000000006</v>
      </c>
      <c r="Q36" s="127">
        <v>1.0385</v>
      </c>
      <c r="R36" s="127">
        <f t="shared" si="1"/>
        <v>1.8574999999999999</v>
      </c>
      <c r="S36" s="128">
        <f t="shared" si="2"/>
        <v>1.6121492400000001</v>
      </c>
      <c r="T36" s="128">
        <f t="shared" si="3"/>
        <v>2.5565159749999999</v>
      </c>
      <c r="U36" s="128">
        <f t="shared" si="12"/>
        <v>0.79314924000000009</v>
      </c>
      <c r="V36" s="128">
        <f t="shared" si="11"/>
        <v>1.518015975</v>
      </c>
      <c r="W36" s="128">
        <f t="shared" si="6"/>
        <v>0.21597453805200004</v>
      </c>
      <c r="X36" s="128">
        <f t="shared" si="7"/>
        <v>0.4681561266899999</v>
      </c>
      <c r="Y36" s="128">
        <f t="shared" si="8"/>
        <v>0.65</v>
      </c>
      <c r="Z36" s="128">
        <f t="shared" si="9"/>
        <v>1.4</v>
      </c>
    </row>
    <row r="37" spans="1:26" ht="24.95" customHeight="1">
      <c r="A37" s="22" t="s">
        <v>2536</v>
      </c>
      <c r="B37" s="22" t="s">
        <v>2379</v>
      </c>
      <c r="C37" s="61">
        <v>31</v>
      </c>
      <c r="D37" s="107" t="s">
        <v>196</v>
      </c>
      <c r="E37" s="22" t="s">
        <v>685</v>
      </c>
      <c r="F37" s="30">
        <v>1</v>
      </c>
      <c r="G37" s="30">
        <v>41</v>
      </c>
      <c r="H37" s="30">
        <v>42</v>
      </c>
      <c r="I37" s="30">
        <v>0</v>
      </c>
      <c r="J37" s="30">
        <v>1</v>
      </c>
      <c r="K37" s="40">
        <f t="shared" si="0"/>
        <v>85</v>
      </c>
      <c r="L37" s="40">
        <v>50043757515</v>
      </c>
      <c r="M37" s="40" t="s">
        <v>92</v>
      </c>
      <c r="N37" s="161" t="s">
        <v>129</v>
      </c>
      <c r="O37" s="126">
        <v>2049</v>
      </c>
      <c r="P37" s="127">
        <v>1.4969999999999999</v>
      </c>
      <c r="Q37" s="127">
        <v>1.5029999999999992</v>
      </c>
      <c r="R37" s="127">
        <f t="shared" si="1"/>
        <v>2.9999999999999991</v>
      </c>
      <c r="S37" s="128">
        <f t="shared" si="2"/>
        <v>2.3311882800000001</v>
      </c>
      <c r="T37" s="128">
        <f t="shared" si="3"/>
        <v>3.6967545750000004</v>
      </c>
      <c r="U37" s="128">
        <f t="shared" si="12"/>
        <v>0.83418828000000023</v>
      </c>
      <c r="V37" s="128">
        <f t="shared" si="11"/>
        <v>2.1937545750000012</v>
      </c>
      <c r="W37" s="128">
        <f t="shared" si="6"/>
        <v>0.22714946864400004</v>
      </c>
      <c r="X37" s="128">
        <f t="shared" si="7"/>
        <v>0.67655391093000028</v>
      </c>
      <c r="Y37" s="128">
        <f t="shared" si="8"/>
        <v>0.68</v>
      </c>
      <c r="Z37" s="128">
        <f t="shared" si="9"/>
        <v>2.0299999999999998</v>
      </c>
    </row>
    <row r="38" spans="1:26" ht="24.95" customHeight="1">
      <c r="A38" s="22" t="s">
        <v>2536</v>
      </c>
      <c r="B38" s="22" t="s">
        <v>686</v>
      </c>
      <c r="C38" s="61">
        <v>32</v>
      </c>
      <c r="D38" s="107" t="s">
        <v>209</v>
      </c>
      <c r="E38" s="22" t="s">
        <v>687</v>
      </c>
      <c r="F38" s="30">
        <v>3</v>
      </c>
      <c r="G38" s="30">
        <v>68</v>
      </c>
      <c r="H38" s="30">
        <v>3</v>
      </c>
      <c r="I38" s="30">
        <v>0</v>
      </c>
      <c r="J38" s="30">
        <v>0</v>
      </c>
      <c r="K38" s="40">
        <f t="shared" si="0"/>
        <v>74</v>
      </c>
      <c r="L38" s="40">
        <v>59013023233</v>
      </c>
      <c r="M38" s="40" t="s">
        <v>92</v>
      </c>
      <c r="N38" s="161" t="s">
        <v>129</v>
      </c>
      <c r="O38" s="126">
        <v>1337</v>
      </c>
      <c r="P38" s="127">
        <v>0.66500000000000004</v>
      </c>
      <c r="Q38" s="127">
        <v>0.77450000000000019</v>
      </c>
      <c r="R38" s="127">
        <f t="shared" si="1"/>
        <v>1.4395000000000002</v>
      </c>
      <c r="S38" s="128">
        <f t="shared" si="2"/>
        <v>1.5211316400000001</v>
      </c>
      <c r="T38" s="128">
        <f t="shared" si="3"/>
        <v>2.4121819750000002</v>
      </c>
      <c r="U38" s="128">
        <f t="shared" si="12"/>
        <v>0.85613164000000008</v>
      </c>
      <c r="V38" s="128">
        <f t="shared" si="11"/>
        <v>1.637681975</v>
      </c>
      <c r="W38" s="128">
        <f t="shared" si="6"/>
        <v>0.23312464557200002</v>
      </c>
      <c r="X38" s="128">
        <f t="shared" si="7"/>
        <v>0.5050611210899999</v>
      </c>
      <c r="Y38" s="128">
        <f t="shared" si="8"/>
        <v>0.7</v>
      </c>
      <c r="Z38" s="128">
        <f t="shared" si="9"/>
        <v>1.52</v>
      </c>
    </row>
    <row r="39" spans="1:26" ht="24.95" customHeight="1">
      <c r="A39" s="22" t="s">
        <v>2536</v>
      </c>
      <c r="B39" s="22" t="s">
        <v>2376</v>
      </c>
      <c r="C39" s="61">
        <v>33</v>
      </c>
      <c r="D39" s="107" t="s">
        <v>205</v>
      </c>
      <c r="E39" s="22" t="s">
        <v>688</v>
      </c>
      <c r="F39" s="30">
        <v>0</v>
      </c>
      <c r="G39" s="30">
        <v>62</v>
      </c>
      <c r="H39" s="30">
        <v>0</v>
      </c>
      <c r="I39" s="30">
        <v>0</v>
      </c>
      <c r="J39" s="30">
        <v>0</v>
      </c>
      <c r="K39" s="40">
        <f t="shared" ref="K39:K70" si="13">J39+I39+H39+G39+F39</f>
        <v>62</v>
      </c>
      <c r="L39" s="40">
        <v>50043721259</v>
      </c>
      <c r="M39" s="40" t="s">
        <v>92</v>
      </c>
      <c r="N39" s="161" t="s">
        <v>129</v>
      </c>
      <c r="O39" s="126">
        <v>1924</v>
      </c>
      <c r="P39" s="127">
        <v>0.6120000000000001</v>
      </c>
      <c r="Q39" s="127">
        <v>0.61350000000000016</v>
      </c>
      <c r="R39" s="127">
        <f t="shared" ref="R39:R70" si="14">P39+Q39</f>
        <v>1.2255000000000003</v>
      </c>
      <c r="S39" s="128">
        <f t="shared" ref="S39:S70" si="15">O39*0.00113772</f>
        <v>2.1889732799999999</v>
      </c>
      <c r="T39" s="128">
        <f t="shared" ref="T39:T70" si="16">O39*0.001804175</f>
        <v>3.4712327000000003</v>
      </c>
      <c r="U39" s="128">
        <f t="shared" si="12"/>
        <v>1.5769732799999998</v>
      </c>
      <c r="V39" s="128">
        <f t="shared" si="11"/>
        <v>2.8577327000000001</v>
      </c>
      <c r="W39" s="128">
        <f t="shared" ref="W39:W70" si="17">U39/3*81.69%</f>
        <v>0.42940982414399997</v>
      </c>
      <c r="X39" s="128">
        <f t="shared" ref="X39:X70" si="18">V39/3*92.52%</f>
        <v>0.88132476467999998</v>
      </c>
      <c r="Y39" s="128">
        <f t="shared" ref="Y39:Y70" si="19">ROUND(W39*3,2)</f>
        <v>1.29</v>
      </c>
      <c r="Z39" s="128">
        <f t="shared" ref="Z39:Z70" si="20">ROUND(X39*3,2)</f>
        <v>2.64</v>
      </c>
    </row>
    <row r="40" spans="1:26" ht="24.95" customHeight="1">
      <c r="A40" s="22" t="s">
        <v>2536</v>
      </c>
      <c r="B40" s="22" t="s">
        <v>2536</v>
      </c>
      <c r="C40" s="61">
        <v>34</v>
      </c>
      <c r="D40" s="107" t="s">
        <v>202</v>
      </c>
      <c r="E40" s="22" t="s">
        <v>689</v>
      </c>
      <c r="F40" s="30">
        <v>12</v>
      </c>
      <c r="G40" s="30">
        <v>80</v>
      </c>
      <c r="H40" s="30">
        <v>71</v>
      </c>
      <c r="I40" s="30">
        <v>0</v>
      </c>
      <c r="J40" s="30">
        <v>0</v>
      </c>
      <c r="K40" s="40">
        <f t="shared" si="13"/>
        <v>163</v>
      </c>
      <c r="L40" s="40">
        <v>50043721588</v>
      </c>
      <c r="M40" s="40" t="s">
        <v>92</v>
      </c>
      <c r="N40" s="161" t="s">
        <v>129</v>
      </c>
      <c r="O40" s="126">
        <v>4725</v>
      </c>
      <c r="P40" s="127">
        <v>1.4516</v>
      </c>
      <c r="Q40" s="127">
        <v>2.2269999999999994</v>
      </c>
      <c r="R40" s="127">
        <f t="shared" si="14"/>
        <v>3.6785999999999994</v>
      </c>
      <c r="S40" s="128">
        <f t="shared" si="15"/>
        <v>5.3757270000000004</v>
      </c>
      <c r="T40" s="128">
        <f t="shared" si="16"/>
        <v>8.5247268750000007</v>
      </c>
      <c r="U40" s="128">
        <f t="shared" si="12"/>
        <v>3.9241270000000004</v>
      </c>
      <c r="V40" s="128">
        <f t="shared" si="11"/>
        <v>6.2977268750000013</v>
      </c>
      <c r="W40" s="128">
        <f t="shared" si="17"/>
        <v>1.0685397821</v>
      </c>
      <c r="X40" s="128">
        <f t="shared" si="18"/>
        <v>1.9422189682500002</v>
      </c>
      <c r="Y40" s="128">
        <f t="shared" si="19"/>
        <v>3.21</v>
      </c>
      <c r="Z40" s="128">
        <f t="shared" si="20"/>
        <v>5.83</v>
      </c>
    </row>
    <row r="41" spans="1:26" ht="24.95" customHeight="1">
      <c r="A41" s="22" t="s">
        <v>2536</v>
      </c>
      <c r="B41" s="22" t="s">
        <v>2153</v>
      </c>
      <c r="C41" s="61">
        <v>35</v>
      </c>
      <c r="D41" s="107" t="s">
        <v>690</v>
      </c>
      <c r="E41" s="22" t="s">
        <v>691</v>
      </c>
      <c r="F41" s="30">
        <v>9</v>
      </c>
      <c r="G41" s="30">
        <v>91</v>
      </c>
      <c r="H41" s="30">
        <v>13</v>
      </c>
      <c r="I41" s="30">
        <v>0</v>
      </c>
      <c r="J41" s="30">
        <v>1</v>
      </c>
      <c r="K41" s="40">
        <f t="shared" si="13"/>
        <v>114</v>
      </c>
      <c r="L41" s="40">
        <v>50043722184</v>
      </c>
      <c r="M41" s="40" t="s">
        <v>92</v>
      </c>
      <c r="N41" s="161" t="s">
        <v>129</v>
      </c>
      <c r="O41" s="126">
        <v>3595</v>
      </c>
      <c r="P41" s="127">
        <v>1.0015799999999997</v>
      </c>
      <c r="Q41" s="127">
        <v>2.1955999999999993</v>
      </c>
      <c r="R41" s="127">
        <f t="shared" si="14"/>
        <v>3.197179999999999</v>
      </c>
      <c r="S41" s="128">
        <f t="shared" si="15"/>
        <v>4.0901034000000003</v>
      </c>
      <c r="T41" s="128">
        <f t="shared" si="16"/>
        <v>6.4860091250000007</v>
      </c>
      <c r="U41" s="128">
        <f t="shared" si="12"/>
        <v>3.0885234000000006</v>
      </c>
      <c r="V41" s="128">
        <f t="shared" si="11"/>
        <v>4.2904091250000018</v>
      </c>
      <c r="W41" s="128">
        <f t="shared" si="17"/>
        <v>0.84100492182000008</v>
      </c>
      <c r="X41" s="128">
        <f t="shared" si="18"/>
        <v>1.3231621741500006</v>
      </c>
      <c r="Y41" s="128">
        <f t="shared" si="19"/>
        <v>2.52</v>
      </c>
      <c r="Z41" s="128">
        <f t="shared" si="20"/>
        <v>3.97</v>
      </c>
    </row>
    <row r="42" spans="1:26" ht="24.95" customHeight="1">
      <c r="A42" s="22" t="s">
        <v>2536</v>
      </c>
      <c r="B42" s="22" t="s">
        <v>2538</v>
      </c>
      <c r="C42" s="61">
        <v>36</v>
      </c>
      <c r="D42" s="73" t="s">
        <v>350</v>
      </c>
      <c r="E42" s="22" t="s">
        <v>692</v>
      </c>
      <c r="F42" s="30">
        <v>11</v>
      </c>
      <c r="G42" s="30">
        <v>1</v>
      </c>
      <c r="H42" s="30">
        <v>22</v>
      </c>
      <c r="I42" s="30">
        <v>0</v>
      </c>
      <c r="J42" s="30">
        <v>0</v>
      </c>
      <c r="K42" s="40">
        <f t="shared" si="13"/>
        <v>34</v>
      </c>
      <c r="L42" s="40">
        <v>50043718666</v>
      </c>
      <c r="M42" s="40" t="s">
        <v>92</v>
      </c>
      <c r="N42" s="161" t="s">
        <v>129</v>
      </c>
      <c r="O42" s="126">
        <v>1133</v>
      </c>
      <c r="P42" s="127">
        <v>0.49899999999999989</v>
      </c>
      <c r="Q42" s="127">
        <v>0.69299999999999984</v>
      </c>
      <c r="R42" s="127">
        <f t="shared" si="14"/>
        <v>1.1919999999999997</v>
      </c>
      <c r="S42" s="128">
        <f t="shared" si="15"/>
        <v>1.2890367600000001</v>
      </c>
      <c r="T42" s="128">
        <f t="shared" si="16"/>
        <v>2.0441302750000001</v>
      </c>
      <c r="U42" s="128">
        <f t="shared" si="12"/>
        <v>0.79003676000000023</v>
      </c>
      <c r="V42" s="128">
        <f t="shared" si="11"/>
        <v>1.3511302750000003</v>
      </c>
      <c r="W42" s="128">
        <f t="shared" si="17"/>
        <v>0.21512700974800006</v>
      </c>
      <c r="X42" s="128">
        <f t="shared" si="18"/>
        <v>0.41668857681000004</v>
      </c>
      <c r="Y42" s="128">
        <f t="shared" si="19"/>
        <v>0.65</v>
      </c>
      <c r="Z42" s="128">
        <f t="shared" si="20"/>
        <v>1.25</v>
      </c>
    </row>
    <row r="43" spans="1:26" ht="24.95" customHeight="1">
      <c r="A43" s="22" t="s">
        <v>2536</v>
      </c>
      <c r="B43" s="22" t="s">
        <v>2538</v>
      </c>
      <c r="C43" s="61">
        <v>37</v>
      </c>
      <c r="D43" s="107" t="s">
        <v>211</v>
      </c>
      <c r="E43" s="22" t="s">
        <v>693</v>
      </c>
      <c r="F43" s="30">
        <v>8</v>
      </c>
      <c r="G43" s="30">
        <v>59</v>
      </c>
      <c r="H43" s="30">
        <v>4</v>
      </c>
      <c r="I43" s="30">
        <v>0</v>
      </c>
      <c r="J43" s="30">
        <v>0</v>
      </c>
      <c r="K43" s="40">
        <f t="shared" si="13"/>
        <v>71</v>
      </c>
      <c r="L43" s="40">
        <v>50043720335</v>
      </c>
      <c r="M43" s="40" t="s">
        <v>92</v>
      </c>
      <c r="N43" s="161" t="s">
        <v>129</v>
      </c>
      <c r="O43" s="126">
        <v>2550</v>
      </c>
      <c r="P43" s="127">
        <v>1.1680000000000004</v>
      </c>
      <c r="Q43" s="127">
        <v>1.5283359999999986</v>
      </c>
      <c r="R43" s="127">
        <f t="shared" si="14"/>
        <v>2.6963359999999987</v>
      </c>
      <c r="S43" s="128">
        <f t="shared" si="15"/>
        <v>2.901186</v>
      </c>
      <c r="T43" s="128">
        <f t="shared" si="16"/>
        <v>4.6006462500000005</v>
      </c>
      <c r="U43" s="128">
        <f t="shared" si="12"/>
        <v>1.7331859999999997</v>
      </c>
      <c r="V43" s="128">
        <f t="shared" si="11"/>
        <v>3.0723102500000019</v>
      </c>
      <c r="W43" s="128">
        <f t="shared" si="17"/>
        <v>0.47194654779999989</v>
      </c>
      <c r="X43" s="128">
        <f t="shared" si="18"/>
        <v>0.94750048110000051</v>
      </c>
      <c r="Y43" s="128">
        <f t="shared" si="19"/>
        <v>1.42</v>
      </c>
      <c r="Z43" s="128">
        <f t="shared" si="20"/>
        <v>2.84</v>
      </c>
    </row>
    <row r="44" spans="1:26" ht="24.95" customHeight="1">
      <c r="A44" s="22" t="s">
        <v>2536</v>
      </c>
      <c r="B44" s="22" t="s">
        <v>2392</v>
      </c>
      <c r="C44" s="61">
        <v>38</v>
      </c>
      <c r="D44" s="107" t="s">
        <v>344</v>
      </c>
      <c r="E44" s="22" t="s">
        <v>694</v>
      </c>
      <c r="F44" s="30">
        <v>12</v>
      </c>
      <c r="G44" s="30">
        <v>58</v>
      </c>
      <c r="H44" s="30">
        <v>8</v>
      </c>
      <c r="I44" s="30">
        <v>0</v>
      </c>
      <c r="J44" s="30">
        <v>0</v>
      </c>
      <c r="K44" s="40">
        <f t="shared" si="13"/>
        <v>78</v>
      </c>
      <c r="L44" s="40">
        <v>50044379551</v>
      </c>
      <c r="M44" s="40" t="s">
        <v>92</v>
      </c>
      <c r="N44" s="161" t="s">
        <v>129</v>
      </c>
      <c r="O44" s="126">
        <v>2885</v>
      </c>
      <c r="P44" s="127">
        <v>1.2876000000000003</v>
      </c>
      <c r="Q44" s="127">
        <v>1.5575999999999999</v>
      </c>
      <c r="R44" s="127">
        <f t="shared" si="14"/>
        <v>2.8452000000000002</v>
      </c>
      <c r="S44" s="128">
        <f t="shared" si="15"/>
        <v>3.2823222000000003</v>
      </c>
      <c r="T44" s="128">
        <f t="shared" si="16"/>
        <v>5.2050448750000005</v>
      </c>
      <c r="U44" s="128">
        <f t="shared" si="12"/>
        <v>1.9947222</v>
      </c>
      <c r="V44" s="128">
        <f t="shared" si="11"/>
        <v>3.6474448750000006</v>
      </c>
      <c r="W44" s="128">
        <f t="shared" si="17"/>
        <v>0.54316285505999995</v>
      </c>
      <c r="X44" s="128">
        <f t="shared" si="18"/>
        <v>1.12487199945</v>
      </c>
      <c r="Y44" s="128">
        <f t="shared" si="19"/>
        <v>1.63</v>
      </c>
      <c r="Z44" s="128">
        <f t="shared" si="20"/>
        <v>3.37</v>
      </c>
    </row>
    <row r="45" spans="1:26" ht="24.95" customHeight="1">
      <c r="A45" s="22" t="s">
        <v>2536</v>
      </c>
      <c r="B45" s="22" t="s">
        <v>2376</v>
      </c>
      <c r="C45" s="61">
        <v>39</v>
      </c>
      <c r="D45" s="107" t="s">
        <v>204</v>
      </c>
      <c r="E45" s="22" t="s">
        <v>695</v>
      </c>
      <c r="F45" s="30">
        <v>1</v>
      </c>
      <c r="G45" s="30">
        <v>72</v>
      </c>
      <c r="H45" s="30">
        <v>10</v>
      </c>
      <c r="I45" s="30">
        <v>0</v>
      </c>
      <c r="J45" s="30">
        <v>29</v>
      </c>
      <c r="K45" s="40">
        <f t="shared" si="13"/>
        <v>112</v>
      </c>
      <c r="L45" s="40">
        <v>50043720878</v>
      </c>
      <c r="M45" s="40" t="s">
        <v>92</v>
      </c>
      <c r="N45" s="161" t="s">
        <v>129</v>
      </c>
      <c r="O45" s="126">
        <v>2233</v>
      </c>
      <c r="P45" s="127">
        <v>1.2080560000000005</v>
      </c>
      <c r="Q45" s="127">
        <v>1.6682239999999995</v>
      </c>
      <c r="R45" s="127">
        <f t="shared" si="14"/>
        <v>2.8762799999999999</v>
      </c>
      <c r="S45" s="128">
        <f t="shared" si="15"/>
        <v>2.5405287599999999</v>
      </c>
      <c r="T45" s="128">
        <f t="shared" si="16"/>
        <v>4.0287227750000003</v>
      </c>
      <c r="U45" s="128">
        <f t="shared" si="12"/>
        <v>1.3324727599999995</v>
      </c>
      <c r="V45" s="128">
        <f t="shared" si="11"/>
        <v>2.3604987750000008</v>
      </c>
      <c r="W45" s="128">
        <f t="shared" si="17"/>
        <v>0.36283233254799985</v>
      </c>
      <c r="X45" s="128">
        <f t="shared" si="18"/>
        <v>0.72797782221000018</v>
      </c>
      <c r="Y45" s="128">
        <f t="shared" si="19"/>
        <v>1.0900000000000001</v>
      </c>
      <c r="Z45" s="128">
        <f t="shared" si="20"/>
        <v>2.1800000000000002</v>
      </c>
    </row>
    <row r="46" spans="1:26" ht="24.95" customHeight="1">
      <c r="A46" s="22" t="s">
        <v>2536</v>
      </c>
      <c r="B46" s="22" t="s">
        <v>2388</v>
      </c>
      <c r="C46" s="61">
        <v>40</v>
      </c>
      <c r="D46" s="107" t="s">
        <v>199</v>
      </c>
      <c r="E46" s="22" t="s">
        <v>696</v>
      </c>
      <c r="F46" s="30">
        <v>21</v>
      </c>
      <c r="G46" s="30">
        <v>81</v>
      </c>
      <c r="H46" s="30">
        <v>40</v>
      </c>
      <c r="I46" s="30">
        <v>0</v>
      </c>
      <c r="J46" s="30">
        <v>35</v>
      </c>
      <c r="K46" s="40">
        <f t="shared" si="13"/>
        <v>177</v>
      </c>
      <c r="L46" s="40">
        <v>50043721792</v>
      </c>
      <c r="M46" s="40" t="s">
        <v>92</v>
      </c>
      <c r="N46" s="161" t="s">
        <v>129</v>
      </c>
      <c r="O46" s="126">
        <v>4373</v>
      </c>
      <c r="P46" s="127">
        <v>2.2380000000000004</v>
      </c>
      <c r="Q46" s="127">
        <v>2.4429999999999996</v>
      </c>
      <c r="R46" s="127">
        <f t="shared" si="14"/>
        <v>4.681</v>
      </c>
      <c r="S46" s="128">
        <f t="shared" si="15"/>
        <v>4.97524956</v>
      </c>
      <c r="T46" s="128">
        <f t="shared" si="16"/>
        <v>7.8896572750000002</v>
      </c>
      <c r="U46" s="128">
        <f t="shared" si="12"/>
        <v>2.7372495599999995</v>
      </c>
      <c r="V46" s="128">
        <f t="shared" si="11"/>
        <v>5.4466572750000006</v>
      </c>
      <c r="W46" s="128">
        <f t="shared" si="17"/>
        <v>0.74535305518799988</v>
      </c>
      <c r="X46" s="128">
        <f t="shared" si="18"/>
        <v>1.6797491036100001</v>
      </c>
      <c r="Y46" s="128">
        <f t="shared" si="19"/>
        <v>2.2400000000000002</v>
      </c>
      <c r="Z46" s="128">
        <f t="shared" si="20"/>
        <v>5.04</v>
      </c>
    </row>
    <row r="47" spans="1:26" ht="24.95" customHeight="1">
      <c r="A47" s="22" t="s">
        <v>2536</v>
      </c>
      <c r="B47" s="22" t="s">
        <v>2374</v>
      </c>
      <c r="C47" s="61">
        <v>41</v>
      </c>
      <c r="D47" s="107" t="s">
        <v>343</v>
      </c>
      <c r="E47" s="22" t="s">
        <v>697</v>
      </c>
      <c r="F47" s="30">
        <v>25</v>
      </c>
      <c r="G47" s="30">
        <v>18</v>
      </c>
      <c r="H47" s="30">
        <v>16</v>
      </c>
      <c r="I47" s="30">
        <v>0</v>
      </c>
      <c r="J47" s="30">
        <v>3</v>
      </c>
      <c r="K47" s="40">
        <f t="shared" si="13"/>
        <v>62</v>
      </c>
      <c r="L47" s="40">
        <v>50044379539</v>
      </c>
      <c r="M47" s="40" t="s">
        <v>92</v>
      </c>
      <c r="N47" s="161" t="s">
        <v>129</v>
      </c>
      <c r="O47" s="126">
        <v>1691</v>
      </c>
      <c r="P47" s="127">
        <v>-0.1075</v>
      </c>
      <c r="Q47" s="127">
        <v>-2.5375000000000001</v>
      </c>
      <c r="R47" s="127">
        <f t="shared" si="14"/>
        <v>-2.645</v>
      </c>
      <c r="S47" s="128">
        <f t="shared" si="15"/>
        <v>1.9238845200000001</v>
      </c>
      <c r="T47" s="128">
        <f t="shared" si="16"/>
        <v>3.0508599250000001</v>
      </c>
      <c r="U47" s="128">
        <f t="shared" si="12"/>
        <v>2.03138452</v>
      </c>
      <c r="V47" s="128">
        <f t="shared" si="11"/>
        <v>5.5883599250000007</v>
      </c>
      <c r="W47" s="128">
        <f t="shared" si="17"/>
        <v>0.55314600479599996</v>
      </c>
      <c r="X47" s="128">
        <f t="shared" si="18"/>
        <v>1.7234502008700001</v>
      </c>
      <c r="Y47" s="128">
        <f t="shared" si="19"/>
        <v>1.66</v>
      </c>
      <c r="Z47" s="128">
        <f t="shared" si="20"/>
        <v>5.17</v>
      </c>
    </row>
    <row r="48" spans="1:26" ht="24.95" customHeight="1">
      <c r="A48" s="22" t="s">
        <v>2505</v>
      </c>
      <c r="B48" s="22" t="s">
        <v>2396</v>
      </c>
      <c r="C48" s="61">
        <v>42</v>
      </c>
      <c r="D48" s="107" t="s">
        <v>172</v>
      </c>
      <c r="E48" s="22" t="s">
        <v>698</v>
      </c>
      <c r="F48" s="30">
        <v>0</v>
      </c>
      <c r="G48" s="30">
        <v>37</v>
      </c>
      <c r="H48" s="30">
        <v>3</v>
      </c>
      <c r="I48" s="30">
        <v>0</v>
      </c>
      <c r="J48" s="30">
        <v>0</v>
      </c>
      <c r="K48" s="40">
        <f t="shared" si="13"/>
        <v>40</v>
      </c>
      <c r="L48" s="40">
        <v>50043039898</v>
      </c>
      <c r="M48" s="40" t="s">
        <v>92</v>
      </c>
      <c r="N48" s="161" t="s">
        <v>129</v>
      </c>
      <c r="O48" s="126">
        <v>1486</v>
      </c>
      <c r="P48" s="127">
        <v>0.40849999999999975</v>
      </c>
      <c r="Q48" s="127">
        <v>0.87349999999999972</v>
      </c>
      <c r="R48" s="127">
        <f t="shared" si="14"/>
        <v>1.2819999999999996</v>
      </c>
      <c r="S48" s="128">
        <f t="shared" si="15"/>
        <v>1.6906519200000001</v>
      </c>
      <c r="T48" s="128">
        <f t="shared" si="16"/>
        <v>2.6810040500000003</v>
      </c>
      <c r="U48" s="128">
        <f t="shared" si="12"/>
        <v>1.2821519200000004</v>
      </c>
      <c r="V48" s="128">
        <f t="shared" si="11"/>
        <v>1.8075040500000006</v>
      </c>
      <c r="W48" s="128">
        <f t="shared" si="17"/>
        <v>0.34912996781600014</v>
      </c>
      <c r="X48" s="128">
        <f t="shared" si="18"/>
        <v>0.55743424902000005</v>
      </c>
      <c r="Y48" s="128">
        <f t="shared" si="19"/>
        <v>1.05</v>
      </c>
      <c r="Z48" s="128">
        <f t="shared" si="20"/>
        <v>1.67</v>
      </c>
    </row>
    <row r="49" spans="1:26" ht="24.95" customHeight="1">
      <c r="A49" s="22" t="s">
        <v>2505</v>
      </c>
      <c r="B49" s="22" t="s">
        <v>2472</v>
      </c>
      <c r="C49" s="61">
        <v>43</v>
      </c>
      <c r="D49" s="107" t="s">
        <v>699</v>
      </c>
      <c r="E49" s="22" t="s">
        <v>700</v>
      </c>
      <c r="F49" s="30">
        <v>0</v>
      </c>
      <c r="G49" s="30">
        <v>24</v>
      </c>
      <c r="H49" s="30">
        <v>0</v>
      </c>
      <c r="I49" s="30">
        <v>0</v>
      </c>
      <c r="J49" s="30">
        <v>0</v>
      </c>
      <c r="K49" s="40">
        <f t="shared" si="13"/>
        <v>24</v>
      </c>
      <c r="L49" s="40">
        <v>50043039821</v>
      </c>
      <c r="M49" s="40" t="s">
        <v>92</v>
      </c>
      <c r="N49" s="161" t="s">
        <v>129</v>
      </c>
      <c r="O49" s="126">
        <v>839</v>
      </c>
      <c r="P49" s="127">
        <v>0.3983136000000001</v>
      </c>
      <c r="Q49" s="127">
        <v>0.52490049999999877</v>
      </c>
      <c r="R49" s="127">
        <f t="shared" si="14"/>
        <v>0.92321409999999893</v>
      </c>
      <c r="S49" s="128">
        <f t="shared" si="15"/>
        <v>0.95454707999999999</v>
      </c>
      <c r="T49" s="128">
        <f t="shared" si="16"/>
        <v>1.513702825</v>
      </c>
      <c r="U49" s="128">
        <f t="shared" si="12"/>
        <v>0.55623347999999995</v>
      </c>
      <c r="V49" s="128">
        <f t="shared" si="11"/>
        <v>0.9888023250000012</v>
      </c>
      <c r="W49" s="128">
        <f t="shared" si="17"/>
        <v>0.151462376604</v>
      </c>
      <c r="X49" s="128">
        <f t="shared" si="18"/>
        <v>0.30494663703000036</v>
      </c>
      <c r="Y49" s="128">
        <f t="shared" si="19"/>
        <v>0.45</v>
      </c>
      <c r="Z49" s="128">
        <f t="shared" si="20"/>
        <v>0.91</v>
      </c>
    </row>
    <row r="50" spans="1:26" ht="24.95" customHeight="1">
      <c r="A50" s="22" t="s">
        <v>2505</v>
      </c>
      <c r="B50" s="22" t="s">
        <v>2396</v>
      </c>
      <c r="C50" s="61">
        <v>44</v>
      </c>
      <c r="D50" s="107" t="s">
        <v>173</v>
      </c>
      <c r="E50" s="22" t="s">
        <v>701</v>
      </c>
      <c r="F50" s="30">
        <v>0</v>
      </c>
      <c r="G50" s="30">
        <v>30</v>
      </c>
      <c r="H50" s="30">
        <v>0</v>
      </c>
      <c r="I50" s="30">
        <v>0</v>
      </c>
      <c r="J50" s="30">
        <v>0</v>
      </c>
      <c r="K50" s="40">
        <f t="shared" si="13"/>
        <v>30</v>
      </c>
      <c r="L50" s="40">
        <v>50043039945</v>
      </c>
      <c r="M50" s="40" t="s">
        <v>92</v>
      </c>
      <c r="N50" s="161" t="s">
        <v>129</v>
      </c>
      <c r="O50" s="126">
        <v>1056</v>
      </c>
      <c r="P50" s="127">
        <v>0.42399999999999993</v>
      </c>
      <c r="Q50" s="127">
        <v>0.65550000000000042</v>
      </c>
      <c r="R50" s="127">
        <f t="shared" si="14"/>
        <v>1.0795000000000003</v>
      </c>
      <c r="S50" s="128">
        <f t="shared" si="15"/>
        <v>1.2014323200000001</v>
      </c>
      <c r="T50" s="128">
        <f t="shared" si="16"/>
        <v>1.9052088</v>
      </c>
      <c r="U50" s="128">
        <f t="shared" si="12"/>
        <v>0.77743232000000018</v>
      </c>
      <c r="V50" s="128">
        <f t="shared" si="11"/>
        <v>1.2497087999999996</v>
      </c>
      <c r="W50" s="128">
        <f t="shared" si="17"/>
        <v>0.21169482073600002</v>
      </c>
      <c r="X50" s="128">
        <f t="shared" si="18"/>
        <v>0.38541019391999987</v>
      </c>
      <c r="Y50" s="128">
        <f t="shared" si="19"/>
        <v>0.64</v>
      </c>
      <c r="Z50" s="128">
        <f t="shared" si="20"/>
        <v>1.1599999999999999</v>
      </c>
    </row>
    <row r="51" spans="1:26" ht="24.95" customHeight="1">
      <c r="A51" s="22" t="s">
        <v>2505</v>
      </c>
      <c r="B51" s="22" t="s">
        <v>2472</v>
      </c>
      <c r="C51" s="61">
        <v>45</v>
      </c>
      <c r="D51" s="107" t="s">
        <v>702</v>
      </c>
      <c r="E51" s="22" t="s">
        <v>703</v>
      </c>
      <c r="F51" s="30">
        <v>0</v>
      </c>
      <c r="G51" s="30">
        <v>42</v>
      </c>
      <c r="H51" s="30">
        <v>0</v>
      </c>
      <c r="I51" s="30">
        <v>0</v>
      </c>
      <c r="J51" s="30">
        <v>0</v>
      </c>
      <c r="K51" s="40">
        <f t="shared" si="13"/>
        <v>42</v>
      </c>
      <c r="L51" s="40">
        <v>50043039796</v>
      </c>
      <c r="M51" s="40" t="s">
        <v>92</v>
      </c>
      <c r="N51" s="161" t="s">
        <v>129</v>
      </c>
      <c r="O51" s="126">
        <v>1325</v>
      </c>
      <c r="P51" s="127">
        <v>0.56359999999999999</v>
      </c>
      <c r="Q51" s="127">
        <v>0.83</v>
      </c>
      <c r="R51" s="127">
        <f t="shared" si="14"/>
        <v>1.3935999999999999</v>
      </c>
      <c r="S51" s="128">
        <f t="shared" si="15"/>
        <v>1.507479</v>
      </c>
      <c r="T51" s="128">
        <f t="shared" si="16"/>
        <v>2.3905318750000002</v>
      </c>
      <c r="U51" s="128">
        <f t="shared" si="12"/>
        <v>0.94387900000000002</v>
      </c>
      <c r="V51" s="128">
        <f t="shared" si="11"/>
        <v>1.5605318750000001</v>
      </c>
      <c r="W51" s="128">
        <f t="shared" si="17"/>
        <v>0.25701825169999998</v>
      </c>
      <c r="X51" s="128">
        <f t="shared" si="18"/>
        <v>0.48126803024999998</v>
      </c>
      <c r="Y51" s="128">
        <f t="shared" si="19"/>
        <v>0.77</v>
      </c>
      <c r="Z51" s="128">
        <f t="shared" si="20"/>
        <v>1.44</v>
      </c>
    </row>
    <row r="52" spans="1:26" ht="24.95" customHeight="1">
      <c r="A52" s="22" t="s">
        <v>2505</v>
      </c>
      <c r="B52" s="58" t="s">
        <v>2404</v>
      </c>
      <c r="C52" s="61">
        <v>46</v>
      </c>
      <c r="D52" s="107" t="s">
        <v>157</v>
      </c>
      <c r="E52" s="58" t="s">
        <v>704</v>
      </c>
      <c r="F52" s="30">
        <v>2</v>
      </c>
      <c r="G52" s="30">
        <v>83</v>
      </c>
      <c r="H52" s="30">
        <v>20</v>
      </c>
      <c r="I52" s="30">
        <v>0</v>
      </c>
      <c r="J52" s="30">
        <v>0</v>
      </c>
      <c r="K52" s="40">
        <f t="shared" si="13"/>
        <v>105</v>
      </c>
      <c r="L52" s="40">
        <v>50043039763</v>
      </c>
      <c r="M52" s="40" t="s">
        <v>92</v>
      </c>
      <c r="N52" s="161" t="s">
        <v>129</v>
      </c>
      <c r="O52" s="126">
        <v>2295</v>
      </c>
      <c r="P52" s="127">
        <v>1.02688</v>
      </c>
      <c r="Q52" s="127">
        <v>1.2414999999999998</v>
      </c>
      <c r="R52" s="127">
        <f t="shared" si="14"/>
        <v>2.2683799999999996</v>
      </c>
      <c r="S52" s="128">
        <f t="shared" si="15"/>
        <v>2.6110674</v>
      </c>
      <c r="T52" s="128">
        <f t="shared" si="16"/>
        <v>4.1405816250000003</v>
      </c>
      <c r="U52" s="128">
        <f t="shared" si="12"/>
        <v>1.5841874</v>
      </c>
      <c r="V52" s="128">
        <f t="shared" si="11"/>
        <v>2.8990816250000004</v>
      </c>
      <c r="W52" s="128">
        <f t="shared" si="17"/>
        <v>0.43137422902</v>
      </c>
      <c r="X52" s="128">
        <f t="shared" si="18"/>
        <v>0.89407677315000011</v>
      </c>
      <c r="Y52" s="128">
        <f t="shared" si="19"/>
        <v>1.29</v>
      </c>
      <c r="Z52" s="128">
        <f t="shared" si="20"/>
        <v>2.68</v>
      </c>
    </row>
    <row r="53" spans="1:26" ht="24.95" customHeight="1">
      <c r="A53" s="22" t="s">
        <v>2505</v>
      </c>
      <c r="B53" s="22" t="s">
        <v>2530</v>
      </c>
      <c r="C53" s="61">
        <v>47</v>
      </c>
      <c r="D53" s="107" t="s">
        <v>170</v>
      </c>
      <c r="E53" s="22" t="s">
        <v>705</v>
      </c>
      <c r="F53" s="30">
        <v>3</v>
      </c>
      <c r="G53" s="30">
        <v>19</v>
      </c>
      <c r="H53" s="30">
        <v>7</v>
      </c>
      <c r="I53" s="30">
        <v>0</v>
      </c>
      <c r="J53" s="30">
        <v>13</v>
      </c>
      <c r="K53" s="40">
        <f t="shared" si="13"/>
        <v>42</v>
      </c>
      <c r="L53" s="40">
        <v>59011797346</v>
      </c>
      <c r="M53" s="40" t="s">
        <v>92</v>
      </c>
      <c r="N53" s="161" t="s">
        <v>129</v>
      </c>
      <c r="O53" s="126">
        <v>1568</v>
      </c>
      <c r="P53" s="127">
        <v>0.60100000000000009</v>
      </c>
      <c r="Q53" s="127">
        <v>0.65850000000000031</v>
      </c>
      <c r="R53" s="127">
        <f t="shared" si="14"/>
        <v>1.2595000000000005</v>
      </c>
      <c r="S53" s="128">
        <f t="shared" si="15"/>
        <v>1.7839449600000001</v>
      </c>
      <c r="T53" s="128">
        <f t="shared" si="16"/>
        <v>2.8289464</v>
      </c>
      <c r="U53" s="128">
        <f t="shared" si="12"/>
        <v>1.1829449599999999</v>
      </c>
      <c r="V53" s="128">
        <f t="shared" si="11"/>
        <v>2.1704463999999994</v>
      </c>
      <c r="W53" s="128">
        <f t="shared" si="17"/>
        <v>0.32211591260799999</v>
      </c>
      <c r="X53" s="128">
        <f t="shared" si="18"/>
        <v>0.66936566975999978</v>
      </c>
      <c r="Y53" s="128">
        <f t="shared" si="19"/>
        <v>0.97</v>
      </c>
      <c r="Z53" s="128">
        <f t="shared" si="20"/>
        <v>2.0099999999999998</v>
      </c>
    </row>
    <row r="54" spans="1:26" ht="24.95" customHeight="1">
      <c r="A54" s="22" t="s">
        <v>2505</v>
      </c>
      <c r="B54" s="22" t="s">
        <v>2544</v>
      </c>
      <c r="C54" s="61">
        <v>48</v>
      </c>
      <c r="D54" s="107" t="s">
        <v>153</v>
      </c>
      <c r="E54" s="22" t="s">
        <v>706</v>
      </c>
      <c r="F54" s="30">
        <v>1</v>
      </c>
      <c r="G54" s="30">
        <v>19</v>
      </c>
      <c r="H54" s="30">
        <v>29</v>
      </c>
      <c r="I54" s="30">
        <v>0</v>
      </c>
      <c r="J54" s="30">
        <v>0</v>
      </c>
      <c r="K54" s="40">
        <f t="shared" si="13"/>
        <v>49</v>
      </c>
      <c r="L54" s="40">
        <v>50043039638</v>
      </c>
      <c r="M54" s="40" t="s">
        <v>92</v>
      </c>
      <c r="N54" s="161" t="s">
        <v>129</v>
      </c>
      <c r="O54" s="126">
        <v>1046</v>
      </c>
      <c r="P54" s="127">
        <v>0.61479199999999989</v>
      </c>
      <c r="Q54" s="127">
        <v>0.83299999999999896</v>
      </c>
      <c r="R54" s="127">
        <f t="shared" si="14"/>
        <v>1.4477919999999989</v>
      </c>
      <c r="S54" s="128">
        <f t="shared" si="15"/>
        <v>1.19005512</v>
      </c>
      <c r="T54" s="128">
        <f t="shared" si="16"/>
        <v>1.8871670500000002</v>
      </c>
      <c r="U54" s="128">
        <f t="shared" si="12"/>
        <v>0.57526312000000013</v>
      </c>
      <c r="V54" s="128">
        <f t="shared" si="11"/>
        <v>1.0541670500000011</v>
      </c>
      <c r="W54" s="128">
        <f t="shared" si="17"/>
        <v>0.15664414757600001</v>
      </c>
      <c r="X54" s="128">
        <f t="shared" si="18"/>
        <v>0.32510511822000032</v>
      </c>
      <c r="Y54" s="128">
        <f t="shared" si="19"/>
        <v>0.47</v>
      </c>
      <c r="Z54" s="128">
        <f t="shared" si="20"/>
        <v>0.98</v>
      </c>
    </row>
    <row r="55" spans="1:26" ht="24.95" customHeight="1">
      <c r="A55" s="22" t="s">
        <v>2505</v>
      </c>
      <c r="B55" s="22" t="s">
        <v>2534</v>
      </c>
      <c r="C55" s="61">
        <v>49</v>
      </c>
      <c r="D55" s="107" t="s">
        <v>707</v>
      </c>
      <c r="E55" s="22" t="s">
        <v>708</v>
      </c>
      <c r="F55" s="30">
        <v>0</v>
      </c>
      <c r="G55" s="30">
        <v>29</v>
      </c>
      <c r="H55" s="30">
        <v>10</v>
      </c>
      <c r="I55" s="30">
        <v>0</v>
      </c>
      <c r="J55" s="30">
        <v>0</v>
      </c>
      <c r="K55" s="40">
        <f t="shared" si="13"/>
        <v>39</v>
      </c>
      <c r="L55" s="40">
        <v>50044379652</v>
      </c>
      <c r="M55" s="40" t="s">
        <v>92</v>
      </c>
      <c r="N55" s="161" t="s">
        <v>129</v>
      </c>
      <c r="O55" s="126">
        <v>1370</v>
      </c>
      <c r="P55" s="127">
        <v>0.57199999999999984</v>
      </c>
      <c r="Q55" s="127">
        <v>0.72299999999999964</v>
      </c>
      <c r="R55" s="127">
        <f t="shared" si="14"/>
        <v>1.2949999999999995</v>
      </c>
      <c r="S55" s="128">
        <f t="shared" si="15"/>
        <v>1.5586764</v>
      </c>
      <c r="T55" s="128">
        <f t="shared" si="16"/>
        <v>2.4717197500000001</v>
      </c>
      <c r="U55" s="128">
        <f t="shared" si="12"/>
        <v>0.98667640000000012</v>
      </c>
      <c r="V55" s="128">
        <f t="shared" si="11"/>
        <v>1.7487197500000005</v>
      </c>
      <c r="W55" s="128">
        <f t="shared" si="17"/>
        <v>0.26867198372000001</v>
      </c>
      <c r="X55" s="128">
        <f t="shared" si="18"/>
        <v>0.53930517090000007</v>
      </c>
      <c r="Y55" s="128">
        <f t="shared" si="19"/>
        <v>0.81</v>
      </c>
      <c r="Z55" s="128">
        <f t="shared" si="20"/>
        <v>1.62</v>
      </c>
    </row>
    <row r="56" spans="1:26" ht="24.95" customHeight="1">
      <c r="A56" s="22" t="s">
        <v>2505</v>
      </c>
      <c r="B56" s="22" t="s">
        <v>2402</v>
      </c>
      <c r="C56" s="61">
        <v>50</v>
      </c>
      <c r="D56" s="107" t="s">
        <v>167</v>
      </c>
      <c r="E56" s="22" t="s">
        <v>709</v>
      </c>
      <c r="F56" s="30">
        <v>0</v>
      </c>
      <c r="G56" s="30">
        <v>16</v>
      </c>
      <c r="H56" s="30">
        <v>43</v>
      </c>
      <c r="I56" s="30">
        <v>0</v>
      </c>
      <c r="J56" s="30">
        <v>0</v>
      </c>
      <c r="K56" s="40">
        <f t="shared" si="13"/>
        <v>59</v>
      </c>
      <c r="L56" s="40">
        <v>50043039843</v>
      </c>
      <c r="M56" s="40" t="s">
        <v>92</v>
      </c>
      <c r="N56" s="161" t="s">
        <v>129</v>
      </c>
      <c r="O56" s="126">
        <v>1889</v>
      </c>
      <c r="P56" s="127">
        <v>0.52043599999999945</v>
      </c>
      <c r="Q56" s="127">
        <v>0.92054250000000049</v>
      </c>
      <c r="R56" s="127">
        <f t="shared" si="14"/>
        <v>1.4409784999999999</v>
      </c>
      <c r="S56" s="128">
        <f t="shared" si="15"/>
        <v>2.14915308</v>
      </c>
      <c r="T56" s="128">
        <f t="shared" si="16"/>
        <v>3.408086575</v>
      </c>
      <c r="U56" s="128">
        <f t="shared" si="12"/>
        <v>1.6287170800000006</v>
      </c>
      <c r="V56" s="128">
        <f t="shared" si="11"/>
        <v>2.4875440749999997</v>
      </c>
      <c r="W56" s="128">
        <f t="shared" si="17"/>
        <v>0.44349966088400011</v>
      </c>
      <c r="X56" s="128">
        <f t="shared" si="18"/>
        <v>0.76715859272999987</v>
      </c>
      <c r="Y56" s="128">
        <f t="shared" si="19"/>
        <v>1.33</v>
      </c>
      <c r="Z56" s="128">
        <f t="shared" si="20"/>
        <v>2.2999999999999998</v>
      </c>
    </row>
    <row r="57" spans="1:26" ht="24.95" customHeight="1">
      <c r="A57" s="22" t="s">
        <v>2505</v>
      </c>
      <c r="B57" s="22" t="s">
        <v>2496</v>
      </c>
      <c r="C57" s="61">
        <v>51</v>
      </c>
      <c r="D57" s="107" t="s">
        <v>710</v>
      </c>
      <c r="E57" s="22" t="s">
        <v>711</v>
      </c>
      <c r="F57" s="30">
        <v>0</v>
      </c>
      <c r="G57" s="30">
        <v>37</v>
      </c>
      <c r="H57" s="30">
        <v>6</v>
      </c>
      <c r="I57" s="30">
        <v>0</v>
      </c>
      <c r="J57" s="30">
        <v>0</v>
      </c>
      <c r="K57" s="40">
        <f t="shared" si="13"/>
        <v>43</v>
      </c>
      <c r="L57" s="40">
        <v>50043039729</v>
      </c>
      <c r="M57" s="40" t="s">
        <v>92</v>
      </c>
      <c r="N57" s="161" t="s">
        <v>129</v>
      </c>
      <c r="O57" s="126">
        <v>1544</v>
      </c>
      <c r="P57" s="127">
        <v>0.38866000000000012</v>
      </c>
      <c r="Q57" s="127">
        <v>0.64516000000000018</v>
      </c>
      <c r="R57" s="127">
        <f t="shared" si="14"/>
        <v>1.0338200000000004</v>
      </c>
      <c r="S57" s="128">
        <f t="shared" si="15"/>
        <v>1.7566396800000001</v>
      </c>
      <c r="T57" s="128">
        <f t="shared" si="16"/>
        <v>2.7856462</v>
      </c>
      <c r="U57" s="128">
        <f t="shared" si="12"/>
        <v>1.3679796799999999</v>
      </c>
      <c r="V57" s="128">
        <f t="shared" si="11"/>
        <v>2.1404861999999998</v>
      </c>
      <c r="W57" s="128">
        <f t="shared" si="17"/>
        <v>0.37250086686399997</v>
      </c>
      <c r="X57" s="128">
        <f t="shared" si="18"/>
        <v>0.6601259440799998</v>
      </c>
      <c r="Y57" s="128">
        <f t="shared" si="19"/>
        <v>1.1200000000000001</v>
      </c>
      <c r="Z57" s="128">
        <f t="shared" si="20"/>
        <v>1.98</v>
      </c>
    </row>
    <row r="58" spans="1:26" ht="24.95" customHeight="1">
      <c r="A58" s="22" t="s">
        <v>2505</v>
      </c>
      <c r="B58" s="22" t="s">
        <v>2541</v>
      </c>
      <c r="C58" s="61">
        <v>52</v>
      </c>
      <c r="D58" s="107" t="s">
        <v>151</v>
      </c>
      <c r="E58" s="22" t="s">
        <v>712</v>
      </c>
      <c r="F58" s="30">
        <v>1</v>
      </c>
      <c r="G58" s="30">
        <v>38</v>
      </c>
      <c r="H58" s="30">
        <v>22</v>
      </c>
      <c r="I58" s="30">
        <v>0</v>
      </c>
      <c r="J58" s="30">
        <v>0</v>
      </c>
      <c r="K58" s="40">
        <f t="shared" si="13"/>
        <v>61</v>
      </c>
      <c r="L58" s="40">
        <v>50043039526</v>
      </c>
      <c r="M58" s="40" t="s">
        <v>92</v>
      </c>
      <c r="N58" s="161" t="s">
        <v>129</v>
      </c>
      <c r="O58" s="126">
        <v>1980</v>
      </c>
      <c r="P58" s="127">
        <v>0.98100000000000032</v>
      </c>
      <c r="Q58" s="127">
        <v>1.0779999999999996</v>
      </c>
      <c r="R58" s="127">
        <f t="shared" si="14"/>
        <v>2.0590000000000002</v>
      </c>
      <c r="S58" s="128">
        <f t="shared" si="15"/>
        <v>2.2526856</v>
      </c>
      <c r="T58" s="128">
        <f t="shared" si="16"/>
        <v>3.5722665</v>
      </c>
      <c r="U58" s="128">
        <f t="shared" si="12"/>
        <v>1.2716855999999996</v>
      </c>
      <c r="V58" s="128">
        <f t="shared" ref="V58:V81" si="21">T58-Q58</f>
        <v>2.4942665000000002</v>
      </c>
      <c r="W58" s="128">
        <f t="shared" si="17"/>
        <v>0.34627998887999989</v>
      </c>
      <c r="X58" s="128">
        <f t="shared" si="18"/>
        <v>0.76923178859999997</v>
      </c>
      <c r="Y58" s="128">
        <f t="shared" si="19"/>
        <v>1.04</v>
      </c>
      <c r="Z58" s="128">
        <f t="shared" si="20"/>
        <v>2.31</v>
      </c>
    </row>
    <row r="59" spans="1:26" ht="24.95" customHeight="1">
      <c r="A59" s="22" t="s">
        <v>2505</v>
      </c>
      <c r="B59" s="22" t="s">
        <v>2530</v>
      </c>
      <c r="C59" s="61">
        <v>53</v>
      </c>
      <c r="D59" s="107" t="s">
        <v>713</v>
      </c>
      <c r="E59" s="22" t="s">
        <v>714</v>
      </c>
      <c r="F59" s="30">
        <v>14</v>
      </c>
      <c r="G59" s="30">
        <v>55</v>
      </c>
      <c r="H59" s="30">
        <v>41</v>
      </c>
      <c r="I59" s="30">
        <v>0</v>
      </c>
      <c r="J59" s="30">
        <v>1</v>
      </c>
      <c r="K59" s="40">
        <f t="shared" si="13"/>
        <v>111</v>
      </c>
      <c r="L59" s="40">
        <v>50043039876</v>
      </c>
      <c r="M59" s="40" t="s">
        <v>92</v>
      </c>
      <c r="N59" s="161" t="s">
        <v>129</v>
      </c>
      <c r="O59" s="126">
        <v>3450</v>
      </c>
      <c r="P59" s="127">
        <v>1.4863464000000013</v>
      </c>
      <c r="Q59" s="127">
        <v>2.2829160000000019</v>
      </c>
      <c r="R59" s="127">
        <f t="shared" si="14"/>
        <v>3.7692624000000032</v>
      </c>
      <c r="S59" s="128">
        <f t="shared" si="15"/>
        <v>3.9251340000000003</v>
      </c>
      <c r="T59" s="128">
        <f t="shared" si="16"/>
        <v>6.2244037500000005</v>
      </c>
      <c r="U59" s="128">
        <f t="shared" si="12"/>
        <v>2.4387875999999991</v>
      </c>
      <c r="V59" s="128">
        <f t="shared" si="21"/>
        <v>3.9414877499999985</v>
      </c>
      <c r="W59" s="128">
        <f t="shared" si="17"/>
        <v>0.66408186347999976</v>
      </c>
      <c r="X59" s="128">
        <f t="shared" si="18"/>
        <v>1.2155548220999994</v>
      </c>
      <c r="Y59" s="128">
        <f t="shared" si="19"/>
        <v>1.99</v>
      </c>
      <c r="Z59" s="128">
        <f t="shared" si="20"/>
        <v>3.65</v>
      </c>
    </row>
    <row r="60" spans="1:26" ht="24.95" customHeight="1">
      <c r="A60" s="22" t="s">
        <v>2484</v>
      </c>
      <c r="B60" s="22" t="s">
        <v>2484</v>
      </c>
      <c r="C60" s="61">
        <v>54</v>
      </c>
      <c r="D60" s="107" t="s">
        <v>230</v>
      </c>
      <c r="E60" s="22" t="s">
        <v>715</v>
      </c>
      <c r="F60" s="30">
        <v>2</v>
      </c>
      <c r="G60" s="30">
        <v>10</v>
      </c>
      <c r="H60" s="30">
        <v>26</v>
      </c>
      <c r="I60" s="30">
        <v>0</v>
      </c>
      <c r="J60" s="30">
        <v>1</v>
      </c>
      <c r="K60" s="40">
        <f t="shared" si="13"/>
        <v>39</v>
      </c>
      <c r="L60" s="40">
        <v>50043775421</v>
      </c>
      <c r="M60" s="40" t="s">
        <v>92</v>
      </c>
      <c r="N60" s="161" t="s">
        <v>129</v>
      </c>
      <c r="O60" s="126">
        <v>1084</v>
      </c>
      <c r="P60" s="127">
        <v>0.55200000000000027</v>
      </c>
      <c r="Q60" s="127">
        <v>0.80929999999999969</v>
      </c>
      <c r="R60" s="127">
        <f t="shared" si="14"/>
        <v>1.3613</v>
      </c>
      <c r="S60" s="128">
        <f t="shared" si="15"/>
        <v>1.2332884800000001</v>
      </c>
      <c r="T60" s="128">
        <f t="shared" si="16"/>
        <v>1.9557257000000001</v>
      </c>
      <c r="U60" s="128">
        <f t="shared" si="12"/>
        <v>0.68128847999999986</v>
      </c>
      <c r="V60" s="128">
        <f t="shared" si="21"/>
        <v>1.1464257000000004</v>
      </c>
      <c r="W60" s="128">
        <f t="shared" si="17"/>
        <v>0.18551485310399995</v>
      </c>
      <c r="X60" s="128">
        <f t="shared" si="18"/>
        <v>0.35355768588000008</v>
      </c>
      <c r="Y60" s="128">
        <f t="shared" si="19"/>
        <v>0.56000000000000005</v>
      </c>
      <c r="Z60" s="128">
        <f t="shared" si="20"/>
        <v>1.06</v>
      </c>
    </row>
    <row r="61" spans="1:26" ht="24.95" customHeight="1">
      <c r="A61" s="22" t="s">
        <v>2484</v>
      </c>
      <c r="B61" s="22" t="s">
        <v>2481</v>
      </c>
      <c r="C61" s="61">
        <v>55</v>
      </c>
      <c r="D61" s="107" t="s">
        <v>225</v>
      </c>
      <c r="E61" s="22" t="s">
        <v>716</v>
      </c>
      <c r="F61" s="30">
        <v>3</v>
      </c>
      <c r="G61" s="30">
        <v>15</v>
      </c>
      <c r="H61" s="30">
        <v>50</v>
      </c>
      <c r="I61" s="30">
        <v>0</v>
      </c>
      <c r="J61" s="30">
        <v>0</v>
      </c>
      <c r="K61" s="40">
        <f t="shared" si="13"/>
        <v>68</v>
      </c>
      <c r="L61" s="40">
        <v>50043772838</v>
      </c>
      <c r="M61" s="40" t="s">
        <v>92</v>
      </c>
      <c r="N61" s="161" t="s">
        <v>129</v>
      </c>
      <c r="O61" s="126">
        <v>1968</v>
      </c>
      <c r="P61" s="127">
        <v>1.1446200000000004</v>
      </c>
      <c r="Q61" s="127">
        <v>1.5764900000000004</v>
      </c>
      <c r="R61" s="127">
        <f t="shared" si="14"/>
        <v>2.7211100000000008</v>
      </c>
      <c r="S61" s="128">
        <f t="shared" si="15"/>
        <v>2.2390329600000003</v>
      </c>
      <c r="T61" s="128">
        <f t="shared" si="16"/>
        <v>3.5506164</v>
      </c>
      <c r="U61" s="128">
        <f t="shared" si="12"/>
        <v>1.0944129599999999</v>
      </c>
      <c r="V61" s="128">
        <f t="shared" si="21"/>
        <v>1.9741263999999996</v>
      </c>
      <c r="W61" s="128">
        <f t="shared" si="17"/>
        <v>0.29800864900799995</v>
      </c>
      <c r="X61" s="128">
        <f t="shared" si="18"/>
        <v>0.60882058175999976</v>
      </c>
      <c r="Y61" s="128">
        <f t="shared" si="19"/>
        <v>0.89</v>
      </c>
      <c r="Z61" s="128">
        <f t="shared" si="20"/>
        <v>1.83</v>
      </c>
    </row>
    <row r="62" spans="1:26" ht="24.95" customHeight="1">
      <c r="A62" s="22" t="s">
        <v>2484</v>
      </c>
      <c r="B62" s="22" t="s">
        <v>717</v>
      </c>
      <c r="C62" s="61">
        <v>56</v>
      </c>
      <c r="D62" s="107" t="s">
        <v>718</v>
      </c>
      <c r="E62" s="22" t="s">
        <v>719</v>
      </c>
      <c r="F62" s="30">
        <v>1</v>
      </c>
      <c r="G62" s="30">
        <v>0</v>
      </c>
      <c r="H62" s="30">
        <v>40</v>
      </c>
      <c r="I62" s="30">
        <v>0</v>
      </c>
      <c r="J62" s="30">
        <v>0</v>
      </c>
      <c r="K62" s="40">
        <f t="shared" si="13"/>
        <v>41</v>
      </c>
      <c r="L62" s="40">
        <v>50044379415</v>
      </c>
      <c r="M62" s="40" t="s">
        <v>92</v>
      </c>
      <c r="N62" s="161" t="s">
        <v>129</v>
      </c>
      <c r="O62" s="126">
        <v>907</v>
      </c>
      <c r="P62" s="127">
        <v>0.70399999999999996</v>
      </c>
      <c r="Q62" s="127">
        <v>0.98199999999999987</v>
      </c>
      <c r="R62" s="127">
        <f t="shared" si="14"/>
        <v>1.6859999999999999</v>
      </c>
      <c r="S62" s="128">
        <f t="shared" si="15"/>
        <v>1.0319120400000001</v>
      </c>
      <c r="T62" s="128">
        <f t="shared" si="16"/>
        <v>1.6363867250000002</v>
      </c>
      <c r="U62" s="128">
        <f t="shared" si="12"/>
        <v>0.32791204000000018</v>
      </c>
      <c r="V62" s="128">
        <f t="shared" si="21"/>
        <v>0.65438672500000028</v>
      </c>
      <c r="W62" s="128">
        <f t="shared" si="17"/>
        <v>8.9290448492000046E-2</v>
      </c>
      <c r="X62" s="128">
        <f t="shared" si="18"/>
        <v>0.20181286599000006</v>
      </c>
      <c r="Y62" s="128">
        <f t="shared" si="19"/>
        <v>0.27</v>
      </c>
      <c r="Z62" s="128">
        <f t="shared" si="20"/>
        <v>0.61</v>
      </c>
    </row>
    <row r="63" spans="1:26" ht="24.95" customHeight="1">
      <c r="A63" s="22" t="s">
        <v>2484</v>
      </c>
      <c r="B63" s="22" t="s">
        <v>717</v>
      </c>
      <c r="C63" s="61">
        <v>57</v>
      </c>
      <c r="D63" s="107" t="s">
        <v>720</v>
      </c>
      <c r="E63" s="22" t="s">
        <v>721</v>
      </c>
      <c r="F63" s="30">
        <v>5</v>
      </c>
      <c r="G63" s="30">
        <v>12</v>
      </c>
      <c r="H63" s="30">
        <v>18</v>
      </c>
      <c r="I63" s="30">
        <v>0</v>
      </c>
      <c r="J63" s="30">
        <v>2</v>
      </c>
      <c r="K63" s="40">
        <f t="shared" si="13"/>
        <v>37</v>
      </c>
      <c r="L63" s="40">
        <v>50044379448</v>
      </c>
      <c r="M63" s="40" t="s">
        <v>92</v>
      </c>
      <c r="N63" s="161" t="s">
        <v>129</v>
      </c>
      <c r="O63" s="126">
        <v>1606</v>
      </c>
      <c r="P63" s="127">
        <v>1.3995000000000002</v>
      </c>
      <c r="Q63" s="127">
        <v>0.86699999999999999</v>
      </c>
      <c r="R63" s="127">
        <f t="shared" si="14"/>
        <v>2.2665000000000002</v>
      </c>
      <c r="S63" s="128">
        <f t="shared" si="15"/>
        <v>1.82717832</v>
      </c>
      <c r="T63" s="128">
        <f t="shared" si="16"/>
        <v>2.8975050500000004</v>
      </c>
      <c r="U63" s="128">
        <f t="shared" si="12"/>
        <v>0.42767831999999983</v>
      </c>
      <c r="V63" s="128">
        <f t="shared" si="21"/>
        <v>2.0305050500000004</v>
      </c>
      <c r="W63" s="128">
        <f t="shared" si="17"/>
        <v>0.11645680653599996</v>
      </c>
      <c r="X63" s="128">
        <f t="shared" si="18"/>
        <v>0.62620775742000001</v>
      </c>
      <c r="Y63" s="128">
        <f t="shared" si="19"/>
        <v>0.35</v>
      </c>
      <c r="Z63" s="128">
        <f t="shared" si="20"/>
        <v>1.88</v>
      </c>
    </row>
    <row r="64" spans="1:26" ht="24.95" customHeight="1">
      <c r="A64" s="22" t="s">
        <v>2484</v>
      </c>
      <c r="B64" s="22" t="s">
        <v>2484</v>
      </c>
      <c r="C64" s="61">
        <v>58</v>
      </c>
      <c r="D64" s="107" t="s">
        <v>228</v>
      </c>
      <c r="E64" s="22" t="s">
        <v>722</v>
      </c>
      <c r="F64" s="30">
        <v>0</v>
      </c>
      <c r="G64" s="30">
        <v>20</v>
      </c>
      <c r="H64" s="30">
        <v>14</v>
      </c>
      <c r="I64" s="30">
        <v>0</v>
      </c>
      <c r="J64" s="30">
        <v>2</v>
      </c>
      <c r="K64" s="40">
        <f t="shared" si="13"/>
        <v>36</v>
      </c>
      <c r="L64" s="40">
        <v>50043774109</v>
      </c>
      <c r="M64" s="40" t="s">
        <v>92</v>
      </c>
      <c r="N64" s="161" t="s">
        <v>129</v>
      </c>
      <c r="O64" s="126">
        <v>1442</v>
      </c>
      <c r="P64" s="127">
        <v>0.61895000000000011</v>
      </c>
      <c r="Q64" s="127">
        <v>0.72188999999999992</v>
      </c>
      <c r="R64" s="127">
        <f t="shared" si="14"/>
        <v>1.34084</v>
      </c>
      <c r="S64" s="128">
        <f t="shared" si="15"/>
        <v>1.6405922400000001</v>
      </c>
      <c r="T64" s="128">
        <f t="shared" si="16"/>
        <v>2.6016203500000001</v>
      </c>
      <c r="U64" s="128">
        <f t="shared" si="12"/>
        <v>1.02164224</v>
      </c>
      <c r="V64" s="128">
        <f t="shared" si="21"/>
        <v>1.8797303500000002</v>
      </c>
      <c r="W64" s="128">
        <f t="shared" si="17"/>
        <v>0.27819318195199999</v>
      </c>
      <c r="X64" s="128">
        <f t="shared" si="18"/>
        <v>0.57970883994</v>
      </c>
      <c r="Y64" s="128">
        <f t="shared" si="19"/>
        <v>0.83</v>
      </c>
      <c r="Z64" s="128">
        <f t="shared" si="20"/>
        <v>1.74</v>
      </c>
    </row>
    <row r="65" spans="1:26" ht="24.95" customHeight="1">
      <c r="A65" s="22" t="s">
        <v>2484</v>
      </c>
      <c r="B65" s="22" t="s">
        <v>2484</v>
      </c>
      <c r="C65" s="61">
        <v>59</v>
      </c>
      <c r="D65" s="107" t="s">
        <v>229</v>
      </c>
      <c r="E65" s="22" t="s">
        <v>723</v>
      </c>
      <c r="F65" s="30">
        <v>2</v>
      </c>
      <c r="G65" s="30">
        <v>15</v>
      </c>
      <c r="H65" s="30">
        <v>19</v>
      </c>
      <c r="I65" s="30">
        <v>0</v>
      </c>
      <c r="J65" s="30">
        <v>14</v>
      </c>
      <c r="K65" s="40">
        <f t="shared" si="13"/>
        <v>50</v>
      </c>
      <c r="L65" s="40">
        <v>50044379288</v>
      </c>
      <c r="M65" s="40" t="s">
        <v>92</v>
      </c>
      <c r="N65" s="161" t="s">
        <v>129</v>
      </c>
      <c r="O65" s="126">
        <v>1404</v>
      </c>
      <c r="P65" s="127">
        <v>0.37050000000000005</v>
      </c>
      <c r="Q65" s="127">
        <v>0.64629999999999987</v>
      </c>
      <c r="R65" s="127">
        <f t="shared" si="14"/>
        <v>1.0167999999999999</v>
      </c>
      <c r="S65" s="128">
        <f t="shared" si="15"/>
        <v>1.59735888</v>
      </c>
      <c r="T65" s="128">
        <f t="shared" si="16"/>
        <v>2.5330617000000002</v>
      </c>
      <c r="U65" s="128">
        <f t="shared" si="12"/>
        <v>1.22685888</v>
      </c>
      <c r="V65" s="128">
        <f t="shared" si="21"/>
        <v>1.8867617000000003</v>
      </c>
      <c r="W65" s="128">
        <f t="shared" si="17"/>
        <v>0.33407367302399998</v>
      </c>
      <c r="X65" s="128">
        <f t="shared" si="18"/>
        <v>0.58187730828000006</v>
      </c>
      <c r="Y65" s="128">
        <f t="shared" si="19"/>
        <v>1</v>
      </c>
      <c r="Z65" s="128">
        <f t="shared" si="20"/>
        <v>1.75</v>
      </c>
    </row>
    <row r="66" spans="1:26" ht="24.95" customHeight="1">
      <c r="A66" s="22" t="s">
        <v>2484</v>
      </c>
      <c r="B66" s="22" t="s">
        <v>2476</v>
      </c>
      <c r="C66" s="61">
        <v>60</v>
      </c>
      <c r="D66" s="107" t="s">
        <v>724</v>
      </c>
      <c r="E66" s="22" t="s">
        <v>725</v>
      </c>
      <c r="F66" s="30">
        <v>29</v>
      </c>
      <c r="G66" s="30">
        <v>80</v>
      </c>
      <c r="H66" s="30">
        <v>47</v>
      </c>
      <c r="I66" s="30">
        <v>0</v>
      </c>
      <c r="J66" s="30">
        <v>0</v>
      </c>
      <c r="K66" s="40">
        <f t="shared" si="13"/>
        <v>156</v>
      </c>
      <c r="L66" s="40">
        <v>50044379357</v>
      </c>
      <c r="M66" s="40" t="s">
        <v>92</v>
      </c>
      <c r="N66" s="161" t="s">
        <v>129</v>
      </c>
      <c r="O66" s="126">
        <v>4753</v>
      </c>
      <c r="P66" s="127">
        <v>1.8260000000000005</v>
      </c>
      <c r="Q66" s="127">
        <v>2.609</v>
      </c>
      <c r="R66" s="127">
        <f t="shared" si="14"/>
        <v>4.4350000000000005</v>
      </c>
      <c r="S66" s="128">
        <f t="shared" si="15"/>
        <v>5.4075831600000006</v>
      </c>
      <c r="T66" s="128">
        <f t="shared" si="16"/>
        <v>8.5752437750000006</v>
      </c>
      <c r="U66" s="128">
        <f t="shared" si="12"/>
        <v>3.5815831600000001</v>
      </c>
      <c r="V66" s="128">
        <f t="shared" si="21"/>
        <v>5.9662437750000006</v>
      </c>
      <c r="W66" s="128">
        <f t="shared" si="17"/>
        <v>0.97526509446800003</v>
      </c>
      <c r="X66" s="128">
        <f t="shared" si="18"/>
        <v>1.8399895802099999</v>
      </c>
      <c r="Y66" s="128">
        <f t="shared" si="19"/>
        <v>2.93</v>
      </c>
      <c r="Z66" s="128">
        <f t="shared" si="20"/>
        <v>5.52</v>
      </c>
    </row>
    <row r="67" spans="1:26" ht="24.95" customHeight="1">
      <c r="A67" s="22" t="s">
        <v>2484</v>
      </c>
      <c r="B67" s="22" t="s">
        <v>2479</v>
      </c>
      <c r="C67" s="61">
        <v>61</v>
      </c>
      <c r="D67" s="107" t="s">
        <v>223</v>
      </c>
      <c r="E67" s="22" t="s">
        <v>726</v>
      </c>
      <c r="F67" s="30">
        <v>0</v>
      </c>
      <c r="G67" s="30">
        <v>19</v>
      </c>
      <c r="H67" s="30">
        <v>30</v>
      </c>
      <c r="I67" s="30">
        <v>0</v>
      </c>
      <c r="J67" s="30">
        <v>23</v>
      </c>
      <c r="K67" s="40">
        <f t="shared" si="13"/>
        <v>72</v>
      </c>
      <c r="L67" s="40">
        <v>50043669275</v>
      </c>
      <c r="M67" s="40" t="s">
        <v>92</v>
      </c>
      <c r="N67" s="161" t="s">
        <v>129</v>
      </c>
      <c r="O67" s="126">
        <v>2083</v>
      </c>
      <c r="P67" s="127">
        <v>0.79150000000000009</v>
      </c>
      <c r="Q67" s="127">
        <v>1.3029999999999999</v>
      </c>
      <c r="R67" s="127">
        <f t="shared" si="14"/>
        <v>2.0945</v>
      </c>
      <c r="S67" s="128">
        <f t="shared" si="15"/>
        <v>2.36987076</v>
      </c>
      <c r="T67" s="128">
        <f t="shared" si="16"/>
        <v>3.758096525</v>
      </c>
      <c r="U67" s="128">
        <f t="shared" si="12"/>
        <v>1.5783707599999999</v>
      </c>
      <c r="V67" s="128">
        <f t="shared" si="21"/>
        <v>2.4550965250000001</v>
      </c>
      <c r="W67" s="128">
        <f t="shared" si="17"/>
        <v>0.42979035794799991</v>
      </c>
      <c r="X67" s="128">
        <f t="shared" si="18"/>
        <v>0.75715176830999997</v>
      </c>
      <c r="Y67" s="128">
        <f t="shared" si="19"/>
        <v>1.29</v>
      </c>
      <c r="Z67" s="128">
        <f t="shared" si="20"/>
        <v>2.27</v>
      </c>
    </row>
    <row r="68" spans="1:26" ht="24.95" customHeight="1">
      <c r="A68" s="22" t="s">
        <v>2484</v>
      </c>
      <c r="B68" s="22" t="s">
        <v>2484</v>
      </c>
      <c r="C68" s="61">
        <v>62</v>
      </c>
      <c r="D68" s="107" t="s">
        <v>231</v>
      </c>
      <c r="E68" s="22" t="s">
        <v>727</v>
      </c>
      <c r="F68" s="30">
        <v>4</v>
      </c>
      <c r="G68" s="30">
        <v>30</v>
      </c>
      <c r="H68" s="30">
        <v>35</v>
      </c>
      <c r="I68" s="30">
        <v>0</v>
      </c>
      <c r="J68" s="30">
        <v>0</v>
      </c>
      <c r="K68" s="40">
        <f t="shared" si="13"/>
        <v>69</v>
      </c>
      <c r="L68" s="40">
        <v>50043774722</v>
      </c>
      <c r="M68" s="40" t="s">
        <v>92</v>
      </c>
      <c r="N68" s="161" t="s">
        <v>129</v>
      </c>
      <c r="O68" s="126">
        <v>2221</v>
      </c>
      <c r="P68" s="127">
        <v>1.0745</v>
      </c>
      <c r="Q68" s="127">
        <v>1.7979999999999992</v>
      </c>
      <c r="R68" s="127">
        <f t="shared" si="14"/>
        <v>2.8724999999999992</v>
      </c>
      <c r="S68" s="128">
        <f t="shared" si="15"/>
        <v>2.5268761200000003</v>
      </c>
      <c r="T68" s="128">
        <f t="shared" si="16"/>
        <v>4.0070726749999999</v>
      </c>
      <c r="U68" s="128">
        <f t="shared" si="12"/>
        <v>1.4523761200000003</v>
      </c>
      <c r="V68" s="128">
        <f t="shared" si="21"/>
        <v>2.2090726750000007</v>
      </c>
      <c r="W68" s="128">
        <f t="shared" si="17"/>
        <v>0.39548201747600009</v>
      </c>
      <c r="X68" s="128">
        <f t="shared" si="18"/>
        <v>0.68127801297000024</v>
      </c>
      <c r="Y68" s="128">
        <f t="shared" si="19"/>
        <v>1.19</v>
      </c>
      <c r="Z68" s="128">
        <f t="shared" si="20"/>
        <v>2.04</v>
      </c>
    </row>
    <row r="69" spans="1:26" ht="24.95" customHeight="1">
      <c r="A69" s="22" t="s">
        <v>2484</v>
      </c>
      <c r="B69" s="22" t="s">
        <v>2437</v>
      </c>
      <c r="C69" s="61">
        <v>63</v>
      </c>
      <c r="D69" s="107" t="s">
        <v>227</v>
      </c>
      <c r="E69" s="22" t="s">
        <v>728</v>
      </c>
      <c r="F69" s="30">
        <v>9</v>
      </c>
      <c r="G69" s="30">
        <v>44</v>
      </c>
      <c r="H69" s="30">
        <v>36</v>
      </c>
      <c r="I69" s="30">
        <v>0</v>
      </c>
      <c r="J69" s="30">
        <v>0</v>
      </c>
      <c r="K69" s="40">
        <f t="shared" si="13"/>
        <v>89</v>
      </c>
      <c r="L69" s="40">
        <v>50043773069</v>
      </c>
      <c r="M69" s="40" t="s">
        <v>92</v>
      </c>
      <c r="N69" s="161" t="s">
        <v>129</v>
      </c>
      <c r="O69" s="126">
        <v>2383</v>
      </c>
      <c r="P69" s="127">
        <v>1.6325000000000001</v>
      </c>
      <c r="Q69" s="127">
        <v>2.1589999999999985</v>
      </c>
      <c r="R69" s="127">
        <f t="shared" si="14"/>
        <v>3.7914999999999983</v>
      </c>
      <c r="S69" s="128">
        <f t="shared" si="15"/>
        <v>2.7111867599999999</v>
      </c>
      <c r="T69" s="128">
        <f t="shared" si="16"/>
        <v>4.2993490250000006</v>
      </c>
      <c r="U69" s="128">
        <f t="shared" si="12"/>
        <v>1.0786867599999999</v>
      </c>
      <c r="V69" s="128">
        <f t="shared" si="21"/>
        <v>2.1403490250000021</v>
      </c>
      <c r="W69" s="128">
        <f t="shared" si="17"/>
        <v>0.29372640474799994</v>
      </c>
      <c r="X69" s="128">
        <f t="shared" si="18"/>
        <v>0.66008363931000058</v>
      </c>
      <c r="Y69" s="128">
        <f t="shared" si="19"/>
        <v>0.88</v>
      </c>
      <c r="Z69" s="128">
        <f t="shared" si="20"/>
        <v>1.98</v>
      </c>
    </row>
    <row r="70" spans="1:26" ht="24.95" customHeight="1">
      <c r="A70" s="22" t="s">
        <v>2414</v>
      </c>
      <c r="B70" s="22" t="s">
        <v>2524</v>
      </c>
      <c r="C70" s="61">
        <v>64</v>
      </c>
      <c r="D70" s="107" t="s">
        <v>729</v>
      </c>
      <c r="E70" s="22" t="s">
        <v>730</v>
      </c>
      <c r="F70" s="30">
        <v>1</v>
      </c>
      <c r="G70" s="30">
        <v>39</v>
      </c>
      <c r="H70" s="30">
        <v>0</v>
      </c>
      <c r="I70" s="30">
        <v>0</v>
      </c>
      <c r="J70" s="30">
        <v>0</v>
      </c>
      <c r="K70" s="40">
        <f t="shared" si="13"/>
        <v>40</v>
      </c>
      <c r="L70" s="40">
        <v>50044379710</v>
      </c>
      <c r="M70" s="40" t="s">
        <v>92</v>
      </c>
      <c r="N70" s="161" t="s">
        <v>129</v>
      </c>
      <c r="O70" s="126">
        <v>1233</v>
      </c>
      <c r="P70" s="127">
        <v>1.5960000000000001</v>
      </c>
      <c r="Q70" s="127">
        <v>0.96400000000000041</v>
      </c>
      <c r="R70" s="127">
        <f t="shared" si="14"/>
        <v>2.5600000000000005</v>
      </c>
      <c r="S70" s="128">
        <f t="shared" si="15"/>
        <v>1.4028087600000001</v>
      </c>
      <c r="T70" s="128">
        <f t="shared" si="16"/>
        <v>2.224547775</v>
      </c>
      <c r="U70" s="151">
        <v>0</v>
      </c>
      <c r="V70" s="128">
        <f t="shared" si="21"/>
        <v>1.2605477749999996</v>
      </c>
      <c r="W70" s="128">
        <f t="shared" si="17"/>
        <v>0</v>
      </c>
      <c r="X70" s="128">
        <f t="shared" si="18"/>
        <v>0.38875293380999987</v>
      </c>
      <c r="Y70" s="128">
        <f t="shared" si="19"/>
        <v>0</v>
      </c>
      <c r="Z70" s="128">
        <f t="shared" si="20"/>
        <v>1.17</v>
      </c>
    </row>
    <row r="71" spans="1:26" ht="24.95" customHeight="1">
      <c r="A71" s="22" t="s">
        <v>2414</v>
      </c>
      <c r="B71" s="22" t="s">
        <v>2412</v>
      </c>
      <c r="C71" s="61">
        <v>65</v>
      </c>
      <c r="D71" s="107" t="s">
        <v>330</v>
      </c>
      <c r="E71" s="22" t="s">
        <v>731</v>
      </c>
      <c r="F71" s="30">
        <v>0</v>
      </c>
      <c r="G71" s="30">
        <v>46</v>
      </c>
      <c r="H71" s="30">
        <v>31</v>
      </c>
      <c r="I71" s="30">
        <v>0</v>
      </c>
      <c r="J71" s="30">
        <v>0</v>
      </c>
      <c r="K71" s="40">
        <f t="shared" ref="K71:K102" si="22">J71+I71+H71+G71+F71</f>
        <v>77</v>
      </c>
      <c r="L71" s="40">
        <v>50044377167</v>
      </c>
      <c r="M71" s="40" t="s">
        <v>92</v>
      </c>
      <c r="N71" s="161" t="s">
        <v>129</v>
      </c>
      <c r="O71" s="126">
        <v>2842</v>
      </c>
      <c r="P71" s="127">
        <v>1.1011974999999992</v>
      </c>
      <c r="Q71" s="127">
        <v>-0.51352250000000144</v>
      </c>
      <c r="R71" s="127">
        <f t="shared" ref="R71:R102" si="23">P71+Q71</f>
        <v>0.58767499999999773</v>
      </c>
      <c r="S71" s="128">
        <f t="shared" ref="S71:S102" si="24">O71*0.00113772</f>
        <v>3.2334002399999999</v>
      </c>
      <c r="T71" s="128">
        <f t="shared" ref="T71:T102" si="25">O71*0.001804175</f>
        <v>5.1274653500000005</v>
      </c>
      <c r="U71" s="128">
        <f>S71-P71</f>
        <v>2.1322027400000008</v>
      </c>
      <c r="V71" s="128">
        <f t="shared" si="21"/>
        <v>5.6409878500000019</v>
      </c>
      <c r="W71" s="128">
        <f t="shared" ref="W71:W102" si="26">U71/3*81.69%</f>
        <v>0.58059880610200021</v>
      </c>
      <c r="X71" s="128">
        <f t="shared" ref="X71:X102" si="27">V71/3*92.52%</f>
        <v>1.7396806529400004</v>
      </c>
      <c r="Y71" s="128">
        <f t="shared" ref="Y71:Y102" si="28">ROUND(W71*3,2)</f>
        <v>1.74</v>
      </c>
      <c r="Z71" s="128">
        <f t="shared" ref="Z71:Z102" si="29">ROUND(X71*3,2)</f>
        <v>5.22</v>
      </c>
    </row>
    <row r="72" spans="1:26" ht="24.95" customHeight="1">
      <c r="A72" s="22" t="s">
        <v>2414</v>
      </c>
      <c r="B72" s="22" t="s">
        <v>2524</v>
      </c>
      <c r="C72" s="61">
        <v>66</v>
      </c>
      <c r="D72" s="107" t="s">
        <v>732</v>
      </c>
      <c r="E72" s="22" t="s">
        <v>733</v>
      </c>
      <c r="F72" s="30">
        <v>0</v>
      </c>
      <c r="G72" s="30">
        <v>40</v>
      </c>
      <c r="H72" s="30">
        <v>0</v>
      </c>
      <c r="I72" s="30">
        <v>0</v>
      </c>
      <c r="J72" s="30">
        <v>0</v>
      </c>
      <c r="K72" s="40">
        <f t="shared" si="22"/>
        <v>40</v>
      </c>
      <c r="L72" s="40">
        <v>50044376935</v>
      </c>
      <c r="M72" s="40" t="s">
        <v>92</v>
      </c>
      <c r="N72" s="161" t="s">
        <v>129</v>
      </c>
      <c r="O72" s="126">
        <v>1346</v>
      </c>
      <c r="P72" s="127">
        <v>0.64400000000000002</v>
      </c>
      <c r="Q72" s="127">
        <v>0.65500000000000003</v>
      </c>
      <c r="R72" s="127">
        <f t="shared" si="23"/>
        <v>1.2989999999999999</v>
      </c>
      <c r="S72" s="128">
        <f t="shared" si="24"/>
        <v>1.53137112</v>
      </c>
      <c r="T72" s="128">
        <f t="shared" si="25"/>
        <v>2.4284195500000001</v>
      </c>
      <c r="U72" s="128">
        <f>S72-P72</f>
        <v>0.88737111999999996</v>
      </c>
      <c r="V72" s="128">
        <f t="shared" si="21"/>
        <v>1.7734195500000001</v>
      </c>
      <c r="W72" s="128">
        <f t="shared" si="26"/>
        <v>0.24163115597599996</v>
      </c>
      <c r="X72" s="128">
        <f t="shared" si="27"/>
        <v>0.54692258921999992</v>
      </c>
      <c r="Y72" s="128">
        <f t="shared" si="28"/>
        <v>0.72</v>
      </c>
      <c r="Z72" s="128">
        <f t="shared" si="29"/>
        <v>1.64</v>
      </c>
    </row>
    <row r="73" spans="1:26" ht="24.95" customHeight="1">
      <c r="A73" s="22" t="s">
        <v>2414</v>
      </c>
      <c r="B73" s="22" t="s">
        <v>2410</v>
      </c>
      <c r="C73" s="61">
        <v>67</v>
      </c>
      <c r="D73" s="107" t="s">
        <v>734</v>
      </c>
      <c r="E73" s="22" t="s">
        <v>735</v>
      </c>
      <c r="F73" s="30">
        <v>3</v>
      </c>
      <c r="G73" s="30">
        <v>12</v>
      </c>
      <c r="H73" s="30">
        <v>23</v>
      </c>
      <c r="I73" s="30">
        <v>0</v>
      </c>
      <c r="J73" s="30">
        <v>0</v>
      </c>
      <c r="K73" s="40">
        <f t="shared" si="22"/>
        <v>38</v>
      </c>
      <c r="L73" s="40">
        <v>50044379981</v>
      </c>
      <c r="M73" s="40" t="s">
        <v>92</v>
      </c>
      <c r="N73" s="161" t="s">
        <v>129</v>
      </c>
      <c r="O73" s="126">
        <v>1511</v>
      </c>
      <c r="P73" s="127">
        <v>0.68278999999999967</v>
      </c>
      <c r="Q73" s="127">
        <v>0.55450000000000021</v>
      </c>
      <c r="R73" s="127">
        <f t="shared" si="23"/>
        <v>1.2372899999999998</v>
      </c>
      <c r="S73" s="128">
        <f t="shared" si="24"/>
        <v>1.7190949200000001</v>
      </c>
      <c r="T73" s="128">
        <f t="shared" si="25"/>
        <v>2.7261084250000001</v>
      </c>
      <c r="U73" s="128">
        <f>S73-P73</f>
        <v>1.0363049200000005</v>
      </c>
      <c r="V73" s="128">
        <f t="shared" si="21"/>
        <v>2.1716084249999996</v>
      </c>
      <c r="W73" s="128">
        <f t="shared" si="26"/>
        <v>0.28218582971600015</v>
      </c>
      <c r="X73" s="128">
        <f t="shared" si="27"/>
        <v>0.66972403826999982</v>
      </c>
      <c r="Y73" s="128">
        <f t="shared" si="28"/>
        <v>0.85</v>
      </c>
      <c r="Z73" s="128">
        <f t="shared" si="29"/>
        <v>2.0099999999999998</v>
      </c>
    </row>
    <row r="74" spans="1:26" ht="24.95" customHeight="1">
      <c r="A74" s="22" t="s">
        <v>2414</v>
      </c>
      <c r="B74" s="22" t="s">
        <v>2408</v>
      </c>
      <c r="C74" s="61">
        <v>68</v>
      </c>
      <c r="D74" s="107" t="s">
        <v>736</v>
      </c>
      <c r="E74" s="22" t="s">
        <v>737</v>
      </c>
      <c r="F74" s="30">
        <v>0</v>
      </c>
      <c r="G74" s="30">
        <v>44</v>
      </c>
      <c r="H74" s="30">
        <v>40</v>
      </c>
      <c r="I74" s="30">
        <v>0</v>
      </c>
      <c r="J74" s="30">
        <v>0</v>
      </c>
      <c r="K74" s="40">
        <f t="shared" si="22"/>
        <v>84</v>
      </c>
      <c r="L74" s="40">
        <v>50044377009</v>
      </c>
      <c r="M74" s="40" t="s">
        <v>92</v>
      </c>
      <c r="N74" s="161" t="s">
        <v>129</v>
      </c>
      <c r="O74" s="126">
        <v>3279</v>
      </c>
      <c r="P74" s="127">
        <v>1.1860000000000004</v>
      </c>
      <c r="Q74" s="127">
        <v>1.4434999999999998</v>
      </c>
      <c r="R74" s="127">
        <f t="shared" si="23"/>
        <v>2.6295000000000002</v>
      </c>
      <c r="S74" s="128">
        <f t="shared" si="24"/>
        <v>3.7305838800000002</v>
      </c>
      <c r="T74" s="128">
        <f t="shared" si="25"/>
        <v>5.9158898250000007</v>
      </c>
      <c r="U74" s="128">
        <f>S74-P74</f>
        <v>2.5445838799999998</v>
      </c>
      <c r="V74" s="128">
        <f t="shared" si="21"/>
        <v>4.4723898250000005</v>
      </c>
      <c r="W74" s="128">
        <f t="shared" si="26"/>
        <v>0.69289019052399992</v>
      </c>
      <c r="X74" s="128">
        <f t="shared" si="27"/>
        <v>1.3792850220299999</v>
      </c>
      <c r="Y74" s="128">
        <f t="shared" si="28"/>
        <v>2.08</v>
      </c>
      <c r="Z74" s="128">
        <f t="shared" si="29"/>
        <v>4.1399999999999997</v>
      </c>
    </row>
    <row r="75" spans="1:26" ht="24.95" customHeight="1">
      <c r="A75" s="22" t="s">
        <v>2414</v>
      </c>
      <c r="B75" s="22" t="s">
        <v>2414</v>
      </c>
      <c r="C75" s="61">
        <v>69</v>
      </c>
      <c r="D75" s="107" t="s">
        <v>329</v>
      </c>
      <c r="E75" s="22" t="s">
        <v>738</v>
      </c>
      <c r="F75" s="30">
        <v>2</v>
      </c>
      <c r="G75" s="30">
        <v>54</v>
      </c>
      <c r="H75" s="30">
        <v>44</v>
      </c>
      <c r="I75" s="30">
        <v>0</v>
      </c>
      <c r="J75" s="30">
        <v>1</v>
      </c>
      <c r="K75" s="40">
        <f t="shared" si="22"/>
        <v>101</v>
      </c>
      <c r="L75" s="40">
        <v>50044376107</v>
      </c>
      <c r="M75" s="40" t="s">
        <v>92</v>
      </c>
      <c r="N75" s="161" t="s">
        <v>129</v>
      </c>
      <c r="O75" s="126">
        <v>3372</v>
      </c>
      <c r="P75" s="127">
        <v>2.6535000000000002</v>
      </c>
      <c r="Q75" s="127">
        <v>2.1580000000000004</v>
      </c>
      <c r="R75" s="127">
        <f t="shared" si="23"/>
        <v>4.8115000000000006</v>
      </c>
      <c r="S75" s="128">
        <f t="shared" si="24"/>
        <v>3.8363918400000001</v>
      </c>
      <c r="T75" s="128">
        <f t="shared" si="25"/>
        <v>6.0836781000000002</v>
      </c>
      <c r="U75" s="128">
        <f>S75-P75</f>
        <v>1.1828918399999999</v>
      </c>
      <c r="V75" s="128">
        <f t="shared" si="21"/>
        <v>3.9256780999999998</v>
      </c>
      <c r="W75" s="128">
        <f t="shared" si="26"/>
        <v>0.32210144803199997</v>
      </c>
      <c r="X75" s="128">
        <f t="shared" si="27"/>
        <v>1.2106791260399998</v>
      </c>
      <c r="Y75" s="128">
        <f t="shared" si="28"/>
        <v>0.97</v>
      </c>
      <c r="Z75" s="128">
        <f t="shared" si="29"/>
        <v>3.63</v>
      </c>
    </row>
    <row r="76" spans="1:26" ht="24.95" customHeight="1">
      <c r="A76" s="22" t="s">
        <v>2414</v>
      </c>
      <c r="B76" s="22" t="s">
        <v>2463</v>
      </c>
      <c r="C76" s="61">
        <v>70</v>
      </c>
      <c r="D76" s="107" t="s">
        <v>332</v>
      </c>
      <c r="E76" s="22" t="s">
        <v>739</v>
      </c>
      <c r="F76" s="30">
        <v>11</v>
      </c>
      <c r="G76" s="30">
        <v>33</v>
      </c>
      <c r="H76" s="30">
        <v>59</v>
      </c>
      <c r="I76" s="30">
        <v>0</v>
      </c>
      <c r="J76" s="30">
        <v>0</v>
      </c>
      <c r="K76" s="40">
        <f t="shared" si="22"/>
        <v>103</v>
      </c>
      <c r="L76" s="40">
        <v>50044377203</v>
      </c>
      <c r="M76" s="40" t="s">
        <v>92</v>
      </c>
      <c r="N76" s="161" t="s">
        <v>129</v>
      </c>
      <c r="O76" s="126">
        <v>2295</v>
      </c>
      <c r="P76" s="127">
        <v>3.2579999999999996</v>
      </c>
      <c r="Q76" s="127">
        <v>1.8581255000000025</v>
      </c>
      <c r="R76" s="127">
        <f t="shared" si="23"/>
        <v>5.1161255000000025</v>
      </c>
      <c r="S76" s="128">
        <f t="shared" si="24"/>
        <v>2.6110674</v>
      </c>
      <c r="T76" s="128">
        <f t="shared" si="25"/>
        <v>4.1405816250000003</v>
      </c>
      <c r="U76" s="151">
        <v>0</v>
      </c>
      <c r="V76" s="128">
        <f t="shared" si="21"/>
        <v>2.2824561249999977</v>
      </c>
      <c r="W76" s="128">
        <f t="shared" si="26"/>
        <v>0</v>
      </c>
      <c r="X76" s="128">
        <f t="shared" si="27"/>
        <v>0.70390946894999917</v>
      </c>
      <c r="Y76" s="128">
        <f t="shared" si="28"/>
        <v>0</v>
      </c>
      <c r="Z76" s="128">
        <f t="shared" si="29"/>
        <v>2.11</v>
      </c>
    </row>
    <row r="77" spans="1:26" ht="24.95" customHeight="1">
      <c r="A77" s="22" t="s">
        <v>2414</v>
      </c>
      <c r="B77" s="22" t="s">
        <v>2420</v>
      </c>
      <c r="C77" s="61">
        <v>71</v>
      </c>
      <c r="D77" s="107" t="s">
        <v>328</v>
      </c>
      <c r="E77" s="22" t="s">
        <v>740</v>
      </c>
      <c r="F77" s="30">
        <v>0</v>
      </c>
      <c r="G77" s="30">
        <v>70</v>
      </c>
      <c r="H77" s="30">
        <v>5</v>
      </c>
      <c r="I77" s="30">
        <v>0</v>
      </c>
      <c r="J77" s="30">
        <v>1</v>
      </c>
      <c r="K77" s="40">
        <f t="shared" si="22"/>
        <v>76</v>
      </c>
      <c r="L77" s="40">
        <v>50044377101</v>
      </c>
      <c r="M77" s="40" t="s">
        <v>92</v>
      </c>
      <c r="N77" s="161" t="s">
        <v>129</v>
      </c>
      <c r="O77" s="126">
        <v>2426</v>
      </c>
      <c r="P77" s="127">
        <v>1.383</v>
      </c>
      <c r="Q77" s="127">
        <v>1.5590999999999999</v>
      </c>
      <c r="R77" s="127">
        <f t="shared" si="23"/>
        <v>2.9420999999999999</v>
      </c>
      <c r="S77" s="128">
        <f t="shared" si="24"/>
        <v>2.7601087200000003</v>
      </c>
      <c r="T77" s="128">
        <f t="shared" si="25"/>
        <v>4.3769285500000006</v>
      </c>
      <c r="U77" s="128">
        <f>S77-P77</f>
        <v>1.3771087200000003</v>
      </c>
      <c r="V77" s="128">
        <f t="shared" si="21"/>
        <v>2.8178285500000007</v>
      </c>
      <c r="W77" s="128">
        <f t="shared" si="26"/>
        <v>0.37498670445600008</v>
      </c>
      <c r="X77" s="128">
        <f t="shared" si="27"/>
        <v>0.86901832482000008</v>
      </c>
      <c r="Y77" s="128">
        <f t="shared" si="28"/>
        <v>1.1200000000000001</v>
      </c>
      <c r="Z77" s="128">
        <f t="shared" si="29"/>
        <v>2.61</v>
      </c>
    </row>
    <row r="78" spans="1:26" ht="24.95" customHeight="1">
      <c r="A78" s="22" t="s">
        <v>2414</v>
      </c>
      <c r="B78" s="22" t="s">
        <v>2524</v>
      </c>
      <c r="C78" s="61">
        <v>72</v>
      </c>
      <c r="D78" s="107" t="s">
        <v>741</v>
      </c>
      <c r="E78" s="22" t="s">
        <v>742</v>
      </c>
      <c r="F78" s="30">
        <v>8</v>
      </c>
      <c r="G78" s="30">
        <v>64</v>
      </c>
      <c r="H78" s="30">
        <v>54</v>
      </c>
      <c r="I78" s="30">
        <v>0</v>
      </c>
      <c r="J78" s="30">
        <v>5</v>
      </c>
      <c r="K78" s="40">
        <f t="shared" si="22"/>
        <v>131</v>
      </c>
      <c r="L78" s="40">
        <v>50044376902</v>
      </c>
      <c r="M78" s="40" t="s">
        <v>92</v>
      </c>
      <c r="N78" s="161" t="s">
        <v>129</v>
      </c>
      <c r="O78" s="126">
        <v>4273</v>
      </c>
      <c r="P78" s="127">
        <v>1.4881960000000012</v>
      </c>
      <c r="Q78" s="127">
        <v>2.7930000000000001</v>
      </c>
      <c r="R78" s="127">
        <f t="shared" si="23"/>
        <v>4.2811960000000013</v>
      </c>
      <c r="S78" s="128">
        <f t="shared" si="24"/>
        <v>4.86147756</v>
      </c>
      <c r="T78" s="128">
        <f t="shared" si="25"/>
        <v>7.7092397750000003</v>
      </c>
      <c r="U78" s="128">
        <f>S78-P78</f>
        <v>3.3732815599999988</v>
      </c>
      <c r="V78" s="128">
        <f t="shared" si="21"/>
        <v>4.9162397750000002</v>
      </c>
      <c r="W78" s="128">
        <f t="shared" si="26"/>
        <v>0.91854456878799962</v>
      </c>
      <c r="X78" s="128">
        <f t="shared" si="27"/>
        <v>1.51616834661</v>
      </c>
      <c r="Y78" s="128">
        <f t="shared" si="28"/>
        <v>2.76</v>
      </c>
      <c r="Z78" s="128">
        <f t="shared" si="29"/>
        <v>4.55</v>
      </c>
    </row>
    <row r="79" spans="1:26" ht="24.95" customHeight="1">
      <c r="A79" s="22" t="s">
        <v>2414</v>
      </c>
      <c r="B79" s="22" t="s">
        <v>2524</v>
      </c>
      <c r="C79" s="61">
        <v>73</v>
      </c>
      <c r="D79" s="107" t="s">
        <v>743</v>
      </c>
      <c r="E79" s="22" t="s">
        <v>744</v>
      </c>
      <c r="F79" s="30">
        <v>13</v>
      </c>
      <c r="G79" s="30">
        <v>61</v>
      </c>
      <c r="H79" s="30">
        <v>34</v>
      </c>
      <c r="I79" s="30">
        <v>0</v>
      </c>
      <c r="J79" s="30">
        <v>2</v>
      </c>
      <c r="K79" s="40">
        <f t="shared" si="22"/>
        <v>110</v>
      </c>
      <c r="L79" s="40">
        <v>50044379743</v>
      </c>
      <c r="M79" s="40" t="s">
        <v>92</v>
      </c>
      <c r="N79" s="161" t="s">
        <v>129</v>
      </c>
      <c r="O79" s="126">
        <v>2834</v>
      </c>
      <c r="P79" s="127">
        <v>1.8267927999999993</v>
      </c>
      <c r="Q79" s="127">
        <v>2.3931819999999999</v>
      </c>
      <c r="R79" s="127">
        <f t="shared" si="23"/>
        <v>4.2199747999999992</v>
      </c>
      <c r="S79" s="128">
        <f t="shared" si="24"/>
        <v>3.2242984800000003</v>
      </c>
      <c r="T79" s="128">
        <f t="shared" si="25"/>
        <v>5.1130319499999999</v>
      </c>
      <c r="U79" s="128">
        <f>S79-P79</f>
        <v>1.397505680000001</v>
      </c>
      <c r="V79" s="128">
        <f t="shared" si="21"/>
        <v>2.71984995</v>
      </c>
      <c r="W79" s="128">
        <f t="shared" si="26"/>
        <v>0.38054079666400026</v>
      </c>
      <c r="X79" s="128">
        <f t="shared" si="27"/>
        <v>0.83880172457999991</v>
      </c>
      <c r="Y79" s="128">
        <f t="shared" si="28"/>
        <v>1.1399999999999999</v>
      </c>
      <c r="Z79" s="128">
        <f t="shared" si="29"/>
        <v>2.52</v>
      </c>
    </row>
    <row r="80" spans="1:26" ht="24.95" customHeight="1">
      <c r="A80" s="22" t="s">
        <v>2414</v>
      </c>
      <c r="B80" s="22" t="s">
        <v>2422</v>
      </c>
      <c r="C80" s="61">
        <v>74</v>
      </c>
      <c r="D80" s="107" t="s">
        <v>324</v>
      </c>
      <c r="E80" s="22" t="s">
        <v>745</v>
      </c>
      <c r="F80" s="30">
        <v>3</v>
      </c>
      <c r="G80" s="30">
        <v>67</v>
      </c>
      <c r="H80" s="30">
        <v>27</v>
      </c>
      <c r="I80" s="30">
        <v>0</v>
      </c>
      <c r="J80" s="30">
        <v>4</v>
      </c>
      <c r="K80" s="40">
        <f t="shared" si="22"/>
        <v>101</v>
      </c>
      <c r="L80" s="40">
        <v>50044376991</v>
      </c>
      <c r="M80" s="40" t="s">
        <v>92</v>
      </c>
      <c r="N80" s="161" t="s">
        <v>129</v>
      </c>
      <c r="O80" s="126">
        <v>3162</v>
      </c>
      <c r="P80" s="127">
        <v>1.4748345000000012</v>
      </c>
      <c r="Q80" s="127">
        <v>1.97</v>
      </c>
      <c r="R80" s="127">
        <f t="shared" si="23"/>
        <v>3.4448345000000011</v>
      </c>
      <c r="S80" s="128">
        <f t="shared" si="24"/>
        <v>3.5974706400000001</v>
      </c>
      <c r="T80" s="128">
        <f t="shared" si="25"/>
        <v>5.7048013500000003</v>
      </c>
      <c r="U80" s="128">
        <f>S80-P80</f>
        <v>2.1226361399999991</v>
      </c>
      <c r="V80" s="128">
        <f t="shared" si="21"/>
        <v>3.7348013500000006</v>
      </c>
      <c r="W80" s="128">
        <f t="shared" si="26"/>
        <v>0.57799382092199969</v>
      </c>
      <c r="X80" s="128">
        <f t="shared" si="27"/>
        <v>1.1518127363400001</v>
      </c>
      <c r="Y80" s="128">
        <f t="shared" si="28"/>
        <v>1.73</v>
      </c>
      <c r="Z80" s="128">
        <f t="shared" si="29"/>
        <v>3.46</v>
      </c>
    </row>
    <row r="81" spans="1:26" ht="24.95" customHeight="1">
      <c r="A81" s="22" t="s">
        <v>2414</v>
      </c>
      <c r="B81" s="22" t="s">
        <v>2414</v>
      </c>
      <c r="C81" s="61">
        <v>75</v>
      </c>
      <c r="D81" s="107" t="s">
        <v>333</v>
      </c>
      <c r="E81" s="22" t="s">
        <v>746</v>
      </c>
      <c r="F81" s="30">
        <v>3</v>
      </c>
      <c r="G81" s="30">
        <v>56</v>
      </c>
      <c r="H81" s="30">
        <v>55</v>
      </c>
      <c r="I81" s="30">
        <v>0</v>
      </c>
      <c r="J81" s="30">
        <v>2</v>
      </c>
      <c r="K81" s="40">
        <f t="shared" si="22"/>
        <v>116</v>
      </c>
      <c r="L81" s="40">
        <v>50044377123</v>
      </c>
      <c r="M81" s="40" t="s">
        <v>92</v>
      </c>
      <c r="N81" s="161" t="s">
        <v>129</v>
      </c>
      <c r="O81" s="126">
        <v>4791</v>
      </c>
      <c r="P81" s="127">
        <v>1.7019999999999995</v>
      </c>
      <c r="Q81" s="127">
        <v>2.488500000000001</v>
      </c>
      <c r="R81" s="127">
        <f t="shared" si="23"/>
        <v>4.1905000000000001</v>
      </c>
      <c r="S81" s="128">
        <f t="shared" si="24"/>
        <v>5.4508165200000001</v>
      </c>
      <c r="T81" s="128">
        <f t="shared" si="25"/>
        <v>8.6438024250000005</v>
      </c>
      <c r="U81" s="128">
        <f>S81-P81</f>
        <v>3.7488165200000005</v>
      </c>
      <c r="V81" s="128">
        <f t="shared" si="21"/>
        <v>6.1553024249999995</v>
      </c>
      <c r="W81" s="128">
        <f t="shared" si="26"/>
        <v>1.0208027383960001</v>
      </c>
      <c r="X81" s="128">
        <f t="shared" si="27"/>
        <v>1.8982952678699996</v>
      </c>
      <c r="Y81" s="128">
        <f t="shared" si="28"/>
        <v>3.06</v>
      </c>
      <c r="Z81" s="128">
        <f t="shared" si="29"/>
        <v>5.69</v>
      </c>
    </row>
    <row r="82" spans="1:26" ht="24.95" customHeight="1">
      <c r="A82" s="22" t="s">
        <v>2414</v>
      </c>
      <c r="B82" s="22" t="s">
        <v>747</v>
      </c>
      <c r="C82" s="61">
        <v>76</v>
      </c>
      <c r="D82" s="107" t="s">
        <v>748</v>
      </c>
      <c r="E82" s="22" t="s">
        <v>749</v>
      </c>
      <c r="F82" s="30">
        <v>29</v>
      </c>
      <c r="G82" s="30">
        <v>169</v>
      </c>
      <c r="H82" s="30">
        <v>32</v>
      </c>
      <c r="I82" s="30">
        <v>0</v>
      </c>
      <c r="J82" s="30">
        <v>6</v>
      </c>
      <c r="K82" s="40">
        <f t="shared" si="22"/>
        <v>236</v>
      </c>
      <c r="L82" s="50">
        <v>11540100007401</v>
      </c>
      <c r="M82" s="40" t="s">
        <v>750</v>
      </c>
      <c r="N82" s="46" t="s">
        <v>751</v>
      </c>
      <c r="O82" s="126">
        <v>2404</v>
      </c>
      <c r="P82" s="127">
        <v>3.5244999999999997</v>
      </c>
      <c r="Q82" s="127">
        <v>5.4770000000000003</v>
      </c>
      <c r="R82" s="127">
        <f t="shared" si="23"/>
        <v>9.0015000000000001</v>
      </c>
      <c r="S82" s="128">
        <f t="shared" si="24"/>
        <v>2.7350788800000001</v>
      </c>
      <c r="T82" s="128">
        <f t="shared" si="25"/>
        <v>4.3372367000000001</v>
      </c>
      <c r="U82" s="151">
        <v>0</v>
      </c>
      <c r="V82" s="151">
        <v>0</v>
      </c>
      <c r="W82" s="128">
        <f t="shared" si="26"/>
        <v>0</v>
      </c>
      <c r="X82" s="128">
        <f t="shared" si="27"/>
        <v>0</v>
      </c>
      <c r="Y82" s="128">
        <f t="shared" si="28"/>
        <v>0</v>
      </c>
      <c r="Z82" s="128">
        <f t="shared" si="29"/>
        <v>0</v>
      </c>
    </row>
    <row r="83" spans="1:26" ht="24.95" customHeight="1">
      <c r="A83" s="22" t="s">
        <v>2901</v>
      </c>
      <c r="B83" s="22" t="s">
        <v>2425</v>
      </c>
      <c r="C83" s="61">
        <v>77</v>
      </c>
      <c r="D83" s="107" t="s">
        <v>185</v>
      </c>
      <c r="E83" s="22" t="s">
        <v>752</v>
      </c>
      <c r="F83" s="30">
        <v>6</v>
      </c>
      <c r="G83" s="30">
        <v>42</v>
      </c>
      <c r="H83" s="30">
        <v>14</v>
      </c>
      <c r="I83" s="30">
        <v>0</v>
      </c>
      <c r="J83" s="30">
        <v>0</v>
      </c>
      <c r="K83" s="40">
        <f t="shared" si="22"/>
        <v>62</v>
      </c>
      <c r="L83" s="40">
        <v>50043717152</v>
      </c>
      <c r="M83" s="40" t="s">
        <v>92</v>
      </c>
      <c r="N83" s="161" t="s">
        <v>129</v>
      </c>
      <c r="O83" s="126">
        <v>1987</v>
      </c>
      <c r="P83" s="127">
        <v>1.0061595000000008</v>
      </c>
      <c r="Q83" s="127">
        <v>1.4406000000000005</v>
      </c>
      <c r="R83" s="127">
        <f t="shared" si="23"/>
        <v>2.4467595000000015</v>
      </c>
      <c r="S83" s="128">
        <f t="shared" si="24"/>
        <v>2.26064964</v>
      </c>
      <c r="T83" s="128">
        <f t="shared" si="25"/>
        <v>3.584895725</v>
      </c>
      <c r="U83" s="128">
        <f>S83-P83</f>
        <v>1.2544901399999993</v>
      </c>
      <c r="V83" s="128">
        <f>T83-Q83</f>
        <v>2.1442957249999992</v>
      </c>
      <c r="W83" s="128">
        <f t="shared" si="26"/>
        <v>0.34159766512199979</v>
      </c>
      <c r="X83" s="128">
        <f t="shared" si="27"/>
        <v>0.66130080158999971</v>
      </c>
      <c r="Y83" s="128">
        <f t="shared" si="28"/>
        <v>1.02</v>
      </c>
      <c r="Z83" s="128">
        <f t="shared" si="29"/>
        <v>1.98</v>
      </c>
    </row>
    <row r="84" spans="1:26" ht="24.95" customHeight="1">
      <c r="A84" s="22" t="s">
        <v>2901</v>
      </c>
      <c r="B84" s="22" t="s">
        <v>2901</v>
      </c>
      <c r="C84" s="61">
        <v>78</v>
      </c>
      <c r="D84" s="107" t="s">
        <v>387</v>
      </c>
      <c r="E84" s="22" t="s">
        <v>753</v>
      </c>
      <c r="F84" s="30">
        <v>2</v>
      </c>
      <c r="G84" s="30">
        <v>35</v>
      </c>
      <c r="H84" s="30">
        <v>7</v>
      </c>
      <c r="I84" s="30">
        <v>0</v>
      </c>
      <c r="J84" s="30">
        <v>0</v>
      </c>
      <c r="K84" s="40">
        <f t="shared" si="22"/>
        <v>44</v>
      </c>
      <c r="L84" s="42">
        <v>11630100005473</v>
      </c>
      <c r="M84" s="40" t="s">
        <v>653</v>
      </c>
      <c r="N84" s="46" t="s">
        <v>130</v>
      </c>
      <c r="O84" s="126">
        <v>1250</v>
      </c>
      <c r="P84" s="127">
        <v>2.017716500000001</v>
      </c>
      <c r="Q84" s="127">
        <v>3.6800404999999987</v>
      </c>
      <c r="R84" s="127">
        <f t="shared" si="23"/>
        <v>5.6977569999999993</v>
      </c>
      <c r="S84" s="128">
        <f t="shared" si="24"/>
        <v>1.42215</v>
      </c>
      <c r="T84" s="128">
        <f t="shared" si="25"/>
        <v>2.25521875</v>
      </c>
      <c r="U84" s="151">
        <v>0</v>
      </c>
      <c r="V84" s="151">
        <v>0</v>
      </c>
      <c r="W84" s="128">
        <f t="shared" si="26"/>
        <v>0</v>
      </c>
      <c r="X84" s="128">
        <f t="shared" si="27"/>
        <v>0</v>
      </c>
      <c r="Y84" s="128">
        <f t="shared" si="28"/>
        <v>0</v>
      </c>
      <c r="Z84" s="128">
        <f t="shared" si="29"/>
        <v>0</v>
      </c>
    </row>
    <row r="85" spans="1:26" ht="24.95" customHeight="1">
      <c r="A85" s="22" t="s">
        <v>2901</v>
      </c>
      <c r="B85" s="22" t="s">
        <v>2429</v>
      </c>
      <c r="C85" s="61">
        <v>79</v>
      </c>
      <c r="D85" s="107" t="s">
        <v>182</v>
      </c>
      <c r="E85" s="22" t="s">
        <v>754</v>
      </c>
      <c r="F85" s="30">
        <v>4</v>
      </c>
      <c r="G85" s="30">
        <v>43</v>
      </c>
      <c r="H85" s="30">
        <v>40</v>
      </c>
      <c r="I85" s="30">
        <v>0</v>
      </c>
      <c r="J85" s="30">
        <v>0</v>
      </c>
      <c r="K85" s="40">
        <f t="shared" si="22"/>
        <v>87</v>
      </c>
      <c r="L85" s="40">
        <v>50043717561</v>
      </c>
      <c r="M85" s="40" t="s">
        <v>92</v>
      </c>
      <c r="N85" s="161" t="s">
        <v>129</v>
      </c>
      <c r="O85" s="126">
        <v>1898</v>
      </c>
      <c r="P85" s="127">
        <v>0.84950000000000014</v>
      </c>
      <c r="Q85" s="127">
        <v>1.1679999999999997</v>
      </c>
      <c r="R85" s="127">
        <f t="shared" si="23"/>
        <v>2.0175000000000001</v>
      </c>
      <c r="S85" s="128">
        <f t="shared" si="24"/>
        <v>2.1593925600000001</v>
      </c>
      <c r="T85" s="128">
        <f t="shared" si="25"/>
        <v>3.4243241500000003</v>
      </c>
      <c r="U85" s="128">
        <f t="shared" ref="U85:U95" si="30">S85-P85</f>
        <v>1.30989256</v>
      </c>
      <c r="V85" s="128">
        <f t="shared" ref="V85:V95" si="31">T85-Q85</f>
        <v>2.2563241500000006</v>
      </c>
      <c r="W85" s="128">
        <f t="shared" si="26"/>
        <v>0.35668374408799997</v>
      </c>
      <c r="X85" s="128">
        <f t="shared" si="27"/>
        <v>0.69585036786000021</v>
      </c>
      <c r="Y85" s="128">
        <f t="shared" si="28"/>
        <v>1.07</v>
      </c>
      <c r="Z85" s="128">
        <f t="shared" si="29"/>
        <v>2.09</v>
      </c>
    </row>
    <row r="86" spans="1:26" ht="24.95" customHeight="1">
      <c r="A86" s="22" t="s">
        <v>2901</v>
      </c>
      <c r="B86" s="22" t="s">
        <v>2546</v>
      </c>
      <c r="C86" s="61">
        <v>80</v>
      </c>
      <c r="D86" s="107" t="s">
        <v>179</v>
      </c>
      <c r="E86" s="22" t="s">
        <v>755</v>
      </c>
      <c r="F86" s="30">
        <v>0</v>
      </c>
      <c r="G86" s="30">
        <v>54</v>
      </c>
      <c r="H86" s="30">
        <v>0</v>
      </c>
      <c r="I86" s="30">
        <v>0</v>
      </c>
      <c r="J86" s="30">
        <v>0</v>
      </c>
      <c r="K86" s="40">
        <f t="shared" si="22"/>
        <v>54</v>
      </c>
      <c r="L86" s="40">
        <v>50043717764</v>
      </c>
      <c r="M86" s="40" t="s">
        <v>92</v>
      </c>
      <c r="N86" s="161" t="s">
        <v>129</v>
      </c>
      <c r="O86" s="126">
        <v>1622</v>
      </c>
      <c r="P86" s="127">
        <v>0.59099999999999997</v>
      </c>
      <c r="Q86" s="127">
        <v>0.9375</v>
      </c>
      <c r="R86" s="127">
        <f t="shared" si="23"/>
        <v>1.5285</v>
      </c>
      <c r="S86" s="128">
        <f t="shared" si="24"/>
        <v>1.8453818400000002</v>
      </c>
      <c r="T86" s="128">
        <f t="shared" si="25"/>
        <v>2.9263718500000002</v>
      </c>
      <c r="U86" s="128">
        <f t="shared" si="30"/>
        <v>1.2543818400000002</v>
      </c>
      <c r="V86" s="128">
        <f t="shared" si="31"/>
        <v>1.9888718500000002</v>
      </c>
      <c r="W86" s="128">
        <f t="shared" si="26"/>
        <v>0.34156817503200004</v>
      </c>
      <c r="X86" s="128">
        <f t="shared" si="27"/>
        <v>0.61336807853999997</v>
      </c>
      <c r="Y86" s="128">
        <f t="shared" si="28"/>
        <v>1.02</v>
      </c>
      <c r="Z86" s="128">
        <f t="shared" si="29"/>
        <v>1.84</v>
      </c>
    </row>
    <row r="87" spans="1:26" ht="24.95" customHeight="1">
      <c r="A87" s="22" t="s">
        <v>2901</v>
      </c>
      <c r="B87" s="22" t="s">
        <v>2562</v>
      </c>
      <c r="C87" s="61">
        <v>81</v>
      </c>
      <c r="D87" s="107" t="s">
        <v>348</v>
      </c>
      <c r="E87" s="22" t="s">
        <v>756</v>
      </c>
      <c r="F87" s="30">
        <v>0</v>
      </c>
      <c r="G87" s="30">
        <v>32</v>
      </c>
      <c r="H87" s="30">
        <v>35</v>
      </c>
      <c r="I87" s="30">
        <v>0</v>
      </c>
      <c r="J87" s="30">
        <v>0</v>
      </c>
      <c r="K87" s="40">
        <f t="shared" si="22"/>
        <v>67</v>
      </c>
      <c r="L87" s="40">
        <v>50043716737</v>
      </c>
      <c r="M87" s="40" t="s">
        <v>92</v>
      </c>
      <c r="N87" s="161" t="s">
        <v>129</v>
      </c>
      <c r="O87" s="126">
        <v>1795</v>
      </c>
      <c r="P87" s="127">
        <v>1.1081936000000003</v>
      </c>
      <c r="Q87" s="127">
        <v>0.86833799999999961</v>
      </c>
      <c r="R87" s="127">
        <f t="shared" si="23"/>
        <v>1.9765315999999999</v>
      </c>
      <c r="S87" s="128">
        <f t="shared" si="24"/>
        <v>2.0422074000000001</v>
      </c>
      <c r="T87" s="128">
        <f t="shared" si="25"/>
        <v>3.2384941250000003</v>
      </c>
      <c r="U87" s="128">
        <f t="shared" si="30"/>
        <v>0.93401379999999978</v>
      </c>
      <c r="V87" s="128">
        <f t="shared" si="31"/>
        <v>2.3701561250000007</v>
      </c>
      <c r="W87" s="128">
        <f t="shared" si="26"/>
        <v>0.25433195773999995</v>
      </c>
      <c r="X87" s="128">
        <f t="shared" si="27"/>
        <v>0.73095614895000016</v>
      </c>
      <c r="Y87" s="128">
        <f t="shared" si="28"/>
        <v>0.76</v>
      </c>
      <c r="Z87" s="128">
        <f t="shared" si="29"/>
        <v>2.19</v>
      </c>
    </row>
    <row r="88" spans="1:26" ht="24.95" customHeight="1">
      <c r="A88" s="22" t="s">
        <v>2901</v>
      </c>
      <c r="B88" s="22" t="s">
        <v>2546</v>
      </c>
      <c r="C88" s="61">
        <v>82</v>
      </c>
      <c r="D88" s="107" t="s">
        <v>757</v>
      </c>
      <c r="E88" s="22" t="s">
        <v>758</v>
      </c>
      <c r="F88" s="30">
        <v>16</v>
      </c>
      <c r="G88" s="30">
        <v>80</v>
      </c>
      <c r="H88" s="30">
        <v>28</v>
      </c>
      <c r="I88" s="30">
        <v>0</v>
      </c>
      <c r="J88" s="30">
        <v>23</v>
      </c>
      <c r="K88" s="40">
        <f t="shared" si="22"/>
        <v>147</v>
      </c>
      <c r="L88" s="40">
        <v>50043717946</v>
      </c>
      <c r="M88" s="40" t="s">
        <v>92</v>
      </c>
      <c r="N88" s="161" t="s">
        <v>129</v>
      </c>
      <c r="O88" s="126">
        <v>3859</v>
      </c>
      <c r="P88" s="127">
        <v>2.1736120000000003</v>
      </c>
      <c r="Q88" s="127">
        <v>2.2824840000000006</v>
      </c>
      <c r="R88" s="127">
        <f t="shared" si="23"/>
        <v>4.4560960000000005</v>
      </c>
      <c r="S88" s="128">
        <f t="shared" si="24"/>
        <v>4.3904614799999999</v>
      </c>
      <c r="T88" s="128">
        <f t="shared" si="25"/>
        <v>6.9623113249999999</v>
      </c>
      <c r="U88" s="128">
        <f t="shared" si="30"/>
        <v>2.2168494799999996</v>
      </c>
      <c r="V88" s="128">
        <f t="shared" si="31"/>
        <v>4.6798273249999998</v>
      </c>
      <c r="W88" s="128">
        <f t="shared" si="26"/>
        <v>0.60364811340399982</v>
      </c>
      <c r="X88" s="128">
        <f t="shared" si="27"/>
        <v>1.4432587470299998</v>
      </c>
      <c r="Y88" s="128">
        <f t="shared" si="28"/>
        <v>1.81</v>
      </c>
      <c r="Z88" s="128">
        <f t="shared" si="29"/>
        <v>4.33</v>
      </c>
    </row>
    <row r="89" spans="1:26" ht="24.95" customHeight="1">
      <c r="A89" s="22" t="s">
        <v>2901</v>
      </c>
      <c r="B89" s="22" t="s">
        <v>2562</v>
      </c>
      <c r="C89" s="61">
        <v>83</v>
      </c>
      <c r="D89" s="107" t="s">
        <v>187</v>
      </c>
      <c r="E89" s="22" t="s">
        <v>759</v>
      </c>
      <c r="F89" s="30">
        <v>7</v>
      </c>
      <c r="G89" s="30">
        <v>36</v>
      </c>
      <c r="H89" s="30">
        <v>20</v>
      </c>
      <c r="I89" s="30">
        <v>0</v>
      </c>
      <c r="J89" s="30">
        <v>0</v>
      </c>
      <c r="K89" s="40">
        <f t="shared" si="22"/>
        <v>63</v>
      </c>
      <c r="L89" s="40">
        <v>50043716964</v>
      </c>
      <c r="M89" s="40" t="s">
        <v>92</v>
      </c>
      <c r="N89" s="161" t="s">
        <v>129</v>
      </c>
      <c r="O89" s="126">
        <v>2378</v>
      </c>
      <c r="P89" s="127">
        <v>0.82199999999999962</v>
      </c>
      <c r="Q89" s="127">
        <v>1.2049500000000006</v>
      </c>
      <c r="R89" s="127">
        <f t="shared" si="23"/>
        <v>2.0269500000000003</v>
      </c>
      <c r="S89" s="128">
        <f t="shared" si="24"/>
        <v>2.7054981600000003</v>
      </c>
      <c r="T89" s="128">
        <f t="shared" si="25"/>
        <v>4.2903281500000006</v>
      </c>
      <c r="U89" s="128">
        <f t="shared" si="30"/>
        <v>1.8834981600000007</v>
      </c>
      <c r="V89" s="128">
        <f t="shared" si="31"/>
        <v>3.0853781499999999</v>
      </c>
      <c r="W89" s="128">
        <f t="shared" si="26"/>
        <v>0.51287654896800017</v>
      </c>
      <c r="X89" s="128">
        <f t="shared" si="27"/>
        <v>0.95153062145999989</v>
      </c>
      <c r="Y89" s="128">
        <f t="shared" si="28"/>
        <v>1.54</v>
      </c>
      <c r="Z89" s="128">
        <f t="shared" si="29"/>
        <v>2.85</v>
      </c>
    </row>
    <row r="90" spans="1:26" ht="24.95" customHeight="1">
      <c r="A90" s="22" t="s">
        <v>2901</v>
      </c>
      <c r="B90" s="22" t="s">
        <v>2427</v>
      </c>
      <c r="C90" s="61">
        <v>84</v>
      </c>
      <c r="D90" s="73" t="s">
        <v>188</v>
      </c>
      <c r="E90" s="22" t="s">
        <v>760</v>
      </c>
      <c r="F90" s="30">
        <v>20</v>
      </c>
      <c r="G90" s="30">
        <v>53</v>
      </c>
      <c r="H90" s="30">
        <v>45</v>
      </c>
      <c r="I90" s="30">
        <v>0</v>
      </c>
      <c r="J90" s="30">
        <v>12</v>
      </c>
      <c r="K90" s="40">
        <f t="shared" si="22"/>
        <v>130</v>
      </c>
      <c r="L90" s="40">
        <v>50043716501</v>
      </c>
      <c r="M90" s="40" t="s">
        <v>92</v>
      </c>
      <c r="N90" s="161" t="s">
        <v>129</v>
      </c>
      <c r="O90" s="126">
        <v>2807</v>
      </c>
      <c r="P90" s="127">
        <v>1.9099463999999993</v>
      </c>
      <c r="Q90" s="127">
        <v>1.6419159999999966</v>
      </c>
      <c r="R90" s="127">
        <f t="shared" si="23"/>
        <v>3.5518623999999956</v>
      </c>
      <c r="S90" s="128">
        <f t="shared" si="24"/>
        <v>3.1935800400000001</v>
      </c>
      <c r="T90" s="128">
        <f t="shared" si="25"/>
        <v>5.0643192250000002</v>
      </c>
      <c r="U90" s="128">
        <f t="shared" si="30"/>
        <v>1.2836336400000008</v>
      </c>
      <c r="V90" s="128">
        <f t="shared" si="31"/>
        <v>3.4224032250000036</v>
      </c>
      <c r="W90" s="128">
        <f t="shared" si="26"/>
        <v>0.34953344017200022</v>
      </c>
      <c r="X90" s="128">
        <f t="shared" si="27"/>
        <v>1.055469154590001</v>
      </c>
      <c r="Y90" s="128">
        <f t="shared" si="28"/>
        <v>1.05</v>
      </c>
      <c r="Z90" s="128">
        <f t="shared" si="29"/>
        <v>3.17</v>
      </c>
    </row>
    <row r="91" spans="1:26" ht="24.95" customHeight="1">
      <c r="A91" s="22" t="s">
        <v>2901</v>
      </c>
      <c r="B91" s="22" t="s">
        <v>2429</v>
      </c>
      <c r="C91" s="61">
        <v>85</v>
      </c>
      <c r="D91" s="107" t="s">
        <v>183</v>
      </c>
      <c r="E91" s="22" t="s">
        <v>761</v>
      </c>
      <c r="F91" s="30">
        <v>4</v>
      </c>
      <c r="G91" s="30">
        <v>77</v>
      </c>
      <c r="H91" s="30">
        <v>3</v>
      </c>
      <c r="I91" s="30">
        <v>0</v>
      </c>
      <c r="J91" s="30">
        <v>0</v>
      </c>
      <c r="K91" s="40">
        <f t="shared" si="22"/>
        <v>84</v>
      </c>
      <c r="L91" s="40">
        <v>50043717425</v>
      </c>
      <c r="M91" s="40" t="s">
        <v>92</v>
      </c>
      <c r="N91" s="161" t="s">
        <v>129</v>
      </c>
      <c r="O91" s="126">
        <v>2387</v>
      </c>
      <c r="P91" s="127">
        <v>1.3208159999999995</v>
      </c>
      <c r="Q91" s="127">
        <v>1.2922799999999999</v>
      </c>
      <c r="R91" s="127">
        <f t="shared" si="23"/>
        <v>2.6130959999999996</v>
      </c>
      <c r="S91" s="128">
        <f t="shared" si="24"/>
        <v>2.71573764</v>
      </c>
      <c r="T91" s="128">
        <f t="shared" si="25"/>
        <v>4.3065657250000005</v>
      </c>
      <c r="U91" s="128">
        <f t="shared" si="30"/>
        <v>1.3949216400000004</v>
      </c>
      <c r="V91" s="128">
        <f t="shared" si="31"/>
        <v>3.0142857250000006</v>
      </c>
      <c r="W91" s="128">
        <f t="shared" si="26"/>
        <v>0.37983716257200006</v>
      </c>
      <c r="X91" s="128">
        <f t="shared" si="27"/>
        <v>0.92960571758999999</v>
      </c>
      <c r="Y91" s="128">
        <f t="shared" si="28"/>
        <v>1.1399999999999999</v>
      </c>
      <c r="Z91" s="128">
        <f t="shared" si="29"/>
        <v>2.79</v>
      </c>
    </row>
    <row r="92" spans="1:26" ht="24.95" customHeight="1">
      <c r="A92" s="22" t="s">
        <v>2901</v>
      </c>
      <c r="B92" s="22" t="s">
        <v>2546</v>
      </c>
      <c r="C92" s="61">
        <v>86</v>
      </c>
      <c r="D92" s="107" t="s">
        <v>178</v>
      </c>
      <c r="E92" s="22" t="s">
        <v>762</v>
      </c>
      <c r="F92" s="30">
        <v>12</v>
      </c>
      <c r="G92" s="30">
        <v>57</v>
      </c>
      <c r="H92" s="30">
        <v>11</v>
      </c>
      <c r="I92" s="30">
        <v>0</v>
      </c>
      <c r="J92" s="30">
        <v>2</v>
      </c>
      <c r="K92" s="40">
        <f t="shared" si="22"/>
        <v>82</v>
      </c>
      <c r="L92" s="40">
        <v>50043718123</v>
      </c>
      <c r="M92" s="40" t="s">
        <v>92</v>
      </c>
      <c r="N92" s="161" t="s">
        <v>129</v>
      </c>
      <c r="O92" s="126">
        <v>2965</v>
      </c>
      <c r="P92" s="127">
        <v>1.153</v>
      </c>
      <c r="Q92" s="127">
        <v>1.8945000000000016</v>
      </c>
      <c r="R92" s="127">
        <f t="shared" si="23"/>
        <v>3.0475000000000017</v>
      </c>
      <c r="S92" s="128">
        <f t="shared" si="24"/>
        <v>3.3733398000000001</v>
      </c>
      <c r="T92" s="128">
        <f t="shared" si="25"/>
        <v>5.3493788750000002</v>
      </c>
      <c r="U92" s="128">
        <f t="shared" si="30"/>
        <v>2.2203398000000001</v>
      </c>
      <c r="V92" s="128">
        <f t="shared" si="31"/>
        <v>3.4548788749999986</v>
      </c>
      <c r="W92" s="128">
        <f t="shared" si="26"/>
        <v>0.60459852753999999</v>
      </c>
      <c r="X92" s="128">
        <f t="shared" si="27"/>
        <v>1.0654846450499995</v>
      </c>
      <c r="Y92" s="128">
        <f t="shared" si="28"/>
        <v>1.81</v>
      </c>
      <c r="Z92" s="128">
        <f t="shared" si="29"/>
        <v>3.2</v>
      </c>
    </row>
    <row r="93" spans="1:26" ht="24.95" customHeight="1">
      <c r="A93" s="22" t="s">
        <v>2901</v>
      </c>
      <c r="B93" s="22" t="s">
        <v>2431</v>
      </c>
      <c r="C93" s="61">
        <v>87</v>
      </c>
      <c r="D93" s="107" t="s">
        <v>763</v>
      </c>
      <c r="E93" s="22" t="s">
        <v>764</v>
      </c>
      <c r="F93" s="30">
        <v>30</v>
      </c>
      <c r="G93" s="30">
        <v>44</v>
      </c>
      <c r="H93" s="30">
        <v>27</v>
      </c>
      <c r="I93" s="30">
        <v>0</v>
      </c>
      <c r="J93" s="30">
        <v>0</v>
      </c>
      <c r="K93" s="40">
        <f t="shared" si="22"/>
        <v>101</v>
      </c>
      <c r="L93" s="40">
        <v>50043716385</v>
      </c>
      <c r="M93" s="40" t="s">
        <v>92</v>
      </c>
      <c r="N93" s="161" t="s">
        <v>129</v>
      </c>
      <c r="O93" s="126">
        <v>3586</v>
      </c>
      <c r="P93" s="127">
        <v>1.2645</v>
      </c>
      <c r="Q93" s="127">
        <v>2.0779999999999994</v>
      </c>
      <c r="R93" s="127">
        <f t="shared" si="23"/>
        <v>3.3424999999999994</v>
      </c>
      <c r="S93" s="128">
        <f t="shared" si="24"/>
        <v>4.0798639200000002</v>
      </c>
      <c r="T93" s="128">
        <f t="shared" si="25"/>
        <v>6.4697715499999999</v>
      </c>
      <c r="U93" s="128">
        <f t="shared" si="30"/>
        <v>2.8153639200000002</v>
      </c>
      <c r="V93" s="128">
        <f t="shared" si="31"/>
        <v>4.3917715500000005</v>
      </c>
      <c r="W93" s="128">
        <f t="shared" si="26"/>
        <v>0.766623595416</v>
      </c>
      <c r="X93" s="128">
        <f t="shared" si="27"/>
        <v>1.35442234602</v>
      </c>
      <c r="Y93" s="128">
        <f t="shared" si="28"/>
        <v>2.2999999999999998</v>
      </c>
      <c r="Z93" s="128">
        <f t="shared" si="29"/>
        <v>4.0599999999999996</v>
      </c>
    </row>
    <row r="94" spans="1:26" ht="24.95" customHeight="1">
      <c r="A94" s="22" t="s">
        <v>2901</v>
      </c>
      <c r="B94" s="22" t="s">
        <v>765</v>
      </c>
      <c r="C94" s="61">
        <v>88</v>
      </c>
      <c r="D94" s="107" t="s">
        <v>184</v>
      </c>
      <c r="E94" s="22" t="s">
        <v>766</v>
      </c>
      <c r="F94" s="30">
        <v>2</v>
      </c>
      <c r="G94" s="30">
        <v>103</v>
      </c>
      <c r="H94" s="30">
        <v>64</v>
      </c>
      <c r="I94" s="30">
        <v>0</v>
      </c>
      <c r="J94" s="30">
        <v>0</v>
      </c>
      <c r="K94" s="40">
        <f t="shared" si="22"/>
        <v>169</v>
      </c>
      <c r="L94" s="40">
        <v>50043717298</v>
      </c>
      <c r="M94" s="40" t="s">
        <v>92</v>
      </c>
      <c r="N94" s="161" t="s">
        <v>129</v>
      </c>
      <c r="O94" s="126">
        <v>4488</v>
      </c>
      <c r="P94" s="127">
        <v>1.7565000000000008</v>
      </c>
      <c r="Q94" s="127">
        <v>2.7825000000000002</v>
      </c>
      <c r="R94" s="127">
        <f t="shared" si="23"/>
        <v>4.5390000000000015</v>
      </c>
      <c r="S94" s="128">
        <f t="shared" si="24"/>
        <v>5.1060873600000001</v>
      </c>
      <c r="T94" s="128">
        <f t="shared" si="25"/>
        <v>8.0971374000000012</v>
      </c>
      <c r="U94" s="128">
        <f t="shared" si="30"/>
        <v>3.3495873599999992</v>
      </c>
      <c r="V94" s="128">
        <f t="shared" si="31"/>
        <v>5.3146374000000005</v>
      </c>
      <c r="W94" s="128">
        <f t="shared" si="26"/>
        <v>0.91209263812799979</v>
      </c>
      <c r="X94" s="128">
        <f t="shared" si="27"/>
        <v>1.6390341741600001</v>
      </c>
      <c r="Y94" s="128">
        <f t="shared" si="28"/>
        <v>2.74</v>
      </c>
      <c r="Z94" s="128">
        <f t="shared" si="29"/>
        <v>4.92</v>
      </c>
    </row>
    <row r="95" spans="1:26" ht="24.95" customHeight="1">
      <c r="A95" s="22" t="s">
        <v>118</v>
      </c>
      <c r="B95" s="22" t="s">
        <v>2367</v>
      </c>
      <c r="C95" s="61">
        <v>89</v>
      </c>
      <c r="D95" s="107" t="s">
        <v>286</v>
      </c>
      <c r="E95" s="22" t="s">
        <v>767</v>
      </c>
      <c r="F95" s="30">
        <v>1</v>
      </c>
      <c r="G95" s="30">
        <v>29</v>
      </c>
      <c r="H95" s="30">
        <v>5</v>
      </c>
      <c r="I95" s="30">
        <v>0</v>
      </c>
      <c r="J95" s="30">
        <v>0</v>
      </c>
      <c r="K95" s="40">
        <f t="shared" si="22"/>
        <v>35</v>
      </c>
      <c r="L95" s="40">
        <v>50044065318</v>
      </c>
      <c r="M95" s="40" t="s">
        <v>92</v>
      </c>
      <c r="N95" s="161" t="s">
        <v>129</v>
      </c>
      <c r="O95" s="126">
        <v>1068</v>
      </c>
      <c r="P95" s="127">
        <v>0.48549999999999993</v>
      </c>
      <c r="Q95" s="127">
        <v>0.42600000000000016</v>
      </c>
      <c r="R95" s="127">
        <f t="shared" si="23"/>
        <v>0.91150000000000009</v>
      </c>
      <c r="S95" s="128">
        <f t="shared" si="24"/>
        <v>1.21508496</v>
      </c>
      <c r="T95" s="128">
        <f t="shared" si="25"/>
        <v>1.9268589</v>
      </c>
      <c r="U95" s="128">
        <f t="shared" si="30"/>
        <v>0.72958496000000006</v>
      </c>
      <c r="V95" s="128">
        <f t="shared" si="31"/>
        <v>1.5008588999999999</v>
      </c>
      <c r="W95" s="128">
        <f t="shared" si="26"/>
        <v>0.198665984608</v>
      </c>
      <c r="X95" s="128">
        <f t="shared" si="27"/>
        <v>0.46286488475999993</v>
      </c>
      <c r="Y95" s="128">
        <f t="shared" si="28"/>
        <v>0.6</v>
      </c>
      <c r="Z95" s="128">
        <f t="shared" si="29"/>
        <v>1.39</v>
      </c>
    </row>
    <row r="96" spans="1:26" ht="24.95" customHeight="1">
      <c r="A96" s="22" t="s">
        <v>118</v>
      </c>
      <c r="B96" s="22" t="s">
        <v>2501</v>
      </c>
      <c r="C96" s="61">
        <v>90</v>
      </c>
      <c r="D96" s="107" t="s">
        <v>284</v>
      </c>
      <c r="E96" s="22" t="s">
        <v>768</v>
      </c>
      <c r="F96" s="30">
        <v>3</v>
      </c>
      <c r="G96" s="30">
        <v>62</v>
      </c>
      <c r="H96" s="30">
        <v>10</v>
      </c>
      <c r="I96" s="30">
        <v>0</v>
      </c>
      <c r="J96" s="30">
        <v>0</v>
      </c>
      <c r="K96" s="40">
        <f t="shared" si="22"/>
        <v>75</v>
      </c>
      <c r="L96" s="40">
        <v>50044064959</v>
      </c>
      <c r="M96" s="40" t="s">
        <v>92</v>
      </c>
      <c r="N96" s="161" t="s">
        <v>129</v>
      </c>
      <c r="O96" s="126">
        <v>2322</v>
      </c>
      <c r="P96" s="127">
        <v>1.0728196000000014</v>
      </c>
      <c r="Q96" s="127">
        <v>4.5965000000000007</v>
      </c>
      <c r="R96" s="127">
        <f t="shared" si="23"/>
        <v>5.6693196000000023</v>
      </c>
      <c r="S96" s="128">
        <f t="shared" si="24"/>
        <v>2.6417858400000003</v>
      </c>
      <c r="T96" s="128">
        <f t="shared" si="25"/>
        <v>4.1892943499999999</v>
      </c>
      <c r="U96" s="128">
        <f t="shared" ref="U96:U109" si="32">S96-P96</f>
        <v>1.5689662399999988</v>
      </c>
      <c r="V96" s="151">
        <v>0</v>
      </c>
      <c r="W96" s="128">
        <f t="shared" si="26"/>
        <v>0.42722950715199964</v>
      </c>
      <c r="X96" s="128">
        <f t="shared" si="27"/>
        <v>0</v>
      </c>
      <c r="Y96" s="128">
        <f t="shared" si="28"/>
        <v>1.28</v>
      </c>
      <c r="Z96" s="128">
        <f t="shared" si="29"/>
        <v>0</v>
      </c>
    </row>
    <row r="97" spans="1:26" ht="24.95" customHeight="1">
      <c r="A97" s="22" t="s">
        <v>118</v>
      </c>
      <c r="B97" s="22" t="s">
        <v>2370</v>
      </c>
      <c r="C97" s="61">
        <v>91</v>
      </c>
      <c r="D97" s="107" t="s">
        <v>769</v>
      </c>
      <c r="E97" s="22" t="s">
        <v>770</v>
      </c>
      <c r="F97" s="30">
        <v>3</v>
      </c>
      <c r="G97" s="30">
        <v>24</v>
      </c>
      <c r="H97" s="30">
        <v>9</v>
      </c>
      <c r="I97" s="30">
        <v>0</v>
      </c>
      <c r="J97" s="30">
        <v>0</v>
      </c>
      <c r="K97" s="40">
        <f t="shared" si="22"/>
        <v>36</v>
      </c>
      <c r="L97" s="40">
        <v>50044064369</v>
      </c>
      <c r="M97" s="40" t="s">
        <v>92</v>
      </c>
      <c r="N97" s="161" t="s">
        <v>129</v>
      </c>
      <c r="O97" s="126">
        <v>976</v>
      </c>
      <c r="P97" s="127">
        <v>0.69750000000000001</v>
      </c>
      <c r="Q97" s="127">
        <v>0.80500000000000005</v>
      </c>
      <c r="R97" s="127">
        <f t="shared" si="23"/>
        <v>1.5024999999999999</v>
      </c>
      <c r="S97" s="128">
        <f t="shared" si="24"/>
        <v>1.1104147200000001</v>
      </c>
      <c r="T97" s="128">
        <f t="shared" si="25"/>
        <v>1.7608748000000001</v>
      </c>
      <c r="U97" s="128">
        <f t="shared" si="32"/>
        <v>0.41291472000000007</v>
      </c>
      <c r="V97" s="128">
        <f t="shared" ref="V97:V109" si="33">T97-Q97</f>
        <v>0.95587480000000002</v>
      </c>
      <c r="W97" s="128">
        <f t="shared" si="26"/>
        <v>0.11243667825600001</v>
      </c>
      <c r="X97" s="128">
        <f t="shared" si="27"/>
        <v>0.29479178831999997</v>
      </c>
      <c r="Y97" s="128">
        <f t="shared" si="28"/>
        <v>0.34</v>
      </c>
      <c r="Z97" s="128">
        <f t="shared" si="29"/>
        <v>0.88</v>
      </c>
    </row>
    <row r="98" spans="1:26" ht="24.95" customHeight="1">
      <c r="A98" s="22" t="s">
        <v>118</v>
      </c>
      <c r="B98" s="22" t="s">
        <v>2461</v>
      </c>
      <c r="C98" s="61">
        <v>92</v>
      </c>
      <c r="D98" s="107" t="s">
        <v>280</v>
      </c>
      <c r="E98" s="22" t="s">
        <v>771</v>
      </c>
      <c r="F98" s="30">
        <v>0</v>
      </c>
      <c r="G98" s="30">
        <v>26</v>
      </c>
      <c r="H98" s="30">
        <v>3</v>
      </c>
      <c r="I98" s="30">
        <v>0</v>
      </c>
      <c r="J98" s="30">
        <v>3</v>
      </c>
      <c r="K98" s="40">
        <f t="shared" si="22"/>
        <v>32</v>
      </c>
      <c r="L98" s="40">
        <v>50044064472</v>
      </c>
      <c r="M98" s="40" t="s">
        <v>92</v>
      </c>
      <c r="N98" s="161" t="s">
        <v>129</v>
      </c>
      <c r="O98" s="126">
        <v>2145</v>
      </c>
      <c r="P98" s="127">
        <v>1.0010000000000001</v>
      </c>
      <c r="Q98" s="127">
        <v>1.4850000000000001</v>
      </c>
      <c r="R98" s="127">
        <f t="shared" si="23"/>
        <v>2.4860000000000002</v>
      </c>
      <c r="S98" s="128">
        <f t="shared" si="24"/>
        <v>2.4404094000000001</v>
      </c>
      <c r="T98" s="128">
        <f t="shared" si="25"/>
        <v>3.8699553750000004</v>
      </c>
      <c r="U98" s="128">
        <f t="shared" si="32"/>
        <v>1.4394094</v>
      </c>
      <c r="V98" s="128">
        <f t="shared" si="33"/>
        <v>2.3849553750000005</v>
      </c>
      <c r="W98" s="128">
        <f t="shared" si="26"/>
        <v>0.39195117961999998</v>
      </c>
      <c r="X98" s="128">
        <f t="shared" si="27"/>
        <v>0.73552023765000007</v>
      </c>
      <c r="Y98" s="128">
        <f t="shared" si="28"/>
        <v>1.18</v>
      </c>
      <c r="Z98" s="128">
        <f t="shared" si="29"/>
        <v>2.21</v>
      </c>
    </row>
    <row r="99" spans="1:26" ht="24.95" customHeight="1">
      <c r="A99" s="22" t="s">
        <v>118</v>
      </c>
      <c r="B99" s="22" t="s">
        <v>2365</v>
      </c>
      <c r="C99" s="61">
        <v>93</v>
      </c>
      <c r="D99" s="107" t="s">
        <v>281</v>
      </c>
      <c r="E99" s="22" t="s">
        <v>772</v>
      </c>
      <c r="F99" s="30">
        <v>1</v>
      </c>
      <c r="G99" s="30">
        <v>48</v>
      </c>
      <c r="H99" s="30">
        <v>9</v>
      </c>
      <c r="I99" s="30">
        <v>0</v>
      </c>
      <c r="J99" s="30">
        <v>1</v>
      </c>
      <c r="K99" s="40">
        <f t="shared" si="22"/>
        <v>59</v>
      </c>
      <c r="L99" s="40">
        <v>50044064563</v>
      </c>
      <c r="M99" s="40" t="s">
        <v>92</v>
      </c>
      <c r="N99" s="161" t="s">
        <v>129</v>
      </c>
      <c r="O99" s="126">
        <v>1293</v>
      </c>
      <c r="P99" s="127">
        <v>0.88600000000000012</v>
      </c>
      <c r="Q99" s="127">
        <v>1.0709999999999995</v>
      </c>
      <c r="R99" s="127">
        <f t="shared" si="23"/>
        <v>1.9569999999999996</v>
      </c>
      <c r="S99" s="128">
        <f t="shared" si="24"/>
        <v>1.47107196</v>
      </c>
      <c r="T99" s="128">
        <f t="shared" si="25"/>
        <v>2.332798275</v>
      </c>
      <c r="U99" s="128">
        <f t="shared" si="32"/>
        <v>0.58507195999999984</v>
      </c>
      <c r="V99" s="128">
        <f t="shared" si="33"/>
        <v>1.2617982750000005</v>
      </c>
      <c r="W99" s="128">
        <f t="shared" si="26"/>
        <v>0.15931509470799995</v>
      </c>
      <c r="X99" s="128">
        <f t="shared" si="27"/>
        <v>0.38913858801000012</v>
      </c>
      <c r="Y99" s="128">
        <f t="shared" si="28"/>
        <v>0.48</v>
      </c>
      <c r="Z99" s="128">
        <f t="shared" si="29"/>
        <v>1.17</v>
      </c>
    </row>
    <row r="100" spans="1:26" ht="24.95" customHeight="1">
      <c r="A100" s="22" t="s">
        <v>118</v>
      </c>
      <c r="B100" s="22" t="s">
        <v>2367</v>
      </c>
      <c r="C100" s="61">
        <v>94</v>
      </c>
      <c r="D100" s="107" t="s">
        <v>285</v>
      </c>
      <c r="E100" s="22" t="s">
        <v>773</v>
      </c>
      <c r="F100" s="30">
        <v>26</v>
      </c>
      <c r="G100" s="30">
        <v>100</v>
      </c>
      <c r="H100" s="30">
        <v>9</v>
      </c>
      <c r="I100" s="30">
        <v>0</v>
      </c>
      <c r="J100" s="30">
        <v>0</v>
      </c>
      <c r="K100" s="40">
        <f t="shared" si="22"/>
        <v>135</v>
      </c>
      <c r="L100" s="40">
        <v>50044065238</v>
      </c>
      <c r="M100" s="40" t="s">
        <v>92</v>
      </c>
      <c r="N100" s="161" t="s">
        <v>129</v>
      </c>
      <c r="O100" s="126">
        <v>4045</v>
      </c>
      <c r="P100" s="127">
        <v>1.6074999999999999</v>
      </c>
      <c r="Q100" s="127">
        <v>1.2957999999999998</v>
      </c>
      <c r="R100" s="127">
        <f t="shared" si="23"/>
        <v>2.9032999999999998</v>
      </c>
      <c r="S100" s="128">
        <f t="shared" si="24"/>
        <v>4.6020773999999998</v>
      </c>
      <c r="T100" s="128">
        <f t="shared" si="25"/>
        <v>7.2978878750000007</v>
      </c>
      <c r="U100" s="128">
        <f t="shared" si="32"/>
        <v>2.9945773999999998</v>
      </c>
      <c r="V100" s="128">
        <f t="shared" si="33"/>
        <v>6.0020878750000008</v>
      </c>
      <c r="W100" s="128">
        <f t="shared" si="26"/>
        <v>0.81542342601999995</v>
      </c>
      <c r="X100" s="128">
        <f t="shared" si="27"/>
        <v>1.8510439006499999</v>
      </c>
      <c r="Y100" s="128">
        <f t="shared" si="28"/>
        <v>2.4500000000000002</v>
      </c>
      <c r="Z100" s="128">
        <f t="shared" si="29"/>
        <v>5.55</v>
      </c>
    </row>
    <row r="101" spans="1:26" ht="24.95" customHeight="1">
      <c r="A101" s="22" t="s">
        <v>118</v>
      </c>
      <c r="B101" s="22" t="s">
        <v>2151</v>
      </c>
      <c r="C101" s="61">
        <v>95</v>
      </c>
      <c r="D101" s="107" t="s">
        <v>287</v>
      </c>
      <c r="E101" s="22" t="s">
        <v>774</v>
      </c>
      <c r="F101" s="30">
        <v>6</v>
      </c>
      <c r="G101" s="30">
        <v>66</v>
      </c>
      <c r="H101" s="30">
        <v>10</v>
      </c>
      <c r="I101" s="30">
        <v>0</v>
      </c>
      <c r="J101" s="30">
        <v>54</v>
      </c>
      <c r="K101" s="40">
        <f t="shared" si="22"/>
        <v>136</v>
      </c>
      <c r="L101" s="40">
        <v>50044065409</v>
      </c>
      <c r="M101" s="40" t="s">
        <v>92</v>
      </c>
      <c r="N101" s="161" t="s">
        <v>129</v>
      </c>
      <c r="O101" s="126">
        <v>2802</v>
      </c>
      <c r="P101" s="127">
        <v>1.6590000000000005</v>
      </c>
      <c r="Q101" s="127">
        <v>2.4329999999999998</v>
      </c>
      <c r="R101" s="127">
        <f t="shared" si="23"/>
        <v>4.0920000000000005</v>
      </c>
      <c r="S101" s="128">
        <f t="shared" si="24"/>
        <v>3.18789144</v>
      </c>
      <c r="T101" s="128">
        <f t="shared" si="25"/>
        <v>5.0552983500000002</v>
      </c>
      <c r="U101" s="128">
        <f t="shared" si="32"/>
        <v>1.5288914399999995</v>
      </c>
      <c r="V101" s="128">
        <f t="shared" si="33"/>
        <v>2.6222983500000003</v>
      </c>
      <c r="W101" s="128">
        <f t="shared" si="26"/>
        <v>0.41631713911199991</v>
      </c>
      <c r="X101" s="128">
        <f t="shared" si="27"/>
        <v>0.80871681114000005</v>
      </c>
      <c r="Y101" s="128">
        <f t="shared" si="28"/>
        <v>1.25</v>
      </c>
      <c r="Z101" s="128">
        <f t="shared" si="29"/>
        <v>2.4300000000000002</v>
      </c>
    </row>
    <row r="102" spans="1:26" ht="24.95" customHeight="1">
      <c r="A102" s="22" t="s">
        <v>118</v>
      </c>
      <c r="B102" s="22" t="s">
        <v>2370</v>
      </c>
      <c r="C102" s="61">
        <v>96</v>
      </c>
      <c r="D102" s="107" t="s">
        <v>775</v>
      </c>
      <c r="E102" s="22" t="s">
        <v>776</v>
      </c>
      <c r="F102" s="30">
        <v>9</v>
      </c>
      <c r="G102" s="30">
        <v>37</v>
      </c>
      <c r="H102" s="30">
        <v>22</v>
      </c>
      <c r="I102" s="30">
        <v>0</v>
      </c>
      <c r="J102" s="30">
        <v>0</v>
      </c>
      <c r="K102" s="40">
        <f t="shared" si="22"/>
        <v>68</v>
      </c>
      <c r="L102" s="40">
        <v>50044064438</v>
      </c>
      <c r="M102" s="40" t="s">
        <v>92</v>
      </c>
      <c r="N102" s="161" t="s">
        <v>129</v>
      </c>
      <c r="O102" s="126">
        <v>2376</v>
      </c>
      <c r="P102" s="127">
        <v>1.0785000000000002</v>
      </c>
      <c r="Q102" s="127">
        <v>1.2629999999999999</v>
      </c>
      <c r="R102" s="127">
        <f t="shared" si="23"/>
        <v>2.3414999999999999</v>
      </c>
      <c r="S102" s="128">
        <f t="shared" si="24"/>
        <v>2.7032227200000003</v>
      </c>
      <c r="T102" s="128">
        <f t="shared" si="25"/>
        <v>4.2867198000000002</v>
      </c>
      <c r="U102" s="128">
        <f t="shared" si="32"/>
        <v>1.6247227200000001</v>
      </c>
      <c r="V102" s="128">
        <f t="shared" si="33"/>
        <v>3.0237198000000003</v>
      </c>
      <c r="W102" s="128">
        <f t="shared" si="26"/>
        <v>0.44241199665599995</v>
      </c>
      <c r="X102" s="128">
        <f t="shared" si="27"/>
        <v>0.93251518631999997</v>
      </c>
      <c r="Y102" s="128">
        <f t="shared" si="28"/>
        <v>1.33</v>
      </c>
      <c r="Z102" s="128">
        <f t="shared" si="29"/>
        <v>2.8</v>
      </c>
    </row>
    <row r="103" spans="1:26" ht="24.95" customHeight="1">
      <c r="A103" s="22" t="s">
        <v>2593</v>
      </c>
      <c r="B103" s="22" t="s">
        <v>2593</v>
      </c>
      <c r="C103" s="61">
        <v>97</v>
      </c>
      <c r="D103" s="107" t="s">
        <v>777</v>
      </c>
      <c r="E103" s="22" t="s">
        <v>778</v>
      </c>
      <c r="F103" s="30">
        <v>2</v>
      </c>
      <c r="G103" s="30">
        <v>46</v>
      </c>
      <c r="H103" s="30">
        <v>5</v>
      </c>
      <c r="I103" s="30">
        <v>0</v>
      </c>
      <c r="J103" s="30">
        <v>0</v>
      </c>
      <c r="K103" s="40">
        <f t="shared" ref="K103:K134" si="34">J103+I103+H103+G103+F103</f>
        <v>53</v>
      </c>
      <c r="L103" s="40">
        <v>50044276534</v>
      </c>
      <c r="M103" s="40" t="s">
        <v>92</v>
      </c>
      <c r="N103" s="161" t="s">
        <v>129</v>
      </c>
      <c r="O103" s="126">
        <v>1197</v>
      </c>
      <c r="P103" s="127">
        <v>0.42149999999999999</v>
      </c>
      <c r="Q103" s="127">
        <v>0.22549999999999981</v>
      </c>
      <c r="R103" s="127">
        <f t="shared" ref="R103:R134" si="35">P103+Q103</f>
        <v>0.6469999999999998</v>
      </c>
      <c r="S103" s="128">
        <f t="shared" ref="S103:S136" si="36">O103*0.00113772</f>
        <v>1.36185084</v>
      </c>
      <c r="T103" s="128">
        <f t="shared" ref="T103:T136" si="37">O103*0.001804175</f>
        <v>2.159597475</v>
      </c>
      <c r="U103" s="128">
        <f t="shared" si="32"/>
        <v>0.94035084000000002</v>
      </c>
      <c r="V103" s="128">
        <f t="shared" si="33"/>
        <v>1.9340974750000002</v>
      </c>
      <c r="W103" s="128">
        <f t="shared" ref="W103:W136" si="38">U103/3*81.69%</f>
        <v>0.25605753373200002</v>
      </c>
      <c r="X103" s="128">
        <f t="shared" ref="X103:X136" si="39">V103/3*92.52%</f>
        <v>0.59647566128999996</v>
      </c>
      <c r="Y103" s="128">
        <f t="shared" ref="Y103:Y136" si="40">ROUND(W103*3,2)</f>
        <v>0.77</v>
      </c>
      <c r="Z103" s="128">
        <f t="shared" ref="Z103:Z136" si="41">ROUND(X103*3,2)</f>
        <v>1.79</v>
      </c>
    </row>
    <row r="104" spans="1:26" ht="24.95" customHeight="1">
      <c r="A104" s="22" t="s">
        <v>2593</v>
      </c>
      <c r="B104" s="22" t="s">
        <v>2593</v>
      </c>
      <c r="C104" s="61">
        <v>98</v>
      </c>
      <c r="D104" s="107" t="s">
        <v>313</v>
      </c>
      <c r="E104" s="22" t="s">
        <v>779</v>
      </c>
      <c r="F104" s="30">
        <v>0</v>
      </c>
      <c r="G104" s="30">
        <v>2</v>
      </c>
      <c r="H104" s="30">
        <v>19</v>
      </c>
      <c r="I104" s="30">
        <v>0</v>
      </c>
      <c r="J104" s="30">
        <v>0</v>
      </c>
      <c r="K104" s="40">
        <f t="shared" si="34"/>
        <v>21</v>
      </c>
      <c r="L104" s="40">
        <v>50044276737</v>
      </c>
      <c r="M104" s="40" t="s">
        <v>92</v>
      </c>
      <c r="N104" s="161" t="s">
        <v>129</v>
      </c>
      <c r="O104" s="126">
        <v>728</v>
      </c>
      <c r="P104" s="127">
        <v>0.21249999999999999</v>
      </c>
      <c r="Q104" s="127">
        <v>0.3304999999999999</v>
      </c>
      <c r="R104" s="127">
        <f t="shared" si="35"/>
        <v>0.54299999999999993</v>
      </c>
      <c r="S104" s="128">
        <f t="shared" si="36"/>
        <v>0.82826016000000002</v>
      </c>
      <c r="T104" s="128">
        <f t="shared" si="37"/>
        <v>1.3134394</v>
      </c>
      <c r="U104" s="128">
        <f t="shared" si="32"/>
        <v>0.61576016</v>
      </c>
      <c r="V104" s="128">
        <f t="shared" si="33"/>
        <v>0.98293940000000013</v>
      </c>
      <c r="W104" s="128">
        <f t="shared" si="38"/>
        <v>0.16767149156799999</v>
      </c>
      <c r="X104" s="128">
        <f t="shared" si="39"/>
        <v>0.30313851096</v>
      </c>
      <c r="Y104" s="128">
        <f t="shared" si="40"/>
        <v>0.5</v>
      </c>
      <c r="Z104" s="128">
        <f t="shared" si="41"/>
        <v>0.91</v>
      </c>
    </row>
    <row r="105" spans="1:26" ht="24.95" customHeight="1">
      <c r="A105" s="22" t="s">
        <v>2593</v>
      </c>
      <c r="B105" s="22" t="s">
        <v>2593</v>
      </c>
      <c r="C105" s="61">
        <v>99</v>
      </c>
      <c r="D105" s="107" t="s">
        <v>306</v>
      </c>
      <c r="E105" s="22" t="s">
        <v>780</v>
      </c>
      <c r="F105" s="30">
        <v>11</v>
      </c>
      <c r="G105" s="30">
        <v>68</v>
      </c>
      <c r="H105" s="30">
        <v>24</v>
      </c>
      <c r="I105" s="30">
        <v>0</v>
      </c>
      <c r="J105" s="30">
        <v>0</v>
      </c>
      <c r="K105" s="40">
        <f t="shared" si="34"/>
        <v>103</v>
      </c>
      <c r="L105" s="40">
        <v>50044276421</v>
      </c>
      <c r="M105" s="40" t="s">
        <v>92</v>
      </c>
      <c r="N105" s="161" t="s">
        <v>129</v>
      </c>
      <c r="O105" s="126">
        <v>3633</v>
      </c>
      <c r="P105" s="127">
        <v>1.9255000000000007</v>
      </c>
      <c r="Q105" s="127">
        <v>2.8311999999999991</v>
      </c>
      <c r="R105" s="127">
        <f t="shared" si="35"/>
        <v>4.7566999999999995</v>
      </c>
      <c r="S105" s="128">
        <f t="shared" si="36"/>
        <v>4.1333367600000006</v>
      </c>
      <c r="T105" s="128">
        <f t="shared" si="37"/>
        <v>6.5545677750000007</v>
      </c>
      <c r="U105" s="128">
        <f t="shared" si="32"/>
        <v>2.2078367600000002</v>
      </c>
      <c r="V105" s="128">
        <f t="shared" si="33"/>
        <v>3.7233677750000016</v>
      </c>
      <c r="W105" s="128">
        <f t="shared" si="38"/>
        <v>0.601193949748</v>
      </c>
      <c r="X105" s="128">
        <f t="shared" si="39"/>
        <v>1.1482866218100005</v>
      </c>
      <c r="Y105" s="128">
        <f t="shared" si="40"/>
        <v>1.8</v>
      </c>
      <c r="Z105" s="128">
        <f t="shared" si="41"/>
        <v>3.44</v>
      </c>
    </row>
    <row r="106" spans="1:26" ht="24.95" customHeight="1">
      <c r="A106" s="82" t="s">
        <v>2593</v>
      </c>
      <c r="B106" s="82" t="s">
        <v>2593</v>
      </c>
      <c r="C106" s="61">
        <v>100</v>
      </c>
      <c r="D106" s="162" t="s">
        <v>781</v>
      </c>
      <c r="E106" s="82" t="s">
        <v>782</v>
      </c>
      <c r="F106" s="89">
        <v>38</v>
      </c>
      <c r="G106" s="89">
        <v>118</v>
      </c>
      <c r="H106" s="89">
        <v>57</v>
      </c>
      <c r="I106" s="89"/>
      <c r="J106" s="89">
        <v>2</v>
      </c>
      <c r="K106" s="163">
        <f t="shared" si="34"/>
        <v>215</v>
      </c>
      <c r="L106" s="163">
        <v>50050615300</v>
      </c>
      <c r="M106" s="163" t="s">
        <v>92</v>
      </c>
      <c r="N106" s="165" t="s">
        <v>129</v>
      </c>
      <c r="O106" s="126">
        <v>5209</v>
      </c>
      <c r="P106" s="127">
        <v>2.6579999999999995</v>
      </c>
      <c r="Q106" s="127">
        <v>6.2719999999999994</v>
      </c>
      <c r="R106" s="127">
        <f t="shared" si="35"/>
        <v>8.93</v>
      </c>
      <c r="S106" s="128">
        <f t="shared" si="36"/>
        <v>5.9263834800000001</v>
      </c>
      <c r="T106" s="128">
        <f t="shared" si="37"/>
        <v>9.3979475749999999</v>
      </c>
      <c r="U106" s="128">
        <f t="shared" si="32"/>
        <v>3.2683834800000007</v>
      </c>
      <c r="V106" s="128">
        <f t="shared" si="33"/>
        <v>3.1259475750000005</v>
      </c>
      <c r="W106" s="128">
        <f t="shared" si="38"/>
        <v>0.88998082160400005</v>
      </c>
      <c r="X106" s="128">
        <f t="shared" si="39"/>
        <v>0.96404223212999995</v>
      </c>
      <c r="Y106" s="128">
        <f t="shared" si="40"/>
        <v>2.67</v>
      </c>
      <c r="Z106" s="128">
        <f t="shared" si="41"/>
        <v>2.89</v>
      </c>
    </row>
    <row r="107" spans="1:26" ht="24.95" customHeight="1">
      <c r="A107" s="22" t="s">
        <v>2593</v>
      </c>
      <c r="B107" s="22" t="s">
        <v>2593</v>
      </c>
      <c r="C107" s="61">
        <v>101</v>
      </c>
      <c r="D107" s="107" t="s">
        <v>310</v>
      </c>
      <c r="E107" s="22" t="s">
        <v>783</v>
      </c>
      <c r="F107" s="30">
        <v>4</v>
      </c>
      <c r="G107" s="30">
        <v>40</v>
      </c>
      <c r="H107" s="30">
        <v>6</v>
      </c>
      <c r="I107" s="30">
        <v>0</v>
      </c>
      <c r="J107" s="30">
        <v>0</v>
      </c>
      <c r="K107" s="40">
        <f t="shared" si="34"/>
        <v>50</v>
      </c>
      <c r="L107" s="40">
        <v>50044276613</v>
      </c>
      <c r="M107" s="40" t="s">
        <v>92</v>
      </c>
      <c r="N107" s="161" t="s">
        <v>129</v>
      </c>
      <c r="O107" s="126">
        <v>1655</v>
      </c>
      <c r="P107" s="127">
        <v>0.6</v>
      </c>
      <c r="Q107" s="127">
        <v>0.85750000000000004</v>
      </c>
      <c r="R107" s="127">
        <f t="shared" si="35"/>
        <v>1.4575</v>
      </c>
      <c r="S107" s="128">
        <f t="shared" si="36"/>
        <v>1.8829266</v>
      </c>
      <c r="T107" s="128">
        <f t="shared" si="37"/>
        <v>2.9859096250000001</v>
      </c>
      <c r="U107" s="128">
        <f t="shared" si="32"/>
        <v>1.2829266000000001</v>
      </c>
      <c r="V107" s="128">
        <f t="shared" si="33"/>
        <v>2.1284096250000002</v>
      </c>
      <c r="W107" s="128">
        <f t="shared" si="38"/>
        <v>0.34934091317999999</v>
      </c>
      <c r="X107" s="128">
        <f t="shared" si="39"/>
        <v>0.65640152834999999</v>
      </c>
      <c r="Y107" s="128">
        <f t="shared" si="40"/>
        <v>1.05</v>
      </c>
      <c r="Z107" s="128">
        <f t="shared" si="41"/>
        <v>1.97</v>
      </c>
    </row>
    <row r="108" spans="1:26" ht="24.95" customHeight="1">
      <c r="A108" s="22" t="s">
        <v>2593</v>
      </c>
      <c r="B108" s="22" t="s">
        <v>2593</v>
      </c>
      <c r="C108" s="61">
        <v>102</v>
      </c>
      <c r="D108" s="107" t="s">
        <v>784</v>
      </c>
      <c r="E108" s="22" t="s">
        <v>785</v>
      </c>
      <c r="F108" s="30">
        <v>51</v>
      </c>
      <c r="G108" s="30">
        <v>35</v>
      </c>
      <c r="H108" s="30">
        <v>20</v>
      </c>
      <c r="I108" s="30">
        <v>0</v>
      </c>
      <c r="J108" s="30">
        <v>0</v>
      </c>
      <c r="K108" s="40">
        <f t="shared" si="34"/>
        <v>106</v>
      </c>
      <c r="L108" s="40">
        <v>50044276589</v>
      </c>
      <c r="M108" s="40" t="s">
        <v>92</v>
      </c>
      <c r="N108" s="161" t="s">
        <v>129</v>
      </c>
      <c r="O108" s="126">
        <v>3907</v>
      </c>
      <c r="P108" s="127">
        <v>3.1733999999999991</v>
      </c>
      <c r="Q108" s="127">
        <v>4.9424999999999999</v>
      </c>
      <c r="R108" s="127">
        <f t="shared" si="35"/>
        <v>8.1158999999999999</v>
      </c>
      <c r="S108" s="128">
        <f t="shared" si="36"/>
        <v>4.4450720400000003</v>
      </c>
      <c r="T108" s="128">
        <f t="shared" si="37"/>
        <v>7.048911725</v>
      </c>
      <c r="U108" s="128">
        <f t="shared" si="32"/>
        <v>1.2716720400000012</v>
      </c>
      <c r="V108" s="128">
        <f t="shared" si="33"/>
        <v>2.1064117250000001</v>
      </c>
      <c r="W108" s="128">
        <f t="shared" si="38"/>
        <v>0.34627629649200031</v>
      </c>
      <c r="X108" s="128">
        <f t="shared" si="39"/>
        <v>0.64961737598999991</v>
      </c>
      <c r="Y108" s="128">
        <f t="shared" si="40"/>
        <v>1.04</v>
      </c>
      <c r="Z108" s="128">
        <f t="shared" si="41"/>
        <v>1.95</v>
      </c>
    </row>
    <row r="109" spans="1:26" ht="24.95" customHeight="1">
      <c r="A109" s="22" t="s">
        <v>2593</v>
      </c>
      <c r="B109" s="22" t="s">
        <v>2581</v>
      </c>
      <c r="C109" s="61">
        <v>103</v>
      </c>
      <c r="D109" s="107" t="s">
        <v>786</v>
      </c>
      <c r="E109" s="22" t="s">
        <v>787</v>
      </c>
      <c r="F109" s="30">
        <v>69</v>
      </c>
      <c r="G109" s="30">
        <v>63</v>
      </c>
      <c r="H109" s="30">
        <v>22</v>
      </c>
      <c r="I109" s="30">
        <v>0</v>
      </c>
      <c r="J109" s="30">
        <v>0</v>
      </c>
      <c r="K109" s="40">
        <f t="shared" si="34"/>
        <v>154</v>
      </c>
      <c r="L109" s="40">
        <v>50044276657</v>
      </c>
      <c r="M109" s="40" t="s">
        <v>92</v>
      </c>
      <c r="N109" s="161" t="s">
        <v>129</v>
      </c>
      <c r="O109" s="126">
        <v>4257</v>
      </c>
      <c r="P109" s="127">
        <v>1.9690000000000003</v>
      </c>
      <c r="Q109" s="127">
        <v>2.5235000000000003</v>
      </c>
      <c r="R109" s="127">
        <f t="shared" si="35"/>
        <v>4.4925000000000006</v>
      </c>
      <c r="S109" s="128">
        <f t="shared" si="36"/>
        <v>4.8432740399999998</v>
      </c>
      <c r="T109" s="128">
        <f t="shared" si="37"/>
        <v>7.680372975</v>
      </c>
      <c r="U109" s="128">
        <f t="shared" si="32"/>
        <v>2.8742740399999995</v>
      </c>
      <c r="V109" s="128">
        <f t="shared" si="33"/>
        <v>5.1568729749999997</v>
      </c>
      <c r="W109" s="128">
        <f t="shared" si="38"/>
        <v>0.78266482109199986</v>
      </c>
      <c r="X109" s="128">
        <f t="shared" si="39"/>
        <v>1.5903796254899998</v>
      </c>
      <c r="Y109" s="128">
        <f t="shared" si="40"/>
        <v>2.35</v>
      </c>
      <c r="Z109" s="128">
        <f t="shared" si="41"/>
        <v>4.7699999999999996</v>
      </c>
    </row>
    <row r="110" spans="1:26" ht="24.95" customHeight="1">
      <c r="A110" s="22" t="s">
        <v>116</v>
      </c>
      <c r="B110" s="22" t="s">
        <v>788</v>
      </c>
      <c r="C110" s="61">
        <v>104</v>
      </c>
      <c r="D110" s="73" t="s">
        <v>236</v>
      </c>
      <c r="E110" s="22" t="s">
        <v>789</v>
      </c>
      <c r="F110" s="30">
        <v>0</v>
      </c>
      <c r="G110" s="30">
        <v>72</v>
      </c>
      <c r="H110" s="30">
        <v>0</v>
      </c>
      <c r="I110" s="30">
        <v>0</v>
      </c>
      <c r="J110" s="30">
        <v>0</v>
      </c>
      <c r="K110" s="40">
        <f t="shared" si="34"/>
        <v>72</v>
      </c>
      <c r="L110" s="40">
        <v>50043784753</v>
      </c>
      <c r="M110" s="40" t="s">
        <v>92</v>
      </c>
      <c r="N110" s="161" t="s">
        <v>129</v>
      </c>
      <c r="O110" s="126">
        <v>1881</v>
      </c>
      <c r="P110" s="127">
        <v>2.1944999999999992</v>
      </c>
      <c r="Q110" s="127">
        <v>8.2580000000000009</v>
      </c>
      <c r="R110" s="127">
        <f t="shared" si="35"/>
        <v>10.452500000000001</v>
      </c>
      <c r="S110" s="128">
        <f t="shared" si="36"/>
        <v>2.14005132</v>
      </c>
      <c r="T110" s="128">
        <f t="shared" si="37"/>
        <v>3.3936531750000003</v>
      </c>
      <c r="U110" s="151">
        <v>0</v>
      </c>
      <c r="V110" s="151">
        <v>0</v>
      </c>
      <c r="W110" s="128">
        <f t="shared" si="38"/>
        <v>0</v>
      </c>
      <c r="X110" s="128">
        <f t="shared" si="39"/>
        <v>0</v>
      </c>
      <c r="Y110" s="128">
        <f t="shared" si="40"/>
        <v>0</v>
      </c>
      <c r="Z110" s="128">
        <f t="shared" si="41"/>
        <v>0</v>
      </c>
    </row>
    <row r="111" spans="1:26" ht="24.95" customHeight="1">
      <c r="A111" s="22" t="s">
        <v>116</v>
      </c>
      <c r="B111" s="22" t="s">
        <v>2589</v>
      </c>
      <c r="C111" s="61">
        <v>105</v>
      </c>
      <c r="D111" s="107" t="s">
        <v>790</v>
      </c>
      <c r="E111" s="22" t="s">
        <v>791</v>
      </c>
      <c r="F111" s="30">
        <v>30</v>
      </c>
      <c r="G111" s="30">
        <v>40</v>
      </c>
      <c r="H111" s="30">
        <v>87</v>
      </c>
      <c r="I111" s="30">
        <v>0</v>
      </c>
      <c r="J111" s="30">
        <v>0</v>
      </c>
      <c r="K111" s="40">
        <f t="shared" si="34"/>
        <v>157</v>
      </c>
      <c r="L111" s="40">
        <v>50043785054</v>
      </c>
      <c r="M111" s="40" t="s">
        <v>92</v>
      </c>
      <c r="N111" s="161" t="s">
        <v>129</v>
      </c>
      <c r="O111" s="126">
        <v>3790</v>
      </c>
      <c r="P111" s="127">
        <v>1.9329999999999998</v>
      </c>
      <c r="Q111" s="127">
        <v>1.5170000000000003</v>
      </c>
      <c r="R111" s="127">
        <f t="shared" si="35"/>
        <v>3.45</v>
      </c>
      <c r="S111" s="128">
        <f t="shared" si="36"/>
        <v>4.3119588000000002</v>
      </c>
      <c r="T111" s="128">
        <f t="shared" si="37"/>
        <v>6.8378232500000005</v>
      </c>
      <c r="U111" s="128">
        <f t="shared" ref="U111:V113" si="42">S111-P111</f>
        <v>2.3789588000000004</v>
      </c>
      <c r="V111" s="128">
        <f t="shared" si="42"/>
        <v>5.3208232500000001</v>
      </c>
      <c r="W111" s="128">
        <f t="shared" si="38"/>
        <v>0.64779048124000005</v>
      </c>
      <c r="X111" s="128">
        <f t="shared" si="39"/>
        <v>1.6409418902999999</v>
      </c>
      <c r="Y111" s="128">
        <f t="shared" si="40"/>
        <v>1.94</v>
      </c>
      <c r="Z111" s="128">
        <f t="shared" si="41"/>
        <v>4.92</v>
      </c>
    </row>
    <row r="112" spans="1:26" ht="24.95" customHeight="1">
      <c r="A112" s="82" t="s">
        <v>116</v>
      </c>
      <c r="B112" s="82" t="s">
        <v>2579</v>
      </c>
      <c r="C112" s="61">
        <v>106</v>
      </c>
      <c r="D112" s="166" t="s">
        <v>792</v>
      </c>
      <c r="E112" s="82" t="s">
        <v>793</v>
      </c>
      <c r="F112" s="30"/>
      <c r="G112" s="30"/>
      <c r="H112" s="30"/>
      <c r="I112" s="30"/>
      <c r="J112" s="30"/>
      <c r="K112" s="163">
        <f t="shared" si="34"/>
        <v>0</v>
      </c>
      <c r="L112" s="163"/>
      <c r="M112" s="163" t="s">
        <v>92</v>
      </c>
      <c r="N112" s="165" t="s">
        <v>129</v>
      </c>
      <c r="O112" s="126"/>
      <c r="P112" s="127">
        <v>0</v>
      </c>
      <c r="Q112" s="127">
        <v>0</v>
      </c>
      <c r="R112" s="127">
        <f t="shared" si="35"/>
        <v>0</v>
      </c>
      <c r="S112" s="128">
        <f t="shared" si="36"/>
        <v>0</v>
      </c>
      <c r="T112" s="128">
        <f t="shared" si="37"/>
        <v>0</v>
      </c>
      <c r="U112" s="128">
        <f t="shared" si="42"/>
        <v>0</v>
      </c>
      <c r="V112" s="128">
        <f t="shared" si="42"/>
        <v>0</v>
      </c>
      <c r="W112" s="128">
        <f t="shared" si="38"/>
        <v>0</v>
      </c>
      <c r="X112" s="128">
        <f t="shared" si="39"/>
        <v>0</v>
      </c>
      <c r="Y112" s="128">
        <f t="shared" si="40"/>
        <v>0</v>
      </c>
      <c r="Z112" s="128">
        <f t="shared" si="41"/>
        <v>0</v>
      </c>
    </row>
    <row r="113" spans="1:26" ht="24.95" customHeight="1">
      <c r="A113" s="22" t="s">
        <v>116</v>
      </c>
      <c r="B113" s="22" t="s">
        <v>1873</v>
      </c>
      <c r="C113" s="61">
        <v>107</v>
      </c>
      <c r="D113" s="107" t="s">
        <v>794</v>
      </c>
      <c r="E113" s="22" t="s">
        <v>795</v>
      </c>
      <c r="F113" s="30">
        <v>20</v>
      </c>
      <c r="G113" s="30">
        <v>77</v>
      </c>
      <c r="H113" s="30">
        <v>39</v>
      </c>
      <c r="I113" s="30">
        <v>0</v>
      </c>
      <c r="J113" s="30">
        <v>0</v>
      </c>
      <c r="K113" s="40">
        <f t="shared" si="34"/>
        <v>136</v>
      </c>
      <c r="L113" s="40">
        <v>50044106640</v>
      </c>
      <c r="M113" s="40" t="s">
        <v>92</v>
      </c>
      <c r="N113" s="161" t="s">
        <v>129</v>
      </c>
      <c r="O113" s="126">
        <v>4499</v>
      </c>
      <c r="P113" s="127">
        <v>3.2749999999999999</v>
      </c>
      <c r="Q113" s="127">
        <v>4.1087899999999937</v>
      </c>
      <c r="R113" s="127">
        <f t="shared" si="35"/>
        <v>7.3837899999999941</v>
      </c>
      <c r="S113" s="128">
        <f t="shared" si="36"/>
        <v>5.1186022800000002</v>
      </c>
      <c r="T113" s="128">
        <f t="shared" si="37"/>
        <v>8.1169833249999996</v>
      </c>
      <c r="U113" s="128">
        <f t="shared" si="42"/>
        <v>1.8436022800000003</v>
      </c>
      <c r="V113" s="128">
        <f t="shared" si="42"/>
        <v>4.0081933250000059</v>
      </c>
      <c r="W113" s="128">
        <f t="shared" si="38"/>
        <v>0.50201290084400008</v>
      </c>
      <c r="X113" s="128">
        <f t="shared" si="39"/>
        <v>1.2361268214300019</v>
      </c>
      <c r="Y113" s="128">
        <f t="shared" si="40"/>
        <v>1.51</v>
      </c>
      <c r="Z113" s="128">
        <f t="shared" si="41"/>
        <v>3.71</v>
      </c>
    </row>
    <row r="114" spans="1:26" ht="24.95" customHeight="1">
      <c r="A114" s="22" t="s">
        <v>116</v>
      </c>
      <c r="B114" s="22" t="s">
        <v>1877</v>
      </c>
      <c r="C114" s="61">
        <v>108</v>
      </c>
      <c r="D114" s="107" t="s">
        <v>345</v>
      </c>
      <c r="E114" s="22" t="s">
        <v>796</v>
      </c>
      <c r="F114" s="30">
        <v>21</v>
      </c>
      <c r="G114" s="30">
        <v>37</v>
      </c>
      <c r="H114" s="30">
        <v>5</v>
      </c>
      <c r="I114" s="30">
        <v>0</v>
      </c>
      <c r="J114" s="30">
        <v>0</v>
      </c>
      <c r="K114" s="40">
        <f t="shared" si="34"/>
        <v>63</v>
      </c>
      <c r="L114" s="40">
        <v>50044379618</v>
      </c>
      <c r="M114" s="40" t="s">
        <v>92</v>
      </c>
      <c r="N114" s="161" t="s">
        <v>129</v>
      </c>
      <c r="O114" s="126">
        <v>826</v>
      </c>
      <c r="P114" s="127">
        <v>2.2380000000000004</v>
      </c>
      <c r="Q114" s="127">
        <v>3.0724999999999998</v>
      </c>
      <c r="R114" s="127">
        <f t="shared" si="35"/>
        <v>5.3105000000000002</v>
      </c>
      <c r="S114" s="128">
        <f t="shared" si="36"/>
        <v>0.93975671999999999</v>
      </c>
      <c r="T114" s="128">
        <f t="shared" si="37"/>
        <v>1.49024855</v>
      </c>
      <c r="U114" s="151">
        <v>0</v>
      </c>
      <c r="V114" s="151">
        <v>0</v>
      </c>
      <c r="W114" s="128">
        <f t="shared" si="38"/>
        <v>0</v>
      </c>
      <c r="X114" s="128">
        <f t="shared" si="39"/>
        <v>0</v>
      </c>
      <c r="Y114" s="128">
        <f t="shared" si="40"/>
        <v>0</v>
      </c>
      <c r="Z114" s="128">
        <f t="shared" si="41"/>
        <v>0</v>
      </c>
    </row>
    <row r="115" spans="1:26" ht="24.95" customHeight="1">
      <c r="A115" s="22" t="s">
        <v>116</v>
      </c>
      <c r="B115" s="22" t="s">
        <v>2579</v>
      </c>
      <c r="C115" s="61">
        <v>109</v>
      </c>
      <c r="D115" s="107" t="s">
        <v>797</v>
      </c>
      <c r="E115" s="22" t="s">
        <v>798</v>
      </c>
      <c r="F115" s="30">
        <v>23</v>
      </c>
      <c r="G115" s="30">
        <v>132</v>
      </c>
      <c r="H115" s="30">
        <v>14</v>
      </c>
      <c r="I115" s="30">
        <v>0</v>
      </c>
      <c r="J115" s="30">
        <v>0</v>
      </c>
      <c r="K115" s="40">
        <f t="shared" si="34"/>
        <v>169</v>
      </c>
      <c r="L115" s="40">
        <v>50043784662</v>
      </c>
      <c r="M115" s="40" t="s">
        <v>92</v>
      </c>
      <c r="N115" s="161" t="s">
        <v>129</v>
      </c>
      <c r="O115" s="126">
        <v>3248</v>
      </c>
      <c r="P115" s="127">
        <v>2.9465000000000012</v>
      </c>
      <c r="Q115" s="127">
        <v>5.3695000000000004</v>
      </c>
      <c r="R115" s="127">
        <f t="shared" si="35"/>
        <v>8.3160000000000025</v>
      </c>
      <c r="S115" s="128">
        <f t="shared" si="36"/>
        <v>3.6953145600000004</v>
      </c>
      <c r="T115" s="128">
        <f t="shared" si="37"/>
        <v>5.8599604000000003</v>
      </c>
      <c r="U115" s="128">
        <f>S115-P115</f>
        <v>0.74881455999999913</v>
      </c>
      <c r="V115" s="128">
        <f>T115-Q115</f>
        <v>0.49046039999999991</v>
      </c>
      <c r="W115" s="128">
        <f t="shared" si="38"/>
        <v>0.20390220468799974</v>
      </c>
      <c r="X115" s="128">
        <f t="shared" si="39"/>
        <v>0.15125798735999996</v>
      </c>
      <c r="Y115" s="128">
        <f t="shared" si="40"/>
        <v>0.61</v>
      </c>
      <c r="Z115" s="128">
        <f t="shared" si="41"/>
        <v>0.45</v>
      </c>
    </row>
    <row r="116" spans="1:26" ht="24.95" customHeight="1">
      <c r="A116" s="22" t="s">
        <v>116</v>
      </c>
      <c r="B116" s="22" t="s">
        <v>2559</v>
      </c>
      <c r="C116" s="61">
        <v>110</v>
      </c>
      <c r="D116" s="107" t="s">
        <v>799</v>
      </c>
      <c r="E116" s="22" t="s">
        <v>800</v>
      </c>
      <c r="F116" s="30">
        <v>2</v>
      </c>
      <c r="G116" s="30">
        <v>21</v>
      </c>
      <c r="H116" s="30">
        <v>20</v>
      </c>
      <c r="I116" s="30">
        <v>0</v>
      </c>
      <c r="J116" s="30">
        <v>0</v>
      </c>
      <c r="K116" s="40">
        <f t="shared" si="34"/>
        <v>43</v>
      </c>
      <c r="L116" s="40">
        <v>59011941041</v>
      </c>
      <c r="M116" s="40" t="s">
        <v>92</v>
      </c>
      <c r="N116" s="161" t="s">
        <v>129</v>
      </c>
      <c r="O116" s="126">
        <v>1162</v>
      </c>
      <c r="P116" s="127">
        <v>0.621</v>
      </c>
      <c r="Q116" s="127">
        <v>0.9285000000000001</v>
      </c>
      <c r="R116" s="127">
        <f t="shared" si="35"/>
        <v>1.5495000000000001</v>
      </c>
      <c r="S116" s="128">
        <f t="shared" si="36"/>
        <v>1.3220306400000001</v>
      </c>
      <c r="T116" s="128">
        <f t="shared" si="37"/>
        <v>2.0964513500000002</v>
      </c>
      <c r="U116" s="128">
        <f>S116-P116</f>
        <v>0.70103064000000015</v>
      </c>
      <c r="V116" s="128">
        <f>T116-Q116</f>
        <v>1.1679513500000001</v>
      </c>
      <c r="W116" s="128">
        <f t="shared" si="38"/>
        <v>0.19089064327200003</v>
      </c>
      <c r="X116" s="128">
        <f t="shared" si="39"/>
        <v>0.36019619634</v>
      </c>
      <c r="Y116" s="128">
        <f t="shared" si="40"/>
        <v>0.56999999999999995</v>
      </c>
      <c r="Z116" s="128">
        <f t="shared" si="41"/>
        <v>1.08</v>
      </c>
    </row>
    <row r="117" spans="1:26" ht="24.95" customHeight="1">
      <c r="A117" s="22" t="s">
        <v>116</v>
      </c>
      <c r="B117" s="22" t="s">
        <v>2559</v>
      </c>
      <c r="C117" s="61">
        <v>111</v>
      </c>
      <c r="D117" s="107" t="s">
        <v>297</v>
      </c>
      <c r="E117" s="22" t="s">
        <v>801</v>
      </c>
      <c r="F117" s="30">
        <v>29</v>
      </c>
      <c r="G117" s="30">
        <v>36</v>
      </c>
      <c r="H117" s="30">
        <v>28</v>
      </c>
      <c r="I117" s="30">
        <v>0</v>
      </c>
      <c r="J117" s="30">
        <v>0</v>
      </c>
      <c r="K117" s="40">
        <f t="shared" si="34"/>
        <v>93</v>
      </c>
      <c r="L117" s="40">
        <v>50044106492</v>
      </c>
      <c r="M117" s="40" t="s">
        <v>92</v>
      </c>
      <c r="N117" s="161" t="s">
        <v>129</v>
      </c>
      <c r="O117" s="126">
        <v>1625</v>
      </c>
      <c r="P117" s="127">
        <v>4.9649999999999999</v>
      </c>
      <c r="Q117" s="127">
        <v>8.5754999999999999</v>
      </c>
      <c r="R117" s="127">
        <f t="shared" si="35"/>
        <v>13.5405</v>
      </c>
      <c r="S117" s="128">
        <f t="shared" si="36"/>
        <v>1.8487950000000002</v>
      </c>
      <c r="T117" s="128">
        <f t="shared" si="37"/>
        <v>2.9317843750000003</v>
      </c>
      <c r="U117" s="151">
        <v>0</v>
      </c>
      <c r="V117" s="151">
        <v>0</v>
      </c>
      <c r="W117" s="128">
        <f t="shared" si="38"/>
        <v>0</v>
      </c>
      <c r="X117" s="128">
        <f t="shared" si="39"/>
        <v>0</v>
      </c>
      <c r="Y117" s="128">
        <f t="shared" si="40"/>
        <v>0</v>
      </c>
      <c r="Z117" s="128">
        <f t="shared" si="41"/>
        <v>0</v>
      </c>
    </row>
    <row r="118" spans="1:26" ht="24.95" customHeight="1">
      <c r="A118" s="22" t="s">
        <v>116</v>
      </c>
      <c r="B118" s="22" t="s">
        <v>2550</v>
      </c>
      <c r="C118" s="61">
        <v>112</v>
      </c>
      <c r="D118" s="107" t="s">
        <v>292</v>
      </c>
      <c r="E118" s="22" t="s">
        <v>802</v>
      </c>
      <c r="F118" s="30">
        <v>21</v>
      </c>
      <c r="G118" s="30">
        <v>50</v>
      </c>
      <c r="H118" s="30">
        <v>1</v>
      </c>
      <c r="I118" s="30">
        <v>0</v>
      </c>
      <c r="J118" s="30">
        <v>9</v>
      </c>
      <c r="K118" s="40">
        <f t="shared" si="34"/>
        <v>81</v>
      </c>
      <c r="L118" s="40">
        <v>50044106447</v>
      </c>
      <c r="M118" s="40" t="s">
        <v>92</v>
      </c>
      <c r="N118" s="161" t="s">
        <v>129</v>
      </c>
      <c r="O118" s="126">
        <v>3092</v>
      </c>
      <c r="P118" s="127">
        <v>0.73185739999999955</v>
      </c>
      <c r="Q118" s="127">
        <v>0.80377599999999871</v>
      </c>
      <c r="R118" s="127">
        <f t="shared" si="35"/>
        <v>1.5356333999999983</v>
      </c>
      <c r="S118" s="128">
        <f t="shared" si="36"/>
        <v>3.5178302400000003</v>
      </c>
      <c r="T118" s="128">
        <f t="shared" si="37"/>
        <v>5.5785091000000007</v>
      </c>
      <c r="U118" s="128">
        <f t="shared" ref="U118:V124" si="43">S118-P118</f>
        <v>2.7859728400000008</v>
      </c>
      <c r="V118" s="128">
        <f t="shared" si="43"/>
        <v>4.7747331000000024</v>
      </c>
      <c r="W118" s="128">
        <f t="shared" si="38"/>
        <v>0.75862040433200018</v>
      </c>
      <c r="X118" s="128">
        <f t="shared" si="39"/>
        <v>1.4725276880400007</v>
      </c>
      <c r="Y118" s="128">
        <f t="shared" si="40"/>
        <v>2.2799999999999998</v>
      </c>
      <c r="Z118" s="128">
        <f t="shared" si="41"/>
        <v>4.42</v>
      </c>
    </row>
    <row r="119" spans="1:26" ht="24.95" customHeight="1">
      <c r="A119" s="22" t="s">
        <v>116</v>
      </c>
      <c r="B119" s="22" t="s">
        <v>2579</v>
      </c>
      <c r="C119" s="61">
        <v>113</v>
      </c>
      <c r="D119" s="107" t="s">
        <v>240</v>
      </c>
      <c r="E119" s="22" t="s">
        <v>803</v>
      </c>
      <c r="F119" s="30">
        <v>29</v>
      </c>
      <c r="G119" s="30">
        <v>61</v>
      </c>
      <c r="H119" s="30">
        <v>25</v>
      </c>
      <c r="I119" s="30">
        <v>0</v>
      </c>
      <c r="J119" s="30">
        <v>0</v>
      </c>
      <c r="K119" s="40">
        <f t="shared" si="34"/>
        <v>115</v>
      </c>
      <c r="L119" s="40">
        <v>50130705691</v>
      </c>
      <c r="M119" s="40" t="s">
        <v>92</v>
      </c>
      <c r="N119" s="161" t="s">
        <v>129</v>
      </c>
      <c r="O119" s="126">
        <v>2885</v>
      </c>
      <c r="P119" s="127">
        <v>1.4827794999999999</v>
      </c>
      <c r="Q119" s="127">
        <v>2.1135799999999998</v>
      </c>
      <c r="R119" s="127">
        <f t="shared" si="35"/>
        <v>3.5963594999999997</v>
      </c>
      <c r="S119" s="128">
        <f t="shared" si="36"/>
        <v>3.2823222000000003</v>
      </c>
      <c r="T119" s="128">
        <f t="shared" si="37"/>
        <v>5.2050448750000005</v>
      </c>
      <c r="U119" s="128">
        <f t="shared" si="43"/>
        <v>1.7995427000000004</v>
      </c>
      <c r="V119" s="128">
        <f t="shared" si="43"/>
        <v>3.0914648750000007</v>
      </c>
      <c r="W119" s="128">
        <f t="shared" si="38"/>
        <v>0.49001547721000011</v>
      </c>
      <c r="X119" s="128">
        <f t="shared" si="39"/>
        <v>0.95340776745000011</v>
      </c>
      <c r="Y119" s="128">
        <f t="shared" si="40"/>
        <v>1.47</v>
      </c>
      <c r="Z119" s="128">
        <f t="shared" si="41"/>
        <v>2.86</v>
      </c>
    </row>
    <row r="120" spans="1:26" ht="24.95" customHeight="1">
      <c r="A120" s="22" t="s">
        <v>116</v>
      </c>
      <c r="B120" s="22" t="s">
        <v>2586</v>
      </c>
      <c r="C120" s="61">
        <v>114</v>
      </c>
      <c r="D120" s="107" t="s">
        <v>293</v>
      </c>
      <c r="E120" s="22" t="s">
        <v>804</v>
      </c>
      <c r="F120" s="30">
        <v>40</v>
      </c>
      <c r="G120" s="30">
        <v>33</v>
      </c>
      <c r="H120" s="30">
        <v>59</v>
      </c>
      <c r="I120" s="30">
        <v>0</v>
      </c>
      <c r="J120" s="30">
        <v>0</v>
      </c>
      <c r="K120" s="40">
        <f t="shared" si="34"/>
        <v>132</v>
      </c>
      <c r="L120" s="40">
        <v>50043784505</v>
      </c>
      <c r="M120" s="40" t="s">
        <v>92</v>
      </c>
      <c r="N120" s="161" t="s">
        <v>129</v>
      </c>
      <c r="O120" s="126">
        <v>4190</v>
      </c>
      <c r="P120" s="127">
        <v>1.6420927999999995</v>
      </c>
      <c r="Q120" s="127">
        <v>1.1590000000000025</v>
      </c>
      <c r="R120" s="127">
        <f t="shared" si="35"/>
        <v>2.8010928000000019</v>
      </c>
      <c r="S120" s="128">
        <f t="shared" si="36"/>
        <v>4.7670468000000001</v>
      </c>
      <c r="T120" s="128">
        <f t="shared" si="37"/>
        <v>7.5594932500000001</v>
      </c>
      <c r="U120" s="128">
        <f t="shared" si="43"/>
        <v>3.1249540000000007</v>
      </c>
      <c r="V120" s="128">
        <f t="shared" si="43"/>
        <v>6.4004932499999976</v>
      </c>
      <c r="W120" s="128">
        <f t="shared" si="38"/>
        <v>0.85092497420000013</v>
      </c>
      <c r="X120" s="128">
        <f t="shared" si="39"/>
        <v>1.973912118299999</v>
      </c>
      <c r="Y120" s="128">
        <f t="shared" si="40"/>
        <v>2.5499999999999998</v>
      </c>
      <c r="Z120" s="128">
        <f t="shared" si="41"/>
        <v>5.92</v>
      </c>
    </row>
    <row r="121" spans="1:26" ht="24.95" customHeight="1">
      <c r="A121" s="22" t="s">
        <v>116</v>
      </c>
      <c r="B121" s="22" t="s">
        <v>2586</v>
      </c>
      <c r="C121" s="61">
        <v>115</v>
      </c>
      <c r="D121" s="73" t="s">
        <v>291</v>
      </c>
      <c r="E121" s="22" t="s">
        <v>805</v>
      </c>
      <c r="F121" s="30">
        <v>18</v>
      </c>
      <c r="G121" s="30">
        <v>60</v>
      </c>
      <c r="H121" s="30">
        <v>9</v>
      </c>
      <c r="I121" s="30">
        <v>0</v>
      </c>
      <c r="J121" s="30">
        <v>0</v>
      </c>
      <c r="K121" s="40">
        <f t="shared" si="34"/>
        <v>87</v>
      </c>
      <c r="L121" s="40">
        <v>50044106572</v>
      </c>
      <c r="M121" s="40" t="s">
        <v>92</v>
      </c>
      <c r="N121" s="161" t="s">
        <v>129</v>
      </c>
      <c r="O121" s="126">
        <v>2725</v>
      </c>
      <c r="P121" s="127">
        <v>1.0915000000000001</v>
      </c>
      <c r="Q121" s="127">
        <v>1.2037999999999998</v>
      </c>
      <c r="R121" s="127">
        <f t="shared" si="35"/>
        <v>2.2953000000000001</v>
      </c>
      <c r="S121" s="128">
        <f t="shared" si="36"/>
        <v>3.1002870000000002</v>
      </c>
      <c r="T121" s="128">
        <f t="shared" si="37"/>
        <v>4.9163768750000001</v>
      </c>
      <c r="U121" s="128">
        <f t="shared" si="43"/>
        <v>2.0087869999999999</v>
      </c>
      <c r="V121" s="128">
        <f t="shared" si="43"/>
        <v>3.7125768750000003</v>
      </c>
      <c r="W121" s="128">
        <f t="shared" si="38"/>
        <v>0.5469927000999999</v>
      </c>
      <c r="X121" s="128">
        <f t="shared" si="39"/>
        <v>1.1449587082500001</v>
      </c>
      <c r="Y121" s="128">
        <f t="shared" si="40"/>
        <v>1.64</v>
      </c>
      <c r="Z121" s="128">
        <f t="shared" si="41"/>
        <v>3.43</v>
      </c>
    </row>
    <row r="122" spans="1:26" ht="24.95" customHeight="1">
      <c r="A122" s="22" t="s">
        <v>116</v>
      </c>
      <c r="B122" s="22" t="s">
        <v>1875</v>
      </c>
      <c r="C122" s="61">
        <v>116</v>
      </c>
      <c r="D122" s="107" t="s">
        <v>295</v>
      </c>
      <c r="E122" s="22" t="s">
        <v>806</v>
      </c>
      <c r="F122" s="30">
        <v>13</v>
      </c>
      <c r="G122" s="30">
        <v>50</v>
      </c>
      <c r="H122" s="30">
        <v>35</v>
      </c>
      <c r="I122" s="30">
        <v>0</v>
      </c>
      <c r="J122" s="30">
        <v>0</v>
      </c>
      <c r="K122" s="40">
        <f t="shared" si="34"/>
        <v>98</v>
      </c>
      <c r="L122" s="40">
        <v>50044106764</v>
      </c>
      <c r="M122" s="40" t="s">
        <v>92</v>
      </c>
      <c r="N122" s="161" t="s">
        <v>129</v>
      </c>
      <c r="O122" s="126">
        <v>2472</v>
      </c>
      <c r="P122" s="127">
        <v>1.0049999999999999</v>
      </c>
      <c r="Q122" s="127">
        <v>1.3694999999999999</v>
      </c>
      <c r="R122" s="127">
        <f t="shared" si="35"/>
        <v>2.3744999999999998</v>
      </c>
      <c r="S122" s="128">
        <f t="shared" si="36"/>
        <v>2.8124438400000003</v>
      </c>
      <c r="T122" s="128">
        <f t="shared" si="37"/>
        <v>4.4599206000000002</v>
      </c>
      <c r="U122" s="128">
        <f t="shared" si="43"/>
        <v>1.8074438400000004</v>
      </c>
      <c r="V122" s="128">
        <f t="shared" si="43"/>
        <v>3.0904206000000003</v>
      </c>
      <c r="W122" s="128">
        <f t="shared" si="38"/>
        <v>0.49216695763200008</v>
      </c>
      <c r="X122" s="128">
        <f t="shared" si="39"/>
        <v>0.95308571304000012</v>
      </c>
      <c r="Y122" s="128">
        <f t="shared" si="40"/>
        <v>1.48</v>
      </c>
      <c r="Z122" s="128">
        <f t="shared" si="41"/>
        <v>2.86</v>
      </c>
    </row>
    <row r="123" spans="1:26" ht="24.95" customHeight="1">
      <c r="A123" s="22" t="s">
        <v>116</v>
      </c>
      <c r="B123" s="22" t="s">
        <v>2559</v>
      </c>
      <c r="C123" s="61">
        <v>117</v>
      </c>
      <c r="D123" s="107" t="s">
        <v>296</v>
      </c>
      <c r="E123" s="22" t="s">
        <v>807</v>
      </c>
      <c r="F123" s="30">
        <v>11</v>
      </c>
      <c r="G123" s="30">
        <v>57</v>
      </c>
      <c r="H123" s="30">
        <v>67</v>
      </c>
      <c r="I123" s="30">
        <v>0</v>
      </c>
      <c r="J123" s="30">
        <v>72</v>
      </c>
      <c r="K123" s="40">
        <f t="shared" si="34"/>
        <v>207</v>
      </c>
      <c r="L123" s="40">
        <v>50044106538</v>
      </c>
      <c r="M123" s="40" t="s">
        <v>92</v>
      </c>
      <c r="N123" s="161" t="s">
        <v>129</v>
      </c>
      <c r="O123" s="126">
        <v>5109</v>
      </c>
      <c r="P123" s="127">
        <v>2.6291832999999984</v>
      </c>
      <c r="Q123" s="127">
        <v>3.891549999999997</v>
      </c>
      <c r="R123" s="127">
        <f t="shared" si="35"/>
        <v>6.5207332999999954</v>
      </c>
      <c r="S123" s="128">
        <f t="shared" si="36"/>
        <v>5.8126114800000002</v>
      </c>
      <c r="T123" s="128">
        <f t="shared" si="37"/>
        <v>9.2175300750000009</v>
      </c>
      <c r="U123" s="128">
        <f t="shared" si="43"/>
        <v>3.1834281800000017</v>
      </c>
      <c r="V123" s="128">
        <f t="shared" si="43"/>
        <v>5.3259800750000039</v>
      </c>
      <c r="W123" s="128">
        <f t="shared" si="38"/>
        <v>0.86684749341400047</v>
      </c>
      <c r="X123" s="128">
        <f t="shared" si="39"/>
        <v>1.642532255130001</v>
      </c>
      <c r="Y123" s="128">
        <f t="shared" si="40"/>
        <v>2.6</v>
      </c>
      <c r="Z123" s="128">
        <f t="shared" si="41"/>
        <v>4.93</v>
      </c>
    </row>
    <row r="124" spans="1:26" ht="24.95" customHeight="1">
      <c r="A124" s="22" t="s">
        <v>116</v>
      </c>
      <c r="B124" s="22" t="s">
        <v>2556</v>
      </c>
      <c r="C124" s="61">
        <v>118</v>
      </c>
      <c r="D124" s="107" t="s">
        <v>288</v>
      </c>
      <c r="E124" s="22" t="s">
        <v>808</v>
      </c>
      <c r="F124" s="30">
        <v>13</v>
      </c>
      <c r="G124" s="30">
        <v>221</v>
      </c>
      <c r="H124" s="30">
        <v>56</v>
      </c>
      <c r="I124" s="30">
        <v>0</v>
      </c>
      <c r="J124" s="30">
        <v>0</v>
      </c>
      <c r="K124" s="40">
        <f t="shared" si="34"/>
        <v>290</v>
      </c>
      <c r="L124" s="40">
        <v>50043784390</v>
      </c>
      <c r="M124" s="40" t="s">
        <v>92</v>
      </c>
      <c r="N124" s="161" t="s">
        <v>129</v>
      </c>
      <c r="O124" s="126">
        <v>7007</v>
      </c>
      <c r="P124" s="127">
        <v>3.8245000000000005</v>
      </c>
      <c r="Q124" s="127">
        <v>4.5990000000000002</v>
      </c>
      <c r="R124" s="127">
        <f t="shared" si="35"/>
        <v>8.4235000000000007</v>
      </c>
      <c r="S124" s="128">
        <f t="shared" si="36"/>
        <v>7.9720040400000007</v>
      </c>
      <c r="T124" s="128">
        <f t="shared" si="37"/>
        <v>12.641854225000001</v>
      </c>
      <c r="U124" s="128">
        <f t="shared" si="43"/>
        <v>4.1475040400000003</v>
      </c>
      <c r="V124" s="128">
        <f t="shared" si="43"/>
        <v>8.042854225000001</v>
      </c>
      <c r="W124" s="128">
        <f t="shared" si="38"/>
        <v>1.129365350092</v>
      </c>
      <c r="X124" s="128">
        <f t="shared" si="39"/>
        <v>2.4804162429900001</v>
      </c>
      <c r="Y124" s="128">
        <f t="shared" si="40"/>
        <v>3.39</v>
      </c>
      <c r="Z124" s="128">
        <f t="shared" si="41"/>
        <v>7.44</v>
      </c>
    </row>
    <row r="125" spans="1:26" ht="24.95" customHeight="1">
      <c r="A125" s="22" t="s">
        <v>116</v>
      </c>
      <c r="B125" s="22" t="s">
        <v>2554</v>
      </c>
      <c r="C125" s="61">
        <v>119</v>
      </c>
      <c r="D125" s="73" t="s">
        <v>809</v>
      </c>
      <c r="E125" s="22" t="s">
        <v>810</v>
      </c>
      <c r="F125" s="30">
        <v>2</v>
      </c>
      <c r="G125" s="30">
        <v>126</v>
      </c>
      <c r="H125" s="30">
        <v>146</v>
      </c>
      <c r="I125" s="30">
        <v>0</v>
      </c>
      <c r="J125" s="30">
        <v>17</v>
      </c>
      <c r="K125" s="40">
        <f t="shared" si="34"/>
        <v>291</v>
      </c>
      <c r="L125" s="40">
        <v>50043784902</v>
      </c>
      <c r="M125" s="40" t="s">
        <v>92</v>
      </c>
      <c r="N125" s="161" t="s">
        <v>129</v>
      </c>
      <c r="O125" s="126">
        <v>5432</v>
      </c>
      <c r="P125" s="127">
        <v>27.71</v>
      </c>
      <c r="Q125" s="127">
        <v>8.6300000000000008</v>
      </c>
      <c r="R125" s="127">
        <f t="shared" si="35"/>
        <v>36.340000000000003</v>
      </c>
      <c r="S125" s="128">
        <f t="shared" si="36"/>
        <v>6.1800950400000003</v>
      </c>
      <c r="T125" s="128">
        <f t="shared" si="37"/>
        <v>9.8002786000000004</v>
      </c>
      <c r="U125" s="151">
        <v>0</v>
      </c>
      <c r="V125" s="128">
        <f t="shared" ref="V125:V136" si="44">T125-Q125</f>
        <v>1.1702785999999996</v>
      </c>
      <c r="W125" s="128">
        <f t="shared" si="38"/>
        <v>0</v>
      </c>
      <c r="X125" s="128">
        <f t="shared" si="39"/>
        <v>0.36091392023999985</v>
      </c>
      <c r="Y125" s="128">
        <f t="shared" si="40"/>
        <v>0</v>
      </c>
      <c r="Z125" s="128">
        <f t="shared" si="41"/>
        <v>1.08</v>
      </c>
    </row>
    <row r="126" spans="1:26" ht="24.95" customHeight="1">
      <c r="A126" s="22" t="s">
        <v>117</v>
      </c>
      <c r="B126" s="22" t="s">
        <v>2891</v>
      </c>
      <c r="C126" s="61">
        <v>120</v>
      </c>
      <c r="D126" s="107" t="s">
        <v>397</v>
      </c>
      <c r="E126" s="22" t="s">
        <v>811</v>
      </c>
      <c r="F126" s="30">
        <v>1</v>
      </c>
      <c r="G126" s="30">
        <v>40</v>
      </c>
      <c r="H126" s="30">
        <v>20</v>
      </c>
      <c r="I126" s="30">
        <v>0</v>
      </c>
      <c r="J126" s="30">
        <v>0</v>
      </c>
      <c r="K126" s="40">
        <f t="shared" si="34"/>
        <v>61</v>
      </c>
      <c r="L126" s="42">
        <v>11630100005473</v>
      </c>
      <c r="M126" s="40" t="s">
        <v>653</v>
      </c>
      <c r="N126" s="46" t="s">
        <v>130</v>
      </c>
      <c r="O126" s="126">
        <v>2006</v>
      </c>
      <c r="P126" s="127">
        <v>1.5885000000000009</v>
      </c>
      <c r="Q126" s="127">
        <v>2.6719999999999988</v>
      </c>
      <c r="R126" s="127">
        <f t="shared" si="35"/>
        <v>4.2604999999999995</v>
      </c>
      <c r="S126" s="128">
        <f t="shared" si="36"/>
        <v>2.2822663200000002</v>
      </c>
      <c r="T126" s="128">
        <f t="shared" si="37"/>
        <v>3.6191750500000004</v>
      </c>
      <c r="U126" s="128">
        <f>S126-P126</f>
        <v>0.69376631999999927</v>
      </c>
      <c r="V126" s="128">
        <f t="shared" si="44"/>
        <v>0.94717505000000157</v>
      </c>
      <c r="W126" s="128">
        <f t="shared" si="38"/>
        <v>0.18891256893599978</v>
      </c>
      <c r="X126" s="128">
        <f t="shared" si="39"/>
        <v>0.29210878542000046</v>
      </c>
      <c r="Y126" s="128">
        <f t="shared" si="40"/>
        <v>0.56999999999999995</v>
      </c>
      <c r="Z126" s="128">
        <f t="shared" si="41"/>
        <v>0.88</v>
      </c>
    </row>
    <row r="127" spans="1:26" ht="24.95" customHeight="1">
      <c r="A127" s="22" t="s">
        <v>117</v>
      </c>
      <c r="B127" s="22" t="s">
        <v>2893</v>
      </c>
      <c r="C127" s="61">
        <v>121</v>
      </c>
      <c r="D127" s="107" t="s">
        <v>394</v>
      </c>
      <c r="E127" s="22" t="s">
        <v>812</v>
      </c>
      <c r="F127" s="30">
        <v>0</v>
      </c>
      <c r="G127" s="30">
        <v>5</v>
      </c>
      <c r="H127" s="30">
        <v>27</v>
      </c>
      <c r="I127" s="30">
        <v>0</v>
      </c>
      <c r="J127" s="30">
        <v>1</v>
      </c>
      <c r="K127" s="40">
        <f t="shared" si="34"/>
        <v>33</v>
      </c>
      <c r="L127" s="42">
        <v>11630100005473</v>
      </c>
      <c r="M127" s="40" t="s">
        <v>653</v>
      </c>
      <c r="N127" s="46" t="s">
        <v>130</v>
      </c>
      <c r="O127" s="126">
        <v>885</v>
      </c>
      <c r="P127" s="127">
        <v>1.1205000000000003</v>
      </c>
      <c r="Q127" s="127">
        <v>0.65400000000000003</v>
      </c>
      <c r="R127" s="127">
        <f t="shared" si="35"/>
        <v>1.7745000000000002</v>
      </c>
      <c r="S127" s="128">
        <f t="shared" si="36"/>
        <v>1.0068821999999999</v>
      </c>
      <c r="T127" s="128">
        <f t="shared" si="37"/>
        <v>1.5966948750000001</v>
      </c>
      <c r="U127" s="151">
        <v>0</v>
      </c>
      <c r="V127" s="128">
        <f t="shared" si="44"/>
        <v>0.94269487500000004</v>
      </c>
      <c r="W127" s="128">
        <f t="shared" si="38"/>
        <v>0</v>
      </c>
      <c r="X127" s="128">
        <f t="shared" si="39"/>
        <v>0.29072709944999997</v>
      </c>
      <c r="Y127" s="128">
        <f t="shared" si="40"/>
        <v>0</v>
      </c>
      <c r="Z127" s="128">
        <f t="shared" si="41"/>
        <v>0.87</v>
      </c>
    </row>
    <row r="128" spans="1:26" ht="24.95" customHeight="1">
      <c r="A128" s="22" t="s">
        <v>117</v>
      </c>
      <c r="B128" s="22" t="s">
        <v>2453</v>
      </c>
      <c r="C128" s="61">
        <v>122</v>
      </c>
      <c r="D128" s="107" t="s">
        <v>813</v>
      </c>
      <c r="E128" s="22" t="s">
        <v>814</v>
      </c>
      <c r="F128" s="30">
        <v>10</v>
      </c>
      <c r="G128" s="30">
        <v>6</v>
      </c>
      <c r="H128" s="30">
        <v>13</v>
      </c>
      <c r="I128" s="30">
        <v>0</v>
      </c>
      <c r="J128" s="30">
        <v>2</v>
      </c>
      <c r="K128" s="40">
        <f t="shared" si="34"/>
        <v>31</v>
      </c>
      <c r="L128" s="40">
        <v>50043902892</v>
      </c>
      <c r="M128" s="40" t="s">
        <v>92</v>
      </c>
      <c r="N128" s="161" t="s">
        <v>129</v>
      </c>
      <c r="O128" s="126">
        <v>772</v>
      </c>
      <c r="P128" s="127">
        <v>0.51649999999999996</v>
      </c>
      <c r="Q128" s="127">
        <v>0.64950000000000019</v>
      </c>
      <c r="R128" s="127">
        <f t="shared" si="35"/>
        <v>1.1660000000000001</v>
      </c>
      <c r="S128" s="128">
        <f t="shared" si="36"/>
        <v>0.87831984000000007</v>
      </c>
      <c r="T128" s="128">
        <f t="shared" si="37"/>
        <v>1.3928231</v>
      </c>
      <c r="U128" s="128">
        <f t="shared" ref="U128:U136" si="45">S128-P128</f>
        <v>0.36181984000000011</v>
      </c>
      <c r="V128" s="128">
        <f t="shared" si="44"/>
        <v>0.74332309999999979</v>
      </c>
      <c r="W128" s="128">
        <f t="shared" si="38"/>
        <v>9.8523542432000025E-2</v>
      </c>
      <c r="X128" s="128">
        <f t="shared" si="39"/>
        <v>0.22924084403999992</v>
      </c>
      <c r="Y128" s="128">
        <f t="shared" si="40"/>
        <v>0.3</v>
      </c>
      <c r="Z128" s="128">
        <f t="shared" si="41"/>
        <v>0.69</v>
      </c>
    </row>
    <row r="129" spans="1:26" ht="24.95" customHeight="1">
      <c r="A129" s="22" t="s">
        <v>117</v>
      </c>
      <c r="B129" s="22" t="s">
        <v>2449</v>
      </c>
      <c r="C129" s="61">
        <v>123</v>
      </c>
      <c r="D129" s="107" t="s">
        <v>257</v>
      </c>
      <c r="E129" s="22" t="s">
        <v>815</v>
      </c>
      <c r="F129" s="30">
        <v>1</v>
      </c>
      <c r="G129" s="30">
        <v>10</v>
      </c>
      <c r="H129" s="30">
        <v>28</v>
      </c>
      <c r="I129" s="30">
        <v>0</v>
      </c>
      <c r="J129" s="30">
        <v>3</v>
      </c>
      <c r="K129" s="40">
        <f t="shared" si="34"/>
        <v>42</v>
      </c>
      <c r="L129" s="40">
        <v>50043903114</v>
      </c>
      <c r="M129" s="40" t="s">
        <v>92</v>
      </c>
      <c r="N129" s="161" t="s">
        <v>129</v>
      </c>
      <c r="O129" s="126">
        <v>942</v>
      </c>
      <c r="P129" s="127">
        <v>0.66149999999999998</v>
      </c>
      <c r="Q129" s="127">
        <v>0.74699999999999955</v>
      </c>
      <c r="R129" s="127">
        <f t="shared" si="35"/>
        <v>1.4084999999999996</v>
      </c>
      <c r="S129" s="128">
        <f t="shared" si="36"/>
        <v>1.07173224</v>
      </c>
      <c r="T129" s="128">
        <f t="shared" si="37"/>
        <v>1.69953285</v>
      </c>
      <c r="U129" s="128">
        <f t="shared" si="45"/>
        <v>0.41023224000000003</v>
      </c>
      <c r="V129" s="128">
        <f t="shared" si="44"/>
        <v>0.95253285000000043</v>
      </c>
      <c r="W129" s="128">
        <f t="shared" si="38"/>
        <v>0.11170623895200001</v>
      </c>
      <c r="X129" s="128">
        <f t="shared" si="39"/>
        <v>0.29376113094000011</v>
      </c>
      <c r="Y129" s="128">
        <f t="shared" si="40"/>
        <v>0.34</v>
      </c>
      <c r="Z129" s="128">
        <f t="shared" si="41"/>
        <v>0.88</v>
      </c>
    </row>
    <row r="130" spans="1:26" ht="24.95" customHeight="1">
      <c r="A130" s="22" t="s">
        <v>117</v>
      </c>
      <c r="B130" s="22" t="s">
        <v>2891</v>
      </c>
      <c r="C130" s="61">
        <v>124</v>
      </c>
      <c r="D130" s="107" t="s">
        <v>816</v>
      </c>
      <c r="E130" s="22" t="s">
        <v>817</v>
      </c>
      <c r="F130" s="30">
        <v>7</v>
      </c>
      <c r="G130" s="30">
        <v>29</v>
      </c>
      <c r="H130" s="30">
        <v>24</v>
      </c>
      <c r="I130" s="30">
        <v>0</v>
      </c>
      <c r="J130" s="30">
        <v>6</v>
      </c>
      <c r="K130" s="40">
        <f t="shared" si="34"/>
        <v>66</v>
      </c>
      <c r="L130" s="42">
        <v>11630100005473</v>
      </c>
      <c r="M130" s="40" t="s">
        <v>653</v>
      </c>
      <c r="N130" s="46" t="s">
        <v>130</v>
      </c>
      <c r="O130" s="126">
        <v>1660</v>
      </c>
      <c r="P130" s="127">
        <v>0.90550000000000019</v>
      </c>
      <c r="Q130" s="127">
        <v>2.0886000000000005</v>
      </c>
      <c r="R130" s="127">
        <f t="shared" si="35"/>
        <v>2.9941000000000004</v>
      </c>
      <c r="S130" s="128">
        <f t="shared" si="36"/>
        <v>1.8886152</v>
      </c>
      <c r="T130" s="128">
        <f t="shared" si="37"/>
        <v>2.9949305000000002</v>
      </c>
      <c r="U130" s="128">
        <f t="shared" si="45"/>
        <v>0.98311519999999986</v>
      </c>
      <c r="V130" s="128">
        <f t="shared" si="44"/>
        <v>0.90633049999999971</v>
      </c>
      <c r="W130" s="128">
        <f t="shared" si="38"/>
        <v>0.26770226895999993</v>
      </c>
      <c r="X130" s="128">
        <f t="shared" si="39"/>
        <v>0.27951232619999988</v>
      </c>
      <c r="Y130" s="128">
        <f t="shared" si="40"/>
        <v>0.8</v>
      </c>
      <c r="Z130" s="128">
        <f t="shared" si="41"/>
        <v>0.84</v>
      </c>
    </row>
    <row r="131" spans="1:26" ht="24.95" customHeight="1">
      <c r="A131" s="22" t="s">
        <v>117</v>
      </c>
      <c r="B131" s="22" t="s">
        <v>2455</v>
      </c>
      <c r="C131" s="61">
        <v>125</v>
      </c>
      <c r="D131" s="107" t="s">
        <v>254</v>
      </c>
      <c r="E131" s="22" t="s">
        <v>818</v>
      </c>
      <c r="F131" s="30">
        <v>0</v>
      </c>
      <c r="G131" s="30">
        <v>33</v>
      </c>
      <c r="H131" s="30">
        <v>24</v>
      </c>
      <c r="I131" s="30">
        <v>0</v>
      </c>
      <c r="J131" s="30">
        <v>8</v>
      </c>
      <c r="K131" s="40">
        <f t="shared" si="34"/>
        <v>65</v>
      </c>
      <c r="L131" s="40">
        <v>50043902836</v>
      </c>
      <c r="M131" s="40" t="s">
        <v>92</v>
      </c>
      <c r="N131" s="161" t="s">
        <v>129</v>
      </c>
      <c r="O131" s="126">
        <v>1917</v>
      </c>
      <c r="P131" s="127">
        <v>0.67003599999999985</v>
      </c>
      <c r="Q131" s="127">
        <v>0.87494250000000018</v>
      </c>
      <c r="R131" s="127">
        <f t="shared" si="35"/>
        <v>1.5449785</v>
      </c>
      <c r="S131" s="128">
        <f t="shared" si="36"/>
        <v>2.1810092400000003</v>
      </c>
      <c r="T131" s="128">
        <f t="shared" si="37"/>
        <v>3.4586034750000003</v>
      </c>
      <c r="U131" s="128">
        <f t="shared" si="45"/>
        <v>1.5109732400000004</v>
      </c>
      <c r="V131" s="128">
        <f t="shared" si="44"/>
        <v>2.5836609749999999</v>
      </c>
      <c r="W131" s="128">
        <f t="shared" si="38"/>
        <v>0.41143801325200013</v>
      </c>
      <c r="X131" s="128">
        <f t="shared" si="39"/>
        <v>0.7968010446899999</v>
      </c>
      <c r="Y131" s="128">
        <f t="shared" si="40"/>
        <v>1.23</v>
      </c>
      <c r="Z131" s="128">
        <f t="shared" si="41"/>
        <v>2.39</v>
      </c>
    </row>
    <row r="132" spans="1:26" ht="24.95" customHeight="1">
      <c r="A132" s="22" t="s">
        <v>117</v>
      </c>
      <c r="B132" s="22" t="s">
        <v>2449</v>
      </c>
      <c r="C132" s="61">
        <v>126</v>
      </c>
      <c r="D132" s="107" t="s">
        <v>819</v>
      </c>
      <c r="E132" s="22" t="s">
        <v>820</v>
      </c>
      <c r="F132" s="30">
        <v>3</v>
      </c>
      <c r="G132" s="30">
        <v>26</v>
      </c>
      <c r="H132" s="30">
        <v>15</v>
      </c>
      <c r="I132" s="30">
        <v>0</v>
      </c>
      <c r="J132" s="30">
        <v>0</v>
      </c>
      <c r="K132" s="40">
        <f t="shared" si="34"/>
        <v>44</v>
      </c>
      <c r="L132" s="40">
        <v>50043902983</v>
      </c>
      <c r="M132" s="40" t="s">
        <v>92</v>
      </c>
      <c r="N132" s="161" t="s">
        <v>129</v>
      </c>
      <c r="O132" s="126">
        <v>1581</v>
      </c>
      <c r="P132" s="127">
        <v>0.43850000000000011</v>
      </c>
      <c r="Q132" s="127">
        <v>0.82950000000000013</v>
      </c>
      <c r="R132" s="127">
        <f t="shared" si="35"/>
        <v>1.2680000000000002</v>
      </c>
      <c r="S132" s="128">
        <f t="shared" si="36"/>
        <v>1.79873532</v>
      </c>
      <c r="T132" s="128">
        <f t="shared" si="37"/>
        <v>2.8524006750000002</v>
      </c>
      <c r="U132" s="128">
        <f t="shared" si="45"/>
        <v>1.3602353199999999</v>
      </c>
      <c r="V132" s="128">
        <f t="shared" si="44"/>
        <v>2.0229006749999998</v>
      </c>
      <c r="W132" s="128">
        <f t="shared" si="38"/>
        <v>0.37039207763599996</v>
      </c>
      <c r="X132" s="128">
        <f t="shared" si="39"/>
        <v>0.62386256816999996</v>
      </c>
      <c r="Y132" s="128">
        <f t="shared" si="40"/>
        <v>1.1100000000000001</v>
      </c>
      <c r="Z132" s="128">
        <f t="shared" si="41"/>
        <v>1.87</v>
      </c>
    </row>
    <row r="133" spans="1:26" ht="24.95" customHeight="1">
      <c r="A133" s="22" t="s">
        <v>117</v>
      </c>
      <c r="B133" s="22" t="s">
        <v>2449</v>
      </c>
      <c r="C133" s="61">
        <v>127</v>
      </c>
      <c r="D133" s="107" t="s">
        <v>821</v>
      </c>
      <c r="E133" s="22" t="s">
        <v>822</v>
      </c>
      <c r="F133" s="30">
        <v>0</v>
      </c>
      <c r="G133" s="30">
        <v>4</v>
      </c>
      <c r="H133" s="30">
        <v>37</v>
      </c>
      <c r="I133" s="30">
        <v>0</v>
      </c>
      <c r="J133" s="30">
        <v>0</v>
      </c>
      <c r="K133" s="40">
        <f t="shared" si="34"/>
        <v>41</v>
      </c>
      <c r="L133" s="40">
        <v>50043903034</v>
      </c>
      <c r="M133" s="40" t="s">
        <v>92</v>
      </c>
      <c r="N133" s="161" t="s">
        <v>129</v>
      </c>
      <c r="O133" s="126">
        <v>986</v>
      </c>
      <c r="P133" s="127">
        <v>0.41</v>
      </c>
      <c r="Q133" s="127">
        <v>0.49400000000000033</v>
      </c>
      <c r="R133" s="127">
        <f t="shared" si="35"/>
        <v>0.90400000000000036</v>
      </c>
      <c r="S133" s="128">
        <f t="shared" si="36"/>
        <v>1.1217919199999999</v>
      </c>
      <c r="T133" s="128">
        <f t="shared" si="37"/>
        <v>1.7789165500000002</v>
      </c>
      <c r="U133" s="128">
        <f t="shared" si="45"/>
        <v>0.71179192000000002</v>
      </c>
      <c r="V133" s="128">
        <f t="shared" si="44"/>
        <v>1.2849165499999997</v>
      </c>
      <c r="W133" s="128">
        <f t="shared" si="38"/>
        <v>0.19382093981600002</v>
      </c>
      <c r="X133" s="128">
        <f t="shared" si="39"/>
        <v>0.39626826401999987</v>
      </c>
      <c r="Y133" s="128">
        <f t="shared" si="40"/>
        <v>0.57999999999999996</v>
      </c>
      <c r="Z133" s="128">
        <f t="shared" si="41"/>
        <v>1.19</v>
      </c>
    </row>
    <row r="134" spans="1:26" ht="24.95" customHeight="1">
      <c r="A134" s="22" t="s">
        <v>117</v>
      </c>
      <c r="B134" s="22" t="s">
        <v>2446</v>
      </c>
      <c r="C134" s="61">
        <v>128</v>
      </c>
      <c r="D134" s="107" t="s">
        <v>823</v>
      </c>
      <c r="E134" s="22" t="s">
        <v>824</v>
      </c>
      <c r="F134" s="30">
        <v>1</v>
      </c>
      <c r="G134" s="30">
        <v>10</v>
      </c>
      <c r="H134" s="30">
        <v>41</v>
      </c>
      <c r="I134" s="30">
        <v>0</v>
      </c>
      <c r="J134" s="30">
        <v>0</v>
      </c>
      <c r="K134" s="40">
        <f t="shared" si="34"/>
        <v>52</v>
      </c>
      <c r="L134" s="40">
        <v>50043903136</v>
      </c>
      <c r="M134" s="40" t="s">
        <v>92</v>
      </c>
      <c r="N134" s="161" t="s">
        <v>129</v>
      </c>
      <c r="O134" s="126">
        <v>1548</v>
      </c>
      <c r="P134" s="127">
        <v>0.66</v>
      </c>
      <c r="Q134" s="127">
        <v>1.0009999999999997</v>
      </c>
      <c r="R134" s="127">
        <f t="shared" si="35"/>
        <v>1.6609999999999996</v>
      </c>
      <c r="S134" s="128">
        <f t="shared" si="36"/>
        <v>1.7611905600000002</v>
      </c>
      <c r="T134" s="128">
        <f t="shared" si="37"/>
        <v>2.7928629000000003</v>
      </c>
      <c r="U134" s="128">
        <f t="shared" si="45"/>
        <v>1.10119056</v>
      </c>
      <c r="V134" s="128">
        <f t="shared" si="44"/>
        <v>1.7918629000000006</v>
      </c>
      <c r="W134" s="128">
        <f t="shared" si="38"/>
        <v>0.29985418948800002</v>
      </c>
      <c r="X134" s="128">
        <f t="shared" si="39"/>
        <v>0.55261051836000019</v>
      </c>
      <c r="Y134" s="128">
        <f t="shared" si="40"/>
        <v>0.9</v>
      </c>
      <c r="Z134" s="128">
        <f t="shared" si="41"/>
        <v>1.66</v>
      </c>
    </row>
    <row r="135" spans="1:26" ht="24.95" customHeight="1">
      <c r="A135" s="22" t="s">
        <v>117</v>
      </c>
      <c r="B135" s="22" t="s">
        <v>2442</v>
      </c>
      <c r="C135" s="61">
        <v>129</v>
      </c>
      <c r="D135" s="107" t="s">
        <v>334</v>
      </c>
      <c r="E135" s="22" t="s">
        <v>825</v>
      </c>
      <c r="F135" s="30">
        <v>13</v>
      </c>
      <c r="G135" s="30">
        <v>69</v>
      </c>
      <c r="H135" s="30">
        <v>14</v>
      </c>
      <c r="I135" s="30">
        <v>0</v>
      </c>
      <c r="J135" s="30">
        <v>16</v>
      </c>
      <c r="K135" s="40">
        <f>J135+I135+H135+G135+F135</f>
        <v>112</v>
      </c>
      <c r="L135" s="40">
        <v>50044379233</v>
      </c>
      <c r="M135" s="40" t="s">
        <v>92</v>
      </c>
      <c r="N135" s="161" t="s">
        <v>129</v>
      </c>
      <c r="O135" s="126">
        <v>4409</v>
      </c>
      <c r="P135" s="127">
        <v>1.4560000000000004</v>
      </c>
      <c r="Q135" s="127">
        <v>1.557287999999998</v>
      </c>
      <c r="R135" s="127">
        <f>P135+Q135</f>
        <v>3.0132879999999984</v>
      </c>
      <c r="S135" s="128">
        <f t="shared" si="36"/>
        <v>5.0162074800000003</v>
      </c>
      <c r="T135" s="128">
        <f t="shared" si="37"/>
        <v>7.9546075750000007</v>
      </c>
      <c r="U135" s="128">
        <f t="shared" si="45"/>
        <v>3.5602074799999999</v>
      </c>
      <c r="V135" s="128">
        <f t="shared" si="44"/>
        <v>6.3973195750000027</v>
      </c>
      <c r="W135" s="128">
        <f t="shared" si="38"/>
        <v>0.96944449680399991</v>
      </c>
      <c r="X135" s="128">
        <f t="shared" si="39"/>
        <v>1.9729333569300007</v>
      </c>
      <c r="Y135" s="128">
        <f t="shared" si="40"/>
        <v>2.91</v>
      </c>
      <c r="Z135" s="128">
        <f t="shared" si="41"/>
        <v>5.92</v>
      </c>
    </row>
    <row r="136" spans="1:26" ht="24.95" customHeight="1">
      <c r="A136" s="22" t="s">
        <v>117</v>
      </c>
      <c r="B136" s="22" t="s">
        <v>2440</v>
      </c>
      <c r="C136" s="61">
        <v>130</v>
      </c>
      <c r="D136" s="79" t="s">
        <v>260</v>
      </c>
      <c r="E136" s="22" t="s">
        <v>826</v>
      </c>
      <c r="F136" s="30">
        <v>21</v>
      </c>
      <c r="G136" s="30">
        <v>31</v>
      </c>
      <c r="H136" s="30">
        <v>66</v>
      </c>
      <c r="I136" s="30">
        <v>0</v>
      </c>
      <c r="J136" s="30">
        <v>0</v>
      </c>
      <c r="K136" s="40">
        <f>J136+I136+H136+G136+F136</f>
        <v>118</v>
      </c>
      <c r="L136" s="40">
        <v>50043903181</v>
      </c>
      <c r="M136" s="40" t="s">
        <v>92</v>
      </c>
      <c r="N136" s="161" t="s">
        <v>129</v>
      </c>
      <c r="O136" s="126">
        <v>2921</v>
      </c>
      <c r="P136" s="127">
        <v>2.0095000000000001</v>
      </c>
      <c r="Q136" s="127">
        <v>2.4689999999999999</v>
      </c>
      <c r="R136" s="127">
        <f>P136+Q136</f>
        <v>4.4785000000000004</v>
      </c>
      <c r="S136" s="128">
        <f t="shared" si="36"/>
        <v>3.3232801200000002</v>
      </c>
      <c r="T136" s="128">
        <f t="shared" si="37"/>
        <v>5.269995175</v>
      </c>
      <c r="U136" s="128">
        <f t="shared" si="45"/>
        <v>1.3137801200000001</v>
      </c>
      <c r="V136" s="128">
        <f t="shared" si="44"/>
        <v>2.8009951750000002</v>
      </c>
      <c r="W136" s="128">
        <f t="shared" si="38"/>
        <v>0.35774232667600003</v>
      </c>
      <c r="X136" s="128">
        <f t="shared" si="39"/>
        <v>0.86382691196999994</v>
      </c>
      <c r="Y136" s="128">
        <f t="shared" si="40"/>
        <v>1.07</v>
      </c>
      <c r="Z136" s="128">
        <f t="shared" si="41"/>
        <v>2.59</v>
      </c>
    </row>
    <row r="137" spans="1:26" ht="30" customHeight="1">
      <c r="A137" s="248" t="s">
        <v>115</v>
      </c>
      <c r="B137" s="248"/>
      <c r="C137" s="248"/>
      <c r="D137" s="248"/>
      <c r="E137" s="248"/>
      <c r="F137" s="28"/>
      <c r="G137" s="28"/>
      <c r="H137" s="28"/>
      <c r="I137" s="28"/>
      <c r="J137" s="28"/>
      <c r="K137" s="54">
        <f>SUM(K7:K136)</f>
        <v>11075</v>
      </c>
      <c r="L137" s="43"/>
      <c r="M137" s="43"/>
      <c r="N137" s="43"/>
      <c r="O137" s="54">
        <f t="shared" ref="O137:Z137" si="46">SUM(O7:O136)</f>
        <v>309720</v>
      </c>
      <c r="P137" s="148">
        <f t="shared" si="46"/>
        <v>195.6384994</v>
      </c>
      <c r="Q137" s="148">
        <f t="shared" si="46"/>
        <v>230.64017599999991</v>
      </c>
      <c r="R137" s="148">
        <f t="shared" si="46"/>
        <v>426.27867539999994</v>
      </c>
      <c r="S137" s="148">
        <f t="shared" si="46"/>
        <v>352.37463840000004</v>
      </c>
      <c r="T137" s="148">
        <f t="shared" si="46"/>
        <v>558.7890809999999</v>
      </c>
      <c r="U137" s="148">
        <f t="shared" si="46"/>
        <v>189.47766197999994</v>
      </c>
      <c r="V137" s="148">
        <f t="shared" si="46"/>
        <v>343.69864852500001</v>
      </c>
      <c r="W137" s="148">
        <f t="shared" si="46"/>
        <v>51.594767357154012</v>
      </c>
      <c r="X137" s="148">
        <f t="shared" si="46"/>
        <v>105.99666320510997</v>
      </c>
      <c r="Y137" s="148">
        <f t="shared" si="46"/>
        <v>154.81</v>
      </c>
      <c r="Z137" s="148">
        <f t="shared" si="46"/>
        <v>318.01</v>
      </c>
    </row>
  </sheetData>
  <mergeCells count="17">
    <mergeCell ref="U4:V4"/>
    <mergeCell ref="W4:X4"/>
    <mergeCell ref="Y4:Z4"/>
    <mergeCell ref="A137:E137"/>
    <mergeCell ref="C4:C5"/>
    <mergeCell ref="E4:E5"/>
    <mergeCell ref="A4:A5"/>
    <mergeCell ref="B4:B5"/>
    <mergeCell ref="O4:O5"/>
    <mergeCell ref="P4:R4"/>
    <mergeCell ref="S4:T4"/>
    <mergeCell ref="A1:N1"/>
    <mergeCell ref="M4:M5"/>
    <mergeCell ref="N4:N5"/>
    <mergeCell ref="L4:L5"/>
    <mergeCell ref="B3:C3"/>
    <mergeCell ref="K4:K5"/>
  </mergeCells>
  <phoneticPr fontId="32" type="noConversion"/>
  <pageMargins left="0.53" right="0.28000000000000003" top="0.36" bottom="0.87" header="0.38" footer="0.88"/>
  <pageSetup paperSize="9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Z272"/>
  <sheetViews>
    <sheetView zoomScale="70" zoomScaleSheetLayoutView="115" workbookViewId="0">
      <selection activeCell="P3" sqref="P3:R3"/>
    </sheetView>
  </sheetViews>
  <sheetFormatPr defaultRowHeight="18"/>
  <cols>
    <col min="1" max="1" width="15.85546875" style="1" bestFit="1" customWidth="1"/>
    <col min="2" max="2" width="21" style="1" customWidth="1"/>
    <col min="3" max="3" width="8.5703125" style="4" customWidth="1"/>
    <col min="4" max="4" width="23" style="4" hidden="1" customWidth="1"/>
    <col min="5" max="5" width="26.5703125" style="1" customWidth="1"/>
    <col min="6" max="6" width="11.5703125" style="1" hidden="1" customWidth="1"/>
    <col min="7" max="7" width="12.28515625" style="1" hidden="1" customWidth="1"/>
    <col min="8" max="8" width="11.28515625" style="1" hidden="1" customWidth="1"/>
    <col min="9" max="9" width="12.42578125" style="1" hidden="1" customWidth="1"/>
    <col min="10" max="10" width="11.7109375" style="1" hidden="1" customWidth="1"/>
    <col min="11" max="11" width="11" style="1" customWidth="1"/>
    <col min="12" max="12" width="28" style="59" customWidth="1"/>
    <col min="13" max="13" width="35.42578125" style="59" customWidth="1"/>
    <col min="14" max="14" width="11.42578125" style="59" hidden="1" customWidth="1"/>
    <col min="15" max="15" width="11.28515625" style="6" customWidth="1"/>
    <col min="16" max="16" width="10.140625" style="6" customWidth="1"/>
    <col min="17" max="17" width="9.85546875" style="6" customWidth="1"/>
    <col min="18" max="18" width="12" style="6" customWidth="1"/>
    <col min="19" max="20" width="12.28515625" style="6" customWidth="1"/>
    <col min="21" max="21" width="12.42578125" style="6" customWidth="1"/>
    <col min="22" max="22" width="13.42578125" style="6" customWidth="1"/>
    <col min="23" max="23" width="13.85546875" style="6" customWidth="1"/>
    <col min="24" max="24" width="11.140625" style="6" customWidth="1"/>
    <col min="25" max="25" width="10.7109375" style="6" customWidth="1"/>
    <col min="26" max="26" width="11.140625" style="6" customWidth="1"/>
    <col min="27" max="16384" width="9.140625" style="6"/>
  </cols>
  <sheetData>
    <row r="1" spans="1:26" s="68" customFormat="1" ht="34.5" customHeight="1">
      <c r="A1" s="241" t="s">
        <v>2962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6" s="94" customFormat="1" ht="39.75" customHeight="1">
      <c r="A2" s="68"/>
      <c r="B2" s="69" t="s">
        <v>2933</v>
      </c>
      <c r="C2" s="69"/>
      <c r="D2" s="69"/>
      <c r="E2" s="69"/>
      <c r="F2" s="9"/>
      <c r="G2" s="9"/>
      <c r="H2" s="9"/>
      <c r="I2" s="9"/>
      <c r="J2" s="9"/>
      <c r="K2" s="9"/>
      <c r="L2" s="98"/>
      <c r="M2" s="98"/>
      <c r="N2" s="98"/>
      <c r="X2" s="249" t="s">
        <v>2988</v>
      </c>
      <c r="Y2" s="249"/>
      <c r="Z2" s="249"/>
    </row>
    <row r="3" spans="1:26" s="1" customFormat="1" ht="92.25" customHeight="1">
      <c r="A3" s="232" t="s">
        <v>102</v>
      </c>
      <c r="B3" s="232" t="s">
        <v>2888</v>
      </c>
      <c r="C3" s="232" t="s">
        <v>2070</v>
      </c>
      <c r="D3" s="13"/>
      <c r="E3" s="232" t="s">
        <v>2606</v>
      </c>
      <c r="F3" s="13" t="s">
        <v>2926</v>
      </c>
      <c r="G3" s="13" t="s">
        <v>2927</v>
      </c>
      <c r="H3" s="13" t="s">
        <v>2928</v>
      </c>
      <c r="I3" s="13" t="s">
        <v>2929</v>
      </c>
      <c r="J3" s="13" t="s">
        <v>2930</v>
      </c>
      <c r="K3" s="232" t="s">
        <v>2059</v>
      </c>
      <c r="L3" s="232" t="s">
        <v>2912</v>
      </c>
      <c r="M3" s="232" t="s">
        <v>69</v>
      </c>
      <c r="N3" s="244" t="s">
        <v>128</v>
      </c>
      <c r="O3" s="232" t="s">
        <v>2458</v>
      </c>
      <c r="P3" s="232" t="s">
        <v>2616</v>
      </c>
      <c r="Q3" s="232"/>
      <c r="R3" s="232"/>
      <c r="S3" s="232" t="s">
        <v>2947</v>
      </c>
      <c r="T3" s="232"/>
      <c r="U3" s="235" t="s">
        <v>2948</v>
      </c>
      <c r="V3" s="235"/>
      <c r="W3" s="232" t="s">
        <v>2949</v>
      </c>
      <c r="X3" s="232"/>
      <c r="Y3" s="232" t="s">
        <v>2950</v>
      </c>
      <c r="Z3" s="232"/>
    </row>
    <row r="4" spans="1:26" s="1" customFormat="1" ht="52.5" customHeight="1">
      <c r="A4" s="232"/>
      <c r="B4" s="232"/>
      <c r="C4" s="232"/>
      <c r="D4" s="13"/>
      <c r="E4" s="232"/>
      <c r="F4" s="13"/>
      <c r="G4" s="13"/>
      <c r="H4" s="13"/>
      <c r="I4" s="13"/>
      <c r="J4" s="13"/>
      <c r="K4" s="232"/>
      <c r="L4" s="232"/>
      <c r="M4" s="232"/>
      <c r="N4" s="244"/>
      <c r="O4" s="232"/>
      <c r="P4" s="13" t="s">
        <v>2456</v>
      </c>
      <c r="Q4" s="13" t="s">
        <v>2457</v>
      </c>
      <c r="R4" s="13" t="s">
        <v>2951</v>
      </c>
      <c r="S4" s="13" t="s">
        <v>2952</v>
      </c>
      <c r="T4" s="13" t="s">
        <v>2953</v>
      </c>
      <c r="U4" s="130" t="s">
        <v>2952</v>
      </c>
      <c r="V4" s="130" t="s">
        <v>2953</v>
      </c>
      <c r="W4" s="13" t="s">
        <v>2952</v>
      </c>
      <c r="X4" s="13" t="s">
        <v>2953</v>
      </c>
      <c r="Y4" s="13" t="s">
        <v>2952</v>
      </c>
      <c r="Z4" s="13" t="s">
        <v>2953</v>
      </c>
    </row>
    <row r="5" spans="1:26" s="8" customFormat="1" ht="35.25" customHeight="1">
      <c r="A5" s="31">
        <v>1</v>
      </c>
      <c r="B5" s="16">
        <v>2</v>
      </c>
      <c r="C5" s="31">
        <v>3</v>
      </c>
      <c r="D5" s="31"/>
      <c r="E5" s="16">
        <v>4</v>
      </c>
      <c r="F5" s="31">
        <v>5</v>
      </c>
      <c r="G5" s="16">
        <v>6</v>
      </c>
      <c r="H5" s="31">
        <v>7</v>
      </c>
      <c r="I5" s="16">
        <v>8</v>
      </c>
      <c r="J5" s="31">
        <v>9</v>
      </c>
      <c r="K5" s="16">
        <v>10</v>
      </c>
      <c r="L5" s="31">
        <v>11</v>
      </c>
      <c r="M5" s="16">
        <v>12</v>
      </c>
      <c r="N5" s="16"/>
      <c r="O5" s="16">
        <v>5</v>
      </c>
      <c r="P5" s="16">
        <v>6</v>
      </c>
      <c r="Q5" s="16">
        <v>7</v>
      </c>
      <c r="R5" s="16">
        <v>8</v>
      </c>
      <c r="S5" s="16" t="s">
        <v>2954</v>
      </c>
      <c r="T5" s="16" t="s">
        <v>2955</v>
      </c>
      <c r="U5" s="131" t="s">
        <v>2956</v>
      </c>
      <c r="V5" s="131" t="s">
        <v>2957</v>
      </c>
      <c r="W5" s="16" t="s">
        <v>2958</v>
      </c>
      <c r="X5" s="16" t="s">
        <v>2959</v>
      </c>
      <c r="Y5" s="16" t="s">
        <v>2960</v>
      </c>
      <c r="Z5" s="16" t="s">
        <v>2961</v>
      </c>
    </row>
    <row r="6" spans="1:26" s="1" customFormat="1" ht="24.95" customHeight="1">
      <c r="A6" s="22" t="s">
        <v>2317</v>
      </c>
      <c r="B6" s="22" t="s">
        <v>2317</v>
      </c>
      <c r="C6" s="61">
        <v>1</v>
      </c>
      <c r="D6" s="95" t="s">
        <v>358</v>
      </c>
      <c r="E6" s="22" t="s">
        <v>3018</v>
      </c>
      <c r="F6" s="30">
        <v>0</v>
      </c>
      <c r="G6" s="30">
        <v>67</v>
      </c>
      <c r="H6" s="30">
        <v>0</v>
      </c>
      <c r="I6" s="30">
        <v>0</v>
      </c>
      <c r="J6" s="30">
        <v>0</v>
      </c>
      <c r="K6" s="25">
        <f t="shared" ref="K6:K69" si="0">J6+I6+H6+G6+F6</f>
        <v>67</v>
      </c>
      <c r="L6" s="25">
        <v>50126799360</v>
      </c>
      <c r="M6" s="25" t="s">
        <v>89</v>
      </c>
      <c r="N6" s="45" t="s">
        <v>129</v>
      </c>
      <c r="O6" s="126">
        <v>2904</v>
      </c>
      <c r="P6" s="127">
        <v>0.3640000000000001</v>
      </c>
      <c r="Q6" s="127">
        <v>0.56300000000000039</v>
      </c>
      <c r="R6" s="128">
        <f t="shared" ref="R6:R69" si="1">P6+Q6</f>
        <v>0.92700000000000049</v>
      </c>
      <c r="S6" s="128">
        <f t="shared" ref="S6:S69" si="2">O6*0.00067089</f>
        <v>1.9482645600000001</v>
      </c>
      <c r="T6" s="128">
        <f t="shared" ref="T6:T69" si="3">O6*0.00115892</f>
        <v>3.3655036799999998</v>
      </c>
      <c r="U6" s="128">
        <f t="shared" ref="U6:U24" si="4">S6-P6</f>
        <v>1.58426456</v>
      </c>
      <c r="V6" s="128">
        <f t="shared" ref="V6:V24" si="5">T6-Q6</f>
        <v>2.8025036799999992</v>
      </c>
      <c r="W6" s="128">
        <f t="shared" ref="W6:W69" si="6">U6/3*86.53%</f>
        <v>0.45695470792266668</v>
      </c>
      <c r="X6" s="128">
        <f t="shared" ref="X6:X69" si="7">V6/3*89.68%</f>
        <v>0.83776176674133307</v>
      </c>
      <c r="Y6" s="128">
        <f t="shared" ref="Y6:Y69" si="8">ROUND(W6*3,2)</f>
        <v>1.37</v>
      </c>
      <c r="Z6" s="128">
        <f t="shared" ref="Z6:Z69" si="9">ROUND(X6*3,2)</f>
        <v>2.5099999999999998</v>
      </c>
    </row>
    <row r="7" spans="1:26" s="1" customFormat="1" ht="24.95" customHeight="1">
      <c r="A7" s="22" t="s">
        <v>2317</v>
      </c>
      <c r="B7" s="22" t="s">
        <v>2572</v>
      </c>
      <c r="C7" s="61">
        <v>2</v>
      </c>
      <c r="D7" s="95" t="s">
        <v>218</v>
      </c>
      <c r="E7" s="22" t="s">
        <v>2573</v>
      </c>
      <c r="F7" s="30">
        <v>10</v>
      </c>
      <c r="G7" s="30">
        <v>27</v>
      </c>
      <c r="H7" s="30">
        <v>24</v>
      </c>
      <c r="I7" s="30">
        <v>0</v>
      </c>
      <c r="J7" s="30">
        <v>0</v>
      </c>
      <c r="K7" s="25">
        <f t="shared" si="0"/>
        <v>61</v>
      </c>
      <c r="L7" s="25">
        <v>50043764191</v>
      </c>
      <c r="M7" s="25" t="s">
        <v>89</v>
      </c>
      <c r="N7" s="45" t="s">
        <v>129</v>
      </c>
      <c r="O7" s="126">
        <v>2863</v>
      </c>
      <c r="P7" s="127">
        <v>0.85513179999999966</v>
      </c>
      <c r="Q7" s="127">
        <v>1.1999891699999969</v>
      </c>
      <c r="R7" s="128">
        <f t="shared" si="1"/>
        <v>2.0551209699999964</v>
      </c>
      <c r="S7" s="128">
        <f t="shared" si="2"/>
        <v>1.9207580700000002</v>
      </c>
      <c r="T7" s="128">
        <f t="shared" si="3"/>
        <v>3.31798796</v>
      </c>
      <c r="U7" s="128">
        <f t="shared" si="4"/>
        <v>1.0656262700000005</v>
      </c>
      <c r="V7" s="128">
        <f t="shared" si="5"/>
        <v>2.1179987900000032</v>
      </c>
      <c r="W7" s="128">
        <f t="shared" si="6"/>
        <v>0.30736213714366678</v>
      </c>
      <c r="X7" s="128">
        <f t="shared" si="7"/>
        <v>0.63314043829066768</v>
      </c>
      <c r="Y7" s="128">
        <f t="shared" si="8"/>
        <v>0.92</v>
      </c>
      <c r="Z7" s="128">
        <f t="shared" si="9"/>
        <v>1.9</v>
      </c>
    </row>
    <row r="8" spans="1:26" s="1" customFormat="1" ht="24.95" customHeight="1">
      <c r="A8" s="22" t="s">
        <v>2317</v>
      </c>
      <c r="B8" s="22" t="s">
        <v>2570</v>
      </c>
      <c r="C8" s="61">
        <v>3</v>
      </c>
      <c r="D8" s="95" t="s">
        <v>272</v>
      </c>
      <c r="E8" s="22" t="s">
        <v>2989</v>
      </c>
      <c r="F8" s="30">
        <v>0</v>
      </c>
      <c r="G8" s="30">
        <v>48</v>
      </c>
      <c r="H8" s="30">
        <v>2</v>
      </c>
      <c r="I8" s="30">
        <v>0</v>
      </c>
      <c r="J8" s="30">
        <v>0</v>
      </c>
      <c r="K8" s="25">
        <f t="shared" si="0"/>
        <v>50</v>
      </c>
      <c r="L8" s="25">
        <v>50043924747</v>
      </c>
      <c r="M8" s="25" t="s">
        <v>89</v>
      </c>
      <c r="N8" s="45" t="s">
        <v>129</v>
      </c>
      <c r="O8" s="126">
        <v>1987</v>
      </c>
      <c r="P8" s="127">
        <v>0.27120919999999926</v>
      </c>
      <c r="Q8" s="127">
        <v>0.49406399000000079</v>
      </c>
      <c r="R8" s="128">
        <f t="shared" si="1"/>
        <v>0.76527319000000005</v>
      </c>
      <c r="S8" s="128">
        <f t="shared" si="2"/>
        <v>1.3330584300000001</v>
      </c>
      <c r="T8" s="128">
        <f t="shared" si="3"/>
        <v>2.3027740399999996</v>
      </c>
      <c r="U8" s="128">
        <f t="shared" si="4"/>
        <v>1.0618492300000009</v>
      </c>
      <c r="V8" s="128">
        <f t="shared" si="5"/>
        <v>1.8087100499999988</v>
      </c>
      <c r="W8" s="128">
        <f t="shared" si="6"/>
        <v>0.30627271290633357</v>
      </c>
      <c r="X8" s="128">
        <f t="shared" si="7"/>
        <v>0.54068372427999967</v>
      </c>
      <c r="Y8" s="128">
        <f t="shared" si="8"/>
        <v>0.92</v>
      </c>
      <c r="Z8" s="128">
        <f t="shared" si="9"/>
        <v>1.62</v>
      </c>
    </row>
    <row r="9" spans="1:26" s="1" customFormat="1" ht="24.95" customHeight="1">
      <c r="A9" s="22" t="s">
        <v>2317</v>
      </c>
      <c r="B9" s="22" t="s">
        <v>2317</v>
      </c>
      <c r="C9" s="61">
        <v>4</v>
      </c>
      <c r="D9" s="95" t="s">
        <v>217</v>
      </c>
      <c r="E9" s="22" t="s">
        <v>2567</v>
      </c>
      <c r="F9" s="30">
        <v>0</v>
      </c>
      <c r="G9" s="30">
        <v>91</v>
      </c>
      <c r="H9" s="30">
        <v>16</v>
      </c>
      <c r="I9" s="30">
        <v>0</v>
      </c>
      <c r="J9" s="30">
        <v>0</v>
      </c>
      <c r="K9" s="25">
        <f t="shared" si="0"/>
        <v>107</v>
      </c>
      <c r="L9" s="25">
        <v>50043763641</v>
      </c>
      <c r="M9" s="25" t="s">
        <v>89</v>
      </c>
      <c r="N9" s="45" t="s">
        <v>129</v>
      </c>
      <c r="O9" s="126">
        <v>3336</v>
      </c>
      <c r="P9" s="127">
        <v>0.79</v>
      </c>
      <c r="Q9" s="127">
        <v>0.90699999999999914</v>
      </c>
      <c r="R9" s="128">
        <f t="shared" si="1"/>
        <v>1.6969999999999992</v>
      </c>
      <c r="S9" s="128">
        <f t="shared" si="2"/>
        <v>2.2380890400000002</v>
      </c>
      <c r="T9" s="128">
        <f t="shared" si="3"/>
        <v>3.8661571199999996</v>
      </c>
      <c r="U9" s="128">
        <f t="shared" si="4"/>
        <v>1.4480890400000002</v>
      </c>
      <c r="V9" s="128">
        <f t="shared" si="5"/>
        <v>2.9591571200000004</v>
      </c>
      <c r="W9" s="128">
        <f t="shared" si="6"/>
        <v>0.4176771487706667</v>
      </c>
      <c r="X9" s="128">
        <f t="shared" si="7"/>
        <v>0.88459070173866683</v>
      </c>
      <c r="Y9" s="128">
        <f t="shared" si="8"/>
        <v>1.25</v>
      </c>
      <c r="Z9" s="128">
        <f t="shared" si="9"/>
        <v>2.65</v>
      </c>
    </row>
    <row r="10" spans="1:26" s="1" customFormat="1" ht="24.95" customHeight="1">
      <c r="A10" s="22" t="s">
        <v>2317</v>
      </c>
      <c r="B10" s="22" t="s">
        <v>2317</v>
      </c>
      <c r="C10" s="61">
        <v>5</v>
      </c>
      <c r="D10" s="95" t="s">
        <v>219</v>
      </c>
      <c r="E10" s="22" t="s">
        <v>2565</v>
      </c>
      <c r="F10" s="30">
        <v>3</v>
      </c>
      <c r="G10" s="30">
        <v>66</v>
      </c>
      <c r="H10" s="30">
        <v>30</v>
      </c>
      <c r="I10" s="30">
        <v>0</v>
      </c>
      <c r="J10" s="30">
        <v>0</v>
      </c>
      <c r="K10" s="25">
        <f t="shared" si="0"/>
        <v>99</v>
      </c>
      <c r="L10" s="25">
        <v>50043764656</v>
      </c>
      <c r="M10" s="25" t="s">
        <v>89</v>
      </c>
      <c r="N10" s="45" t="s">
        <v>129</v>
      </c>
      <c r="O10" s="126">
        <v>2572</v>
      </c>
      <c r="P10" s="127">
        <v>0.82900000000000018</v>
      </c>
      <c r="Q10" s="127">
        <v>1.0319999999999998</v>
      </c>
      <c r="R10" s="128">
        <f t="shared" si="1"/>
        <v>1.861</v>
      </c>
      <c r="S10" s="128">
        <f t="shared" si="2"/>
        <v>1.72552908</v>
      </c>
      <c r="T10" s="128">
        <f t="shared" si="3"/>
        <v>2.9807422399999997</v>
      </c>
      <c r="U10" s="128">
        <f t="shared" si="4"/>
        <v>0.89652907999999987</v>
      </c>
      <c r="V10" s="128">
        <f t="shared" si="5"/>
        <v>1.9487422399999998</v>
      </c>
      <c r="W10" s="128">
        <f t="shared" si="6"/>
        <v>0.2585888709746666</v>
      </c>
      <c r="X10" s="128">
        <f t="shared" si="7"/>
        <v>0.58254401361066666</v>
      </c>
      <c r="Y10" s="128">
        <f t="shared" si="8"/>
        <v>0.78</v>
      </c>
      <c r="Z10" s="128">
        <f t="shared" si="9"/>
        <v>1.75</v>
      </c>
    </row>
    <row r="11" spans="1:26" s="1" customFormat="1" ht="24.95" customHeight="1">
      <c r="A11" s="22" t="s">
        <v>2317</v>
      </c>
      <c r="B11" s="22" t="s">
        <v>3015</v>
      </c>
      <c r="C11" s="61">
        <v>6</v>
      </c>
      <c r="D11" s="95" t="s">
        <v>271</v>
      </c>
      <c r="E11" s="22" t="s">
        <v>2613</v>
      </c>
      <c r="F11" s="30">
        <v>6</v>
      </c>
      <c r="G11" s="30">
        <v>55</v>
      </c>
      <c r="H11" s="30">
        <v>0</v>
      </c>
      <c r="I11" s="30">
        <v>0</v>
      </c>
      <c r="J11" s="30">
        <v>6</v>
      </c>
      <c r="K11" s="25">
        <f t="shared" si="0"/>
        <v>67</v>
      </c>
      <c r="L11" s="25">
        <v>50043924714</v>
      </c>
      <c r="M11" s="25" t="s">
        <v>89</v>
      </c>
      <c r="N11" s="45" t="s">
        <v>129</v>
      </c>
      <c r="O11" s="126">
        <v>1900</v>
      </c>
      <c r="P11" s="127">
        <v>0.60832859999999989</v>
      </c>
      <c r="Q11" s="127">
        <v>0.6748597999999999</v>
      </c>
      <c r="R11" s="128">
        <f t="shared" si="1"/>
        <v>1.2831883999999998</v>
      </c>
      <c r="S11" s="128">
        <f t="shared" si="2"/>
        <v>1.274691</v>
      </c>
      <c r="T11" s="128">
        <f t="shared" si="3"/>
        <v>2.2019479999999998</v>
      </c>
      <c r="U11" s="128">
        <f t="shared" si="4"/>
        <v>0.66636240000000013</v>
      </c>
      <c r="V11" s="128">
        <f t="shared" si="5"/>
        <v>1.5270881999999999</v>
      </c>
      <c r="W11" s="128">
        <f t="shared" si="6"/>
        <v>0.19220112824000002</v>
      </c>
      <c r="X11" s="128">
        <f t="shared" si="7"/>
        <v>0.45649756592000001</v>
      </c>
      <c r="Y11" s="128">
        <f t="shared" si="8"/>
        <v>0.57999999999999996</v>
      </c>
      <c r="Z11" s="128">
        <f t="shared" si="9"/>
        <v>1.37</v>
      </c>
    </row>
    <row r="12" spans="1:26" s="1" customFormat="1" ht="24.95" customHeight="1">
      <c r="A12" s="22" t="s">
        <v>2317</v>
      </c>
      <c r="B12" s="22" t="s">
        <v>2572</v>
      </c>
      <c r="C12" s="61">
        <v>7</v>
      </c>
      <c r="D12" s="95" t="s">
        <v>274</v>
      </c>
      <c r="E12" s="22" t="s">
        <v>2574</v>
      </c>
      <c r="F12" s="30">
        <v>0</v>
      </c>
      <c r="G12" s="30">
        <v>22</v>
      </c>
      <c r="H12" s="30">
        <v>64</v>
      </c>
      <c r="I12" s="30">
        <v>0</v>
      </c>
      <c r="J12" s="30">
        <v>0</v>
      </c>
      <c r="K12" s="25">
        <f t="shared" si="0"/>
        <v>86</v>
      </c>
      <c r="L12" s="25">
        <v>50043924849</v>
      </c>
      <c r="M12" s="25" t="s">
        <v>89</v>
      </c>
      <c r="N12" s="45" t="s">
        <v>129</v>
      </c>
      <c r="O12" s="126">
        <v>3057</v>
      </c>
      <c r="P12" s="127">
        <v>0.63800000000000012</v>
      </c>
      <c r="Q12" s="127">
        <v>0.90600000000000014</v>
      </c>
      <c r="R12" s="128">
        <f t="shared" si="1"/>
        <v>1.5440000000000003</v>
      </c>
      <c r="S12" s="128">
        <f t="shared" si="2"/>
        <v>2.05091073</v>
      </c>
      <c r="T12" s="128">
        <f t="shared" si="3"/>
        <v>3.5428184399999996</v>
      </c>
      <c r="U12" s="128">
        <f t="shared" si="4"/>
        <v>1.4129107299999999</v>
      </c>
      <c r="V12" s="128">
        <f t="shared" si="5"/>
        <v>2.6368184399999994</v>
      </c>
      <c r="W12" s="128">
        <f t="shared" si="6"/>
        <v>0.40753055155633328</v>
      </c>
      <c r="X12" s="128">
        <f t="shared" si="7"/>
        <v>0.78823292566399983</v>
      </c>
      <c r="Y12" s="128">
        <f t="shared" si="8"/>
        <v>1.22</v>
      </c>
      <c r="Z12" s="128">
        <f t="shared" si="9"/>
        <v>2.36</v>
      </c>
    </row>
    <row r="13" spans="1:26" s="1" customFormat="1" ht="24.95" customHeight="1">
      <c r="A13" s="22" t="s">
        <v>2317</v>
      </c>
      <c r="B13" s="22" t="s">
        <v>2576</v>
      </c>
      <c r="C13" s="61">
        <v>8</v>
      </c>
      <c r="D13" s="95" t="s">
        <v>222</v>
      </c>
      <c r="E13" s="22" t="s">
        <v>2325</v>
      </c>
      <c r="F13" s="30">
        <v>1</v>
      </c>
      <c r="G13" s="30">
        <v>21</v>
      </c>
      <c r="H13" s="30">
        <v>0</v>
      </c>
      <c r="I13" s="30">
        <v>0</v>
      </c>
      <c r="J13" s="30">
        <v>0</v>
      </c>
      <c r="K13" s="25">
        <f t="shared" si="0"/>
        <v>22</v>
      </c>
      <c r="L13" s="25">
        <v>50043765413</v>
      </c>
      <c r="M13" s="25" t="s">
        <v>89</v>
      </c>
      <c r="N13" s="45" t="s">
        <v>129</v>
      </c>
      <c r="O13" s="126">
        <v>697</v>
      </c>
      <c r="P13" s="127">
        <v>0.17006320000000025</v>
      </c>
      <c r="Q13" s="127">
        <v>0.20699999999999991</v>
      </c>
      <c r="R13" s="128">
        <f t="shared" si="1"/>
        <v>0.37706320000000015</v>
      </c>
      <c r="S13" s="128">
        <f t="shared" si="2"/>
        <v>0.46761033000000002</v>
      </c>
      <c r="T13" s="128">
        <f t="shared" si="3"/>
        <v>0.80776723999999989</v>
      </c>
      <c r="U13" s="128">
        <f t="shared" si="4"/>
        <v>0.29754712999999977</v>
      </c>
      <c r="V13" s="128">
        <f t="shared" si="5"/>
        <v>0.60076723999999992</v>
      </c>
      <c r="W13" s="128">
        <f t="shared" si="6"/>
        <v>8.5822510529666593E-2</v>
      </c>
      <c r="X13" s="128">
        <f t="shared" si="7"/>
        <v>0.17958935361066666</v>
      </c>
      <c r="Y13" s="128">
        <f t="shared" si="8"/>
        <v>0.26</v>
      </c>
      <c r="Z13" s="128">
        <f t="shared" si="9"/>
        <v>0.54</v>
      </c>
    </row>
    <row r="14" spans="1:26" s="1" customFormat="1" ht="24.95" customHeight="1">
      <c r="A14" s="22" t="s">
        <v>2317</v>
      </c>
      <c r="B14" s="22" t="s">
        <v>2576</v>
      </c>
      <c r="C14" s="61">
        <v>9</v>
      </c>
      <c r="D14" s="95" t="s">
        <v>221</v>
      </c>
      <c r="E14" s="22" t="s">
        <v>2578</v>
      </c>
      <c r="F14" s="30">
        <v>38</v>
      </c>
      <c r="G14" s="30">
        <v>26</v>
      </c>
      <c r="H14" s="30">
        <v>35</v>
      </c>
      <c r="I14" s="30">
        <v>0</v>
      </c>
      <c r="J14" s="30">
        <v>0</v>
      </c>
      <c r="K14" s="25">
        <f t="shared" si="0"/>
        <v>99</v>
      </c>
      <c r="L14" s="25">
        <v>50043765162</v>
      </c>
      <c r="M14" s="25" t="s">
        <v>89</v>
      </c>
      <c r="N14" s="45" t="s">
        <v>129</v>
      </c>
      <c r="O14" s="126">
        <v>2497</v>
      </c>
      <c r="P14" s="127">
        <v>0.78400000000000036</v>
      </c>
      <c r="Q14" s="127">
        <v>1.2079999999999997</v>
      </c>
      <c r="R14" s="128">
        <f t="shared" si="1"/>
        <v>1.992</v>
      </c>
      <c r="S14" s="128">
        <f t="shared" si="2"/>
        <v>1.6752123300000001</v>
      </c>
      <c r="T14" s="128">
        <f t="shared" si="3"/>
        <v>2.8938232399999997</v>
      </c>
      <c r="U14" s="128">
        <f t="shared" si="4"/>
        <v>0.89121232999999977</v>
      </c>
      <c r="V14" s="128">
        <f t="shared" si="5"/>
        <v>1.6858232399999999</v>
      </c>
      <c r="W14" s="128">
        <f t="shared" si="6"/>
        <v>0.2570553430496666</v>
      </c>
      <c r="X14" s="128">
        <f t="shared" si="7"/>
        <v>0.50394876054399995</v>
      </c>
      <c r="Y14" s="128">
        <f t="shared" si="8"/>
        <v>0.77</v>
      </c>
      <c r="Z14" s="128">
        <f t="shared" si="9"/>
        <v>1.51</v>
      </c>
    </row>
    <row r="15" spans="1:26" s="1" customFormat="1" ht="24.95" customHeight="1">
      <c r="A15" s="22" t="s">
        <v>2317</v>
      </c>
      <c r="B15" s="22" t="s">
        <v>2576</v>
      </c>
      <c r="C15" s="61">
        <v>10</v>
      </c>
      <c r="D15" s="95" t="s">
        <v>265</v>
      </c>
      <c r="E15" s="22" t="s">
        <v>2577</v>
      </c>
      <c r="F15" s="30">
        <v>6</v>
      </c>
      <c r="G15" s="30">
        <v>28</v>
      </c>
      <c r="H15" s="30">
        <v>0</v>
      </c>
      <c r="I15" s="30">
        <v>0</v>
      </c>
      <c r="J15" s="30">
        <v>0</v>
      </c>
      <c r="K15" s="25">
        <f t="shared" si="0"/>
        <v>34</v>
      </c>
      <c r="L15" s="25">
        <v>50043924317</v>
      </c>
      <c r="M15" s="25" t="s">
        <v>89</v>
      </c>
      <c r="N15" s="45" t="s">
        <v>129</v>
      </c>
      <c r="O15" s="126">
        <v>1059</v>
      </c>
      <c r="P15" s="127">
        <v>0.22943659999999966</v>
      </c>
      <c r="Q15" s="127">
        <v>0.42126328999999918</v>
      </c>
      <c r="R15" s="128">
        <f t="shared" si="1"/>
        <v>0.65069988999999884</v>
      </c>
      <c r="S15" s="128">
        <f t="shared" si="2"/>
        <v>0.71047251</v>
      </c>
      <c r="T15" s="128">
        <f t="shared" si="3"/>
        <v>1.22729628</v>
      </c>
      <c r="U15" s="128">
        <f t="shared" si="4"/>
        <v>0.48103591000000034</v>
      </c>
      <c r="V15" s="128">
        <f t="shared" si="5"/>
        <v>0.80603299000000084</v>
      </c>
      <c r="W15" s="128">
        <f t="shared" si="6"/>
        <v>0.13874679097433343</v>
      </c>
      <c r="X15" s="128">
        <f t="shared" si="7"/>
        <v>0.24095012847733357</v>
      </c>
      <c r="Y15" s="128">
        <f t="shared" si="8"/>
        <v>0.42</v>
      </c>
      <c r="Z15" s="128">
        <f t="shared" si="9"/>
        <v>0.72</v>
      </c>
    </row>
    <row r="16" spans="1:26" s="1" customFormat="1" ht="24.95" customHeight="1">
      <c r="A16" s="22" t="s">
        <v>2317</v>
      </c>
      <c r="B16" s="22" t="s">
        <v>3015</v>
      </c>
      <c r="C16" s="61">
        <v>11</v>
      </c>
      <c r="D16" s="95" t="s">
        <v>357</v>
      </c>
      <c r="E16" s="22" t="s">
        <v>3016</v>
      </c>
      <c r="F16" s="30">
        <v>11</v>
      </c>
      <c r="G16" s="30">
        <v>6</v>
      </c>
      <c r="H16" s="30">
        <v>2</v>
      </c>
      <c r="I16" s="30">
        <v>0</v>
      </c>
      <c r="J16" s="30">
        <v>0</v>
      </c>
      <c r="K16" s="25">
        <f t="shared" si="0"/>
        <v>19</v>
      </c>
      <c r="L16" s="25">
        <v>50125705600</v>
      </c>
      <c r="M16" s="25" t="s">
        <v>89</v>
      </c>
      <c r="N16" s="45" t="s">
        <v>129</v>
      </c>
      <c r="O16" s="126">
        <v>736</v>
      </c>
      <c r="P16" s="127">
        <v>1.0878000000000054E-2</v>
      </c>
      <c r="Q16" s="127">
        <v>0.10190034999999981</v>
      </c>
      <c r="R16" s="128">
        <f t="shared" si="1"/>
        <v>0.11277834999999986</v>
      </c>
      <c r="S16" s="128">
        <f t="shared" si="2"/>
        <v>0.49377504000000005</v>
      </c>
      <c r="T16" s="128">
        <f t="shared" si="3"/>
        <v>0.85296511999999991</v>
      </c>
      <c r="U16" s="128">
        <f t="shared" si="4"/>
        <v>0.48289704</v>
      </c>
      <c r="V16" s="128">
        <f t="shared" si="5"/>
        <v>0.75106477000000016</v>
      </c>
      <c r="W16" s="128">
        <f t="shared" si="6"/>
        <v>0.13928360290399999</v>
      </c>
      <c r="X16" s="128">
        <f t="shared" si="7"/>
        <v>0.22451829524533337</v>
      </c>
      <c r="Y16" s="128">
        <f t="shared" si="8"/>
        <v>0.42</v>
      </c>
      <c r="Z16" s="128">
        <f t="shared" si="9"/>
        <v>0.67</v>
      </c>
    </row>
    <row r="17" spans="1:26" s="1" customFormat="1" ht="24.95" customHeight="1">
      <c r="A17" s="22" t="s">
        <v>2317</v>
      </c>
      <c r="B17" s="22" t="s">
        <v>2570</v>
      </c>
      <c r="C17" s="61">
        <v>12</v>
      </c>
      <c r="D17" s="95" t="s">
        <v>273</v>
      </c>
      <c r="E17" s="22" t="s">
        <v>2571</v>
      </c>
      <c r="F17" s="30">
        <v>7</v>
      </c>
      <c r="G17" s="30">
        <v>37</v>
      </c>
      <c r="H17" s="30">
        <v>16</v>
      </c>
      <c r="I17" s="30">
        <v>0</v>
      </c>
      <c r="J17" s="30">
        <v>0</v>
      </c>
      <c r="K17" s="25">
        <f t="shared" si="0"/>
        <v>60</v>
      </c>
      <c r="L17" s="25">
        <v>50043924770</v>
      </c>
      <c r="M17" s="25" t="s">
        <v>89</v>
      </c>
      <c r="N17" s="45" t="s">
        <v>129</v>
      </c>
      <c r="O17" s="126">
        <v>1488</v>
      </c>
      <c r="P17" s="127">
        <v>0.45800000000000007</v>
      </c>
      <c r="Q17" s="127">
        <v>1.4340000000000002</v>
      </c>
      <c r="R17" s="128">
        <f t="shared" si="1"/>
        <v>1.8920000000000003</v>
      </c>
      <c r="S17" s="128">
        <f t="shared" si="2"/>
        <v>0.99828432000000011</v>
      </c>
      <c r="T17" s="128">
        <f t="shared" si="3"/>
        <v>1.7244729599999999</v>
      </c>
      <c r="U17" s="128">
        <f t="shared" si="4"/>
        <v>0.54028432000000004</v>
      </c>
      <c r="V17" s="128">
        <f t="shared" si="5"/>
        <v>0.29047295999999978</v>
      </c>
      <c r="W17" s="128">
        <f t="shared" si="6"/>
        <v>0.15583600736533335</v>
      </c>
      <c r="X17" s="128">
        <f t="shared" si="7"/>
        <v>8.6832050175999931E-2</v>
      </c>
      <c r="Y17" s="128">
        <f t="shared" si="8"/>
        <v>0.47</v>
      </c>
      <c r="Z17" s="128">
        <f t="shared" si="9"/>
        <v>0.26</v>
      </c>
    </row>
    <row r="18" spans="1:26" s="1" customFormat="1" ht="24.95" customHeight="1">
      <c r="A18" s="22" t="s">
        <v>2317</v>
      </c>
      <c r="B18" s="22" t="s">
        <v>2570</v>
      </c>
      <c r="C18" s="61">
        <v>13</v>
      </c>
      <c r="D18" s="95" t="s">
        <v>269</v>
      </c>
      <c r="E18" s="22" t="s">
        <v>2990</v>
      </c>
      <c r="F18" s="30">
        <v>0</v>
      </c>
      <c r="G18" s="30">
        <v>2</v>
      </c>
      <c r="H18" s="30">
        <v>17</v>
      </c>
      <c r="I18" s="30">
        <v>0</v>
      </c>
      <c r="J18" s="30">
        <v>0</v>
      </c>
      <c r="K18" s="25">
        <f t="shared" si="0"/>
        <v>19</v>
      </c>
      <c r="L18" s="25">
        <v>50043924566</v>
      </c>
      <c r="M18" s="25" t="s">
        <v>89</v>
      </c>
      <c r="N18" s="45" t="s">
        <v>129</v>
      </c>
      <c r="O18" s="126">
        <v>724</v>
      </c>
      <c r="P18" s="127">
        <v>0.14826800000000023</v>
      </c>
      <c r="Q18" s="127">
        <v>0.23940209999999967</v>
      </c>
      <c r="R18" s="128">
        <f t="shared" si="1"/>
        <v>0.38767009999999991</v>
      </c>
      <c r="S18" s="128">
        <f t="shared" si="2"/>
        <v>0.48572436000000002</v>
      </c>
      <c r="T18" s="128">
        <f t="shared" si="3"/>
        <v>0.83905807999999993</v>
      </c>
      <c r="U18" s="128">
        <f t="shared" si="4"/>
        <v>0.33745635999999979</v>
      </c>
      <c r="V18" s="128">
        <f t="shared" si="5"/>
        <v>0.59965598000000031</v>
      </c>
      <c r="W18" s="128">
        <f t="shared" si="6"/>
        <v>9.7333662769333265E-2</v>
      </c>
      <c r="X18" s="128">
        <f t="shared" si="7"/>
        <v>0.17925716095466679</v>
      </c>
      <c r="Y18" s="128">
        <f t="shared" si="8"/>
        <v>0.28999999999999998</v>
      </c>
      <c r="Z18" s="128">
        <f t="shared" si="9"/>
        <v>0.54</v>
      </c>
    </row>
    <row r="19" spans="1:26" s="1" customFormat="1" ht="24.95" customHeight="1">
      <c r="A19" s="22" t="s">
        <v>2317</v>
      </c>
      <c r="B19" s="22" t="s">
        <v>2317</v>
      </c>
      <c r="C19" s="61">
        <v>14</v>
      </c>
      <c r="D19" s="95" t="s">
        <v>264</v>
      </c>
      <c r="E19" s="22" t="s">
        <v>2316</v>
      </c>
      <c r="F19" s="30">
        <v>0</v>
      </c>
      <c r="G19" s="30">
        <v>49</v>
      </c>
      <c r="H19" s="30">
        <v>3</v>
      </c>
      <c r="I19" s="30">
        <v>0</v>
      </c>
      <c r="J19" s="30">
        <v>0</v>
      </c>
      <c r="K19" s="25">
        <f t="shared" si="0"/>
        <v>52</v>
      </c>
      <c r="L19" s="25">
        <v>50043924293</v>
      </c>
      <c r="M19" s="25" t="s">
        <v>89</v>
      </c>
      <c r="N19" s="45" t="s">
        <v>129</v>
      </c>
      <c r="O19" s="126">
        <v>1647</v>
      </c>
      <c r="P19" s="127">
        <v>0.36755239999999945</v>
      </c>
      <c r="Q19" s="127">
        <v>0.64564406000000085</v>
      </c>
      <c r="R19" s="128">
        <f t="shared" si="1"/>
        <v>1.0131964600000003</v>
      </c>
      <c r="S19" s="128">
        <f t="shared" si="2"/>
        <v>1.10495583</v>
      </c>
      <c r="T19" s="128">
        <f t="shared" si="3"/>
        <v>1.9087412399999999</v>
      </c>
      <c r="U19" s="128">
        <f t="shared" si="4"/>
        <v>0.73740343000000053</v>
      </c>
      <c r="V19" s="128">
        <f t="shared" si="5"/>
        <v>1.263097179999999</v>
      </c>
      <c r="W19" s="128">
        <f t="shared" si="6"/>
        <v>0.21269172932633346</v>
      </c>
      <c r="X19" s="128">
        <f t="shared" si="7"/>
        <v>0.37758185034133307</v>
      </c>
      <c r="Y19" s="128">
        <f t="shared" si="8"/>
        <v>0.64</v>
      </c>
      <c r="Z19" s="128">
        <f t="shared" si="9"/>
        <v>1.1299999999999999</v>
      </c>
    </row>
    <row r="20" spans="1:26" s="1" customFormat="1" ht="24.95" customHeight="1">
      <c r="A20" s="22" t="s">
        <v>2317</v>
      </c>
      <c r="B20" s="22" t="s">
        <v>2512</v>
      </c>
      <c r="C20" s="61">
        <v>15</v>
      </c>
      <c r="D20" s="95" t="s">
        <v>266</v>
      </c>
      <c r="E20" s="22" t="s">
        <v>2938</v>
      </c>
      <c r="F20" s="30">
        <v>0</v>
      </c>
      <c r="G20" s="30">
        <v>48</v>
      </c>
      <c r="H20" s="30">
        <v>0</v>
      </c>
      <c r="I20" s="30">
        <v>0</v>
      </c>
      <c r="J20" s="30">
        <v>0</v>
      </c>
      <c r="K20" s="25">
        <f t="shared" si="0"/>
        <v>48</v>
      </c>
      <c r="L20" s="25">
        <v>50043924384</v>
      </c>
      <c r="M20" s="25" t="s">
        <v>89</v>
      </c>
      <c r="N20" s="45" t="s">
        <v>129</v>
      </c>
      <c r="O20" s="126">
        <v>1500</v>
      </c>
      <c r="P20" s="127">
        <v>0.29799999999999993</v>
      </c>
      <c r="Q20" s="127">
        <v>0.30499999999999999</v>
      </c>
      <c r="R20" s="128">
        <f t="shared" si="1"/>
        <v>0.60299999999999998</v>
      </c>
      <c r="S20" s="128">
        <f t="shared" si="2"/>
        <v>1.006335</v>
      </c>
      <c r="T20" s="128">
        <f t="shared" si="3"/>
        <v>1.7383799999999998</v>
      </c>
      <c r="U20" s="128">
        <f t="shared" si="4"/>
        <v>0.70833500000000005</v>
      </c>
      <c r="V20" s="128">
        <f t="shared" si="5"/>
        <v>1.4333799999999999</v>
      </c>
      <c r="W20" s="128">
        <f t="shared" si="6"/>
        <v>0.20430742516666667</v>
      </c>
      <c r="X20" s="128">
        <f t="shared" si="7"/>
        <v>0.42848506133333331</v>
      </c>
      <c r="Y20" s="128">
        <f t="shared" si="8"/>
        <v>0.61</v>
      </c>
      <c r="Z20" s="128">
        <f t="shared" si="9"/>
        <v>1.29</v>
      </c>
    </row>
    <row r="21" spans="1:26" s="1" customFormat="1" ht="24.95" customHeight="1">
      <c r="A21" s="22" t="s">
        <v>2317</v>
      </c>
      <c r="B21" s="22" t="s">
        <v>2568</v>
      </c>
      <c r="C21" s="61">
        <v>16</v>
      </c>
      <c r="D21" s="95" t="s">
        <v>268</v>
      </c>
      <c r="E21" s="22" t="s">
        <v>2337</v>
      </c>
      <c r="F21" s="30">
        <v>0</v>
      </c>
      <c r="G21" s="30">
        <v>57</v>
      </c>
      <c r="H21" s="30">
        <v>19</v>
      </c>
      <c r="I21" s="30">
        <v>0</v>
      </c>
      <c r="J21" s="30">
        <v>0</v>
      </c>
      <c r="K21" s="25">
        <f t="shared" si="0"/>
        <v>76</v>
      </c>
      <c r="L21" s="25">
        <v>50043924500</v>
      </c>
      <c r="M21" s="25" t="s">
        <v>89</v>
      </c>
      <c r="N21" s="45" t="s">
        <v>129</v>
      </c>
      <c r="O21" s="126">
        <v>2144</v>
      </c>
      <c r="P21" s="127">
        <v>0.36699999999999999</v>
      </c>
      <c r="Q21" s="127">
        <v>0.8021999999999998</v>
      </c>
      <c r="R21" s="128">
        <f t="shared" si="1"/>
        <v>1.1691999999999998</v>
      </c>
      <c r="S21" s="128">
        <f t="shared" si="2"/>
        <v>1.4383881600000001</v>
      </c>
      <c r="T21" s="128">
        <f t="shared" si="3"/>
        <v>2.4847244799999997</v>
      </c>
      <c r="U21" s="128">
        <f t="shared" si="4"/>
        <v>1.0713881600000001</v>
      </c>
      <c r="V21" s="128">
        <f t="shared" si="5"/>
        <v>1.6825244799999999</v>
      </c>
      <c r="W21" s="128">
        <f t="shared" si="6"/>
        <v>0.30902405828266671</v>
      </c>
      <c r="X21" s="128">
        <f t="shared" si="7"/>
        <v>0.50296265122133332</v>
      </c>
      <c r="Y21" s="128">
        <f t="shared" si="8"/>
        <v>0.93</v>
      </c>
      <c r="Z21" s="128">
        <f t="shared" si="9"/>
        <v>1.51</v>
      </c>
    </row>
    <row r="22" spans="1:26" s="1" customFormat="1" ht="24.95" customHeight="1">
      <c r="A22" s="22" t="s">
        <v>2317</v>
      </c>
      <c r="B22" s="22" t="s">
        <v>2317</v>
      </c>
      <c r="C22" s="61">
        <v>17</v>
      </c>
      <c r="D22" s="95" t="s">
        <v>349</v>
      </c>
      <c r="E22" s="22" t="s">
        <v>2566</v>
      </c>
      <c r="F22" s="30">
        <v>1</v>
      </c>
      <c r="G22" s="30">
        <v>64</v>
      </c>
      <c r="H22" s="30">
        <v>2</v>
      </c>
      <c r="I22" s="30">
        <v>0</v>
      </c>
      <c r="J22" s="30">
        <v>0</v>
      </c>
      <c r="K22" s="25">
        <f t="shared" si="0"/>
        <v>67</v>
      </c>
      <c r="L22" s="25">
        <v>50044908349</v>
      </c>
      <c r="M22" s="25" t="s">
        <v>89</v>
      </c>
      <c r="N22" s="45" t="s">
        <v>129</v>
      </c>
      <c r="O22" s="126">
        <v>2072</v>
      </c>
      <c r="P22" s="127">
        <v>0.62043799999999905</v>
      </c>
      <c r="Q22" s="127">
        <v>0.70149035000000137</v>
      </c>
      <c r="R22" s="128">
        <f t="shared" si="1"/>
        <v>1.3219283500000003</v>
      </c>
      <c r="S22" s="128">
        <f t="shared" si="2"/>
        <v>1.3900840800000001</v>
      </c>
      <c r="T22" s="128">
        <f t="shared" si="3"/>
        <v>2.40128224</v>
      </c>
      <c r="U22" s="128">
        <f t="shared" si="4"/>
        <v>0.76964608000000101</v>
      </c>
      <c r="V22" s="128">
        <f t="shared" si="5"/>
        <v>1.6997918899999986</v>
      </c>
      <c r="W22" s="128">
        <f t="shared" si="6"/>
        <v>0.22199158434133362</v>
      </c>
      <c r="X22" s="128">
        <f t="shared" si="7"/>
        <v>0.50812445565066633</v>
      </c>
      <c r="Y22" s="128">
        <f t="shared" si="8"/>
        <v>0.67</v>
      </c>
      <c r="Z22" s="128">
        <f t="shared" si="9"/>
        <v>1.52</v>
      </c>
    </row>
    <row r="23" spans="1:26" s="1" customFormat="1" ht="24.95" customHeight="1">
      <c r="A23" s="22" t="s">
        <v>2317</v>
      </c>
      <c r="B23" s="22" t="s">
        <v>2512</v>
      </c>
      <c r="C23" s="61">
        <v>18</v>
      </c>
      <c r="D23" s="95" t="s">
        <v>220</v>
      </c>
      <c r="E23" s="22" t="s">
        <v>2513</v>
      </c>
      <c r="F23" s="30">
        <v>5</v>
      </c>
      <c r="G23" s="30">
        <v>40</v>
      </c>
      <c r="H23" s="30">
        <v>27</v>
      </c>
      <c r="I23" s="30">
        <v>0</v>
      </c>
      <c r="J23" s="30">
        <v>0</v>
      </c>
      <c r="K23" s="25">
        <f t="shared" si="0"/>
        <v>72</v>
      </c>
      <c r="L23" s="25">
        <v>50043764930</v>
      </c>
      <c r="M23" s="25" t="s">
        <v>89</v>
      </c>
      <c r="N23" s="45" t="s">
        <v>129</v>
      </c>
      <c r="O23" s="126">
        <v>2537</v>
      </c>
      <c r="P23" s="127">
        <v>0.249</v>
      </c>
      <c r="Q23" s="127">
        <v>0.46599999999999953</v>
      </c>
      <c r="R23" s="128">
        <f t="shared" si="1"/>
        <v>0.71499999999999952</v>
      </c>
      <c r="S23" s="128">
        <f t="shared" si="2"/>
        <v>1.7020479300000002</v>
      </c>
      <c r="T23" s="128">
        <f t="shared" si="3"/>
        <v>2.94018004</v>
      </c>
      <c r="U23" s="128">
        <f t="shared" si="4"/>
        <v>1.4530479300000003</v>
      </c>
      <c r="V23" s="128">
        <f t="shared" si="5"/>
        <v>2.4741800400000002</v>
      </c>
      <c r="W23" s="128">
        <f t="shared" si="6"/>
        <v>0.41910745794300008</v>
      </c>
      <c r="X23" s="128">
        <f t="shared" si="7"/>
        <v>0.7396148866240001</v>
      </c>
      <c r="Y23" s="128">
        <f t="shared" si="8"/>
        <v>1.26</v>
      </c>
      <c r="Z23" s="128">
        <f t="shared" si="9"/>
        <v>2.2200000000000002</v>
      </c>
    </row>
    <row r="24" spans="1:26" s="1" customFormat="1" ht="24.95" customHeight="1">
      <c r="A24" s="22" t="s">
        <v>2317</v>
      </c>
      <c r="B24" s="22" t="s">
        <v>2572</v>
      </c>
      <c r="C24" s="61">
        <v>19</v>
      </c>
      <c r="D24" s="95" t="s">
        <v>270</v>
      </c>
      <c r="E24" s="22" t="s">
        <v>2575</v>
      </c>
      <c r="F24" s="30">
        <v>0</v>
      </c>
      <c r="G24" s="30">
        <v>72</v>
      </c>
      <c r="H24" s="30">
        <v>21</v>
      </c>
      <c r="I24" s="30">
        <v>0</v>
      </c>
      <c r="J24" s="30">
        <v>0</v>
      </c>
      <c r="K24" s="25">
        <f t="shared" si="0"/>
        <v>93</v>
      </c>
      <c r="L24" s="25">
        <v>50043924612</v>
      </c>
      <c r="M24" s="25" t="s">
        <v>89</v>
      </c>
      <c r="N24" s="45" t="s">
        <v>129</v>
      </c>
      <c r="O24" s="126">
        <v>3102</v>
      </c>
      <c r="P24" s="127">
        <v>0.63055999999999934</v>
      </c>
      <c r="Q24" s="127">
        <v>1.1100070000000024</v>
      </c>
      <c r="R24" s="128">
        <f t="shared" si="1"/>
        <v>1.7405670000000018</v>
      </c>
      <c r="S24" s="128">
        <f t="shared" si="2"/>
        <v>2.0811007800000003</v>
      </c>
      <c r="T24" s="128">
        <f t="shared" si="3"/>
        <v>3.5949698399999996</v>
      </c>
      <c r="U24" s="128">
        <f t="shared" si="4"/>
        <v>1.450540780000001</v>
      </c>
      <c r="V24" s="128">
        <f t="shared" si="5"/>
        <v>2.484962839999997</v>
      </c>
      <c r="W24" s="128">
        <f t="shared" si="6"/>
        <v>0.41838431231133361</v>
      </c>
      <c r="X24" s="128">
        <f t="shared" si="7"/>
        <v>0.74283822497066576</v>
      </c>
      <c r="Y24" s="128">
        <f t="shared" si="8"/>
        <v>1.26</v>
      </c>
      <c r="Z24" s="128">
        <f t="shared" si="9"/>
        <v>2.23</v>
      </c>
    </row>
    <row r="25" spans="1:26" s="1" customFormat="1" ht="24.95" customHeight="1">
      <c r="A25" s="22" t="s">
        <v>2317</v>
      </c>
      <c r="B25" s="22" t="s">
        <v>2568</v>
      </c>
      <c r="C25" s="61">
        <v>20</v>
      </c>
      <c r="D25" s="95" t="s">
        <v>267</v>
      </c>
      <c r="E25" s="22" t="s">
        <v>2569</v>
      </c>
      <c r="F25" s="30">
        <v>13</v>
      </c>
      <c r="G25" s="30">
        <v>60</v>
      </c>
      <c r="H25" s="30">
        <v>7</v>
      </c>
      <c r="I25" s="30">
        <v>0</v>
      </c>
      <c r="J25" s="30">
        <v>0</v>
      </c>
      <c r="K25" s="25">
        <f t="shared" si="0"/>
        <v>80</v>
      </c>
      <c r="L25" s="25">
        <v>50043924453</v>
      </c>
      <c r="M25" s="25" t="s">
        <v>89</v>
      </c>
      <c r="N25" s="45" t="s">
        <v>129</v>
      </c>
      <c r="O25" s="126">
        <v>2236</v>
      </c>
      <c r="P25" s="127">
        <v>2.3169999999999997</v>
      </c>
      <c r="Q25" s="127">
        <v>0.71100000000000008</v>
      </c>
      <c r="R25" s="128">
        <f t="shared" si="1"/>
        <v>3.0279999999999996</v>
      </c>
      <c r="S25" s="128">
        <f t="shared" si="2"/>
        <v>1.50011004</v>
      </c>
      <c r="T25" s="128">
        <f t="shared" si="3"/>
        <v>2.5913451199999997</v>
      </c>
      <c r="U25" s="151">
        <v>0</v>
      </c>
      <c r="V25" s="128">
        <f>T25-Q25</f>
        <v>1.8803451199999996</v>
      </c>
      <c r="W25" s="128">
        <f t="shared" si="6"/>
        <v>0</v>
      </c>
      <c r="X25" s="128">
        <f t="shared" si="7"/>
        <v>0.56209783453866657</v>
      </c>
      <c r="Y25" s="128">
        <f t="shared" si="8"/>
        <v>0</v>
      </c>
      <c r="Z25" s="128">
        <f t="shared" si="9"/>
        <v>1.69</v>
      </c>
    </row>
    <row r="26" spans="1:26" s="1" customFormat="1" ht="24.95" customHeight="1">
      <c r="A26" s="22" t="s">
        <v>2399</v>
      </c>
      <c r="B26" s="22" t="s">
        <v>2907</v>
      </c>
      <c r="C26" s="61">
        <v>21</v>
      </c>
      <c r="D26" s="95" t="s">
        <v>396</v>
      </c>
      <c r="E26" s="22" t="s">
        <v>2908</v>
      </c>
      <c r="F26" s="30">
        <v>19</v>
      </c>
      <c r="G26" s="30">
        <v>26</v>
      </c>
      <c r="H26" s="30">
        <v>73</v>
      </c>
      <c r="I26" s="30">
        <v>0</v>
      </c>
      <c r="J26" s="30">
        <v>45</v>
      </c>
      <c r="K26" s="25">
        <f t="shared" si="0"/>
        <v>163</v>
      </c>
      <c r="L26" s="62">
        <v>11630100005473</v>
      </c>
      <c r="M26" s="25" t="s">
        <v>88</v>
      </c>
      <c r="N26" s="46" t="s">
        <v>130</v>
      </c>
      <c r="O26" s="126">
        <v>5689</v>
      </c>
      <c r="P26" s="127">
        <v>12.186</v>
      </c>
      <c r="Q26" s="127">
        <v>10.648</v>
      </c>
      <c r="R26" s="128">
        <f t="shared" si="1"/>
        <v>22.834</v>
      </c>
      <c r="S26" s="128">
        <f t="shared" si="2"/>
        <v>3.8166932100000004</v>
      </c>
      <c r="T26" s="128">
        <f t="shared" si="3"/>
        <v>6.5930958799999999</v>
      </c>
      <c r="U26" s="151">
        <v>0</v>
      </c>
      <c r="V26" s="151">
        <v>0</v>
      </c>
      <c r="W26" s="128">
        <f t="shared" si="6"/>
        <v>0</v>
      </c>
      <c r="X26" s="128">
        <f t="shared" si="7"/>
        <v>0</v>
      </c>
      <c r="Y26" s="128">
        <f t="shared" si="8"/>
        <v>0</v>
      </c>
      <c r="Z26" s="128">
        <f t="shared" si="9"/>
        <v>0</v>
      </c>
    </row>
    <row r="27" spans="1:26" s="1" customFormat="1" ht="24.95" customHeight="1">
      <c r="A27" s="22" t="s">
        <v>2399</v>
      </c>
      <c r="B27" s="22" t="s">
        <v>2491</v>
      </c>
      <c r="C27" s="61">
        <v>22</v>
      </c>
      <c r="D27" s="95" t="s">
        <v>250</v>
      </c>
      <c r="E27" s="22" t="s">
        <v>2495</v>
      </c>
      <c r="F27" s="30">
        <v>2</v>
      </c>
      <c r="G27" s="30">
        <v>38</v>
      </c>
      <c r="H27" s="30">
        <v>6</v>
      </c>
      <c r="I27" s="30">
        <v>0</v>
      </c>
      <c r="J27" s="30">
        <v>13</v>
      </c>
      <c r="K27" s="25">
        <f t="shared" si="0"/>
        <v>59</v>
      </c>
      <c r="L27" s="25">
        <v>50043823580</v>
      </c>
      <c r="M27" s="25" t="s">
        <v>89</v>
      </c>
      <c r="N27" s="45" t="s">
        <v>129</v>
      </c>
      <c r="O27" s="126">
        <v>1920</v>
      </c>
      <c r="P27" s="127">
        <v>0.34799999999999986</v>
      </c>
      <c r="Q27" s="127">
        <v>0.55800000000000005</v>
      </c>
      <c r="R27" s="128">
        <f t="shared" si="1"/>
        <v>0.90599999999999992</v>
      </c>
      <c r="S27" s="128">
        <f t="shared" si="2"/>
        <v>1.2881088000000001</v>
      </c>
      <c r="T27" s="128">
        <f t="shared" si="3"/>
        <v>2.2251263999999997</v>
      </c>
      <c r="U27" s="128">
        <f t="shared" ref="U27:U39" si="10">S27-P27</f>
        <v>0.94010880000000019</v>
      </c>
      <c r="V27" s="128">
        <f t="shared" ref="V27:V39" si="11">T27-Q27</f>
        <v>1.6671263999999997</v>
      </c>
      <c r="W27" s="128">
        <f t="shared" si="6"/>
        <v>0.27115871488000004</v>
      </c>
      <c r="X27" s="128">
        <f t="shared" si="7"/>
        <v>0.49835965183999992</v>
      </c>
      <c r="Y27" s="128">
        <f t="shared" si="8"/>
        <v>0.81</v>
      </c>
      <c r="Z27" s="128">
        <f t="shared" si="9"/>
        <v>1.5</v>
      </c>
    </row>
    <row r="28" spans="1:26" s="1" customFormat="1" ht="24.95" customHeight="1">
      <c r="A28" s="22" t="s">
        <v>2399</v>
      </c>
      <c r="B28" s="22" t="s">
        <v>2399</v>
      </c>
      <c r="C28" s="61">
        <v>23</v>
      </c>
      <c r="D28" s="95" t="s">
        <v>245</v>
      </c>
      <c r="E28" s="22" t="s">
        <v>2401</v>
      </c>
      <c r="F28" s="24">
        <v>34</v>
      </c>
      <c r="G28" s="24">
        <v>28</v>
      </c>
      <c r="H28" s="24">
        <v>102</v>
      </c>
      <c r="I28" s="30">
        <v>0</v>
      </c>
      <c r="J28" s="24">
        <v>0</v>
      </c>
      <c r="K28" s="25">
        <f t="shared" si="0"/>
        <v>164</v>
      </c>
      <c r="L28" s="25">
        <v>50043823002</v>
      </c>
      <c r="M28" s="25" t="s">
        <v>89</v>
      </c>
      <c r="N28" s="45" t="s">
        <v>129</v>
      </c>
      <c r="O28" s="126">
        <v>4926</v>
      </c>
      <c r="P28" s="127">
        <v>1.0359999999999998</v>
      </c>
      <c r="Q28" s="127">
        <v>1.4829999999999997</v>
      </c>
      <c r="R28" s="128">
        <f t="shared" si="1"/>
        <v>2.5189999999999992</v>
      </c>
      <c r="S28" s="128">
        <f t="shared" si="2"/>
        <v>3.3048041400000003</v>
      </c>
      <c r="T28" s="128">
        <f t="shared" si="3"/>
        <v>5.70883992</v>
      </c>
      <c r="U28" s="128">
        <f t="shared" si="10"/>
        <v>2.2688041400000003</v>
      </c>
      <c r="V28" s="128">
        <f t="shared" si="11"/>
        <v>4.2258399200000003</v>
      </c>
      <c r="W28" s="128">
        <f t="shared" si="6"/>
        <v>0.65439874078066673</v>
      </c>
      <c r="X28" s="128">
        <f t="shared" si="7"/>
        <v>1.2632444134186669</v>
      </c>
      <c r="Y28" s="128">
        <f t="shared" si="8"/>
        <v>1.96</v>
      </c>
      <c r="Z28" s="128">
        <f t="shared" si="9"/>
        <v>3.79</v>
      </c>
    </row>
    <row r="29" spans="1:26" s="1" customFormat="1" ht="24.95" customHeight="1">
      <c r="A29" s="22" t="s">
        <v>2399</v>
      </c>
      <c r="B29" s="22" t="s">
        <v>2907</v>
      </c>
      <c r="C29" s="61">
        <v>24</v>
      </c>
      <c r="D29" s="95" t="s">
        <v>399</v>
      </c>
      <c r="E29" s="22" t="s">
        <v>2911</v>
      </c>
      <c r="F29" s="30">
        <v>1</v>
      </c>
      <c r="G29" s="30">
        <v>27</v>
      </c>
      <c r="H29" s="30">
        <v>8</v>
      </c>
      <c r="I29" s="30">
        <v>0</v>
      </c>
      <c r="J29" s="30">
        <v>0</v>
      </c>
      <c r="K29" s="25">
        <f t="shared" si="0"/>
        <v>36</v>
      </c>
      <c r="L29" s="62">
        <v>11630100005473</v>
      </c>
      <c r="M29" s="25" t="s">
        <v>88</v>
      </c>
      <c r="N29" s="46" t="s">
        <v>130</v>
      </c>
      <c r="O29" s="126">
        <v>1316</v>
      </c>
      <c r="P29" s="127">
        <v>0.28499999999999998</v>
      </c>
      <c r="Q29" s="127">
        <v>0.11399999999999988</v>
      </c>
      <c r="R29" s="128">
        <f t="shared" si="1"/>
        <v>0.39899999999999985</v>
      </c>
      <c r="S29" s="128">
        <f t="shared" si="2"/>
        <v>0.88289124000000008</v>
      </c>
      <c r="T29" s="128">
        <f t="shared" si="3"/>
        <v>1.5251387199999999</v>
      </c>
      <c r="U29" s="128">
        <f t="shared" si="10"/>
        <v>0.59789124000000005</v>
      </c>
      <c r="V29" s="128">
        <f t="shared" si="11"/>
        <v>1.4111387200000001</v>
      </c>
      <c r="W29" s="128">
        <f t="shared" si="6"/>
        <v>0.172451763324</v>
      </c>
      <c r="X29" s="128">
        <f t="shared" si="7"/>
        <v>0.42183640136533335</v>
      </c>
      <c r="Y29" s="128">
        <f t="shared" si="8"/>
        <v>0.52</v>
      </c>
      <c r="Z29" s="128">
        <f t="shared" si="9"/>
        <v>1.27</v>
      </c>
    </row>
    <row r="30" spans="1:26" s="1" customFormat="1" ht="24.95" customHeight="1">
      <c r="A30" s="22" t="s">
        <v>2399</v>
      </c>
      <c r="B30" s="22" t="s">
        <v>2491</v>
      </c>
      <c r="C30" s="61">
        <v>25</v>
      </c>
      <c r="D30" s="95" t="s">
        <v>249</v>
      </c>
      <c r="E30" s="22" t="s">
        <v>2492</v>
      </c>
      <c r="F30" s="30">
        <v>0</v>
      </c>
      <c r="G30" s="30">
        <v>41</v>
      </c>
      <c r="H30" s="30">
        <v>63</v>
      </c>
      <c r="I30" s="30">
        <v>0</v>
      </c>
      <c r="J30" s="30">
        <v>5</v>
      </c>
      <c r="K30" s="25">
        <f t="shared" si="0"/>
        <v>109</v>
      </c>
      <c r="L30" s="25">
        <v>50043823466</v>
      </c>
      <c r="M30" s="25" t="s">
        <v>89</v>
      </c>
      <c r="N30" s="45" t="s">
        <v>129</v>
      </c>
      <c r="O30" s="126">
        <v>3441</v>
      </c>
      <c r="P30" s="127">
        <v>0.80400000000000027</v>
      </c>
      <c r="Q30" s="127">
        <v>1.1458073500000028</v>
      </c>
      <c r="R30" s="128">
        <f t="shared" si="1"/>
        <v>1.949807350000003</v>
      </c>
      <c r="S30" s="128">
        <f t="shared" si="2"/>
        <v>2.3085324900000002</v>
      </c>
      <c r="T30" s="128">
        <f t="shared" si="3"/>
        <v>3.9878437199999999</v>
      </c>
      <c r="U30" s="128">
        <f t="shared" si="10"/>
        <v>1.5045324899999999</v>
      </c>
      <c r="V30" s="128">
        <f t="shared" si="11"/>
        <v>2.8420363699999971</v>
      </c>
      <c r="W30" s="128">
        <f t="shared" si="6"/>
        <v>0.43395732119899993</v>
      </c>
      <c r="X30" s="128">
        <f t="shared" si="7"/>
        <v>0.84957940553866584</v>
      </c>
      <c r="Y30" s="128">
        <f t="shared" si="8"/>
        <v>1.3</v>
      </c>
      <c r="Z30" s="128">
        <f t="shared" si="9"/>
        <v>2.5499999999999998</v>
      </c>
    </row>
    <row r="31" spans="1:26" s="1" customFormat="1" ht="24.95" customHeight="1">
      <c r="A31" s="22" t="s">
        <v>2399</v>
      </c>
      <c r="B31" s="22" t="s">
        <v>2907</v>
      </c>
      <c r="C31" s="61">
        <v>26</v>
      </c>
      <c r="D31" s="95" t="s">
        <v>391</v>
      </c>
      <c r="E31" s="22" t="s">
        <v>83</v>
      </c>
      <c r="F31" s="30">
        <v>0</v>
      </c>
      <c r="G31" s="30">
        <v>0</v>
      </c>
      <c r="H31" s="30">
        <v>37</v>
      </c>
      <c r="I31" s="30">
        <v>0</v>
      </c>
      <c r="J31" s="30">
        <v>0</v>
      </c>
      <c r="K31" s="25">
        <f t="shared" si="0"/>
        <v>37</v>
      </c>
      <c r="L31" s="62">
        <v>11630100005473</v>
      </c>
      <c r="M31" s="25" t="s">
        <v>88</v>
      </c>
      <c r="N31" s="46" t="s">
        <v>130</v>
      </c>
      <c r="O31" s="126">
        <v>1546</v>
      </c>
      <c r="P31" s="127">
        <v>0.6419999999999999</v>
      </c>
      <c r="Q31" s="127">
        <v>0.2430000000000001</v>
      </c>
      <c r="R31" s="128">
        <f t="shared" si="1"/>
        <v>0.88500000000000001</v>
      </c>
      <c r="S31" s="128">
        <f t="shared" si="2"/>
        <v>1.0371959400000001</v>
      </c>
      <c r="T31" s="128">
        <f t="shared" si="3"/>
        <v>1.7916903199999998</v>
      </c>
      <c r="U31" s="128">
        <f t="shared" si="10"/>
        <v>0.39519594000000025</v>
      </c>
      <c r="V31" s="128">
        <f t="shared" si="11"/>
        <v>1.5486903199999997</v>
      </c>
      <c r="W31" s="128">
        <f t="shared" si="6"/>
        <v>0.11398768229400007</v>
      </c>
      <c r="X31" s="128">
        <f t="shared" si="7"/>
        <v>0.46295515965866663</v>
      </c>
      <c r="Y31" s="128">
        <f t="shared" si="8"/>
        <v>0.34</v>
      </c>
      <c r="Z31" s="128">
        <f t="shared" si="9"/>
        <v>1.39</v>
      </c>
    </row>
    <row r="32" spans="1:26" s="1" customFormat="1" ht="24.95" customHeight="1">
      <c r="A32" s="22" t="s">
        <v>2399</v>
      </c>
      <c r="B32" s="22" t="s">
        <v>2399</v>
      </c>
      <c r="C32" s="61">
        <v>27</v>
      </c>
      <c r="D32" s="95" t="s">
        <v>246</v>
      </c>
      <c r="E32" s="22" t="s">
        <v>2400</v>
      </c>
      <c r="F32" s="24">
        <v>31</v>
      </c>
      <c r="G32" s="24">
        <v>21</v>
      </c>
      <c r="H32" s="24">
        <v>104</v>
      </c>
      <c r="I32" s="30">
        <v>0</v>
      </c>
      <c r="J32" s="24">
        <v>14</v>
      </c>
      <c r="K32" s="25">
        <f t="shared" si="0"/>
        <v>170</v>
      </c>
      <c r="L32" s="25">
        <v>50043823104</v>
      </c>
      <c r="M32" s="25" t="s">
        <v>89</v>
      </c>
      <c r="N32" s="45" t="s">
        <v>129</v>
      </c>
      <c r="O32" s="126">
        <v>5877</v>
      </c>
      <c r="P32" s="127">
        <v>1.2177861999999995</v>
      </c>
      <c r="Q32" s="127">
        <v>1.6772359300000024</v>
      </c>
      <c r="R32" s="128">
        <f t="shared" si="1"/>
        <v>2.8950221300000019</v>
      </c>
      <c r="S32" s="128">
        <f t="shared" si="2"/>
        <v>3.9428205300000001</v>
      </c>
      <c r="T32" s="128">
        <f t="shared" si="3"/>
        <v>6.8109728399999998</v>
      </c>
      <c r="U32" s="128">
        <f t="shared" si="10"/>
        <v>2.7250343300000006</v>
      </c>
      <c r="V32" s="128">
        <f t="shared" si="11"/>
        <v>5.1337369099999979</v>
      </c>
      <c r="W32" s="128">
        <f t="shared" si="6"/>
        <v>0.78599073524966678</v>
      </c>
      <c r="X32" s="128">
        <f t="shared" si="7"/>
        <v>1.534645086962666</v>
      </c>
      <c r="Y32" s="128">
        <f t="shared" si="8"/>
        <v>2.36</v>
      </c>
      <c r="Z32" s="128">
        <f t="shared" si="9"/>
        <v>4.5999999999999996</v>
      </c>
    </row>
    <row r="33" spans="1:26" s="1" customFormat="1" ht="24.95" customHeight="1">
      <c r="A33" s="22" t="s">
        <v>2399</v>
      </c>
      <c r="B33" s="66" t="s">
        <v>2465</v>
      </c>
      <c r="C33" s="61">
        <v>28</v>
      </c>
      <c r="D33" s="95" t="s">
        <v>243</v>
      </c>
      <c r="E33" s="22" t="s">
        <v>2466</v>
      </c>
      <c r="F33" s="30">
        <v>17</v>
      </c>
      <c r="G33" s="30">
        <v>59</v>
      </c>
      <c r="H33" s="30">
        <v>18</v>
      </c>
      <c r="I33" s="30">
        <v>0</v>
      </c>
      <c r="J33" s="30">
        <v>2</v>
      </c>
      <c r="K33" s="25">
        <f t="shared" si="0"/>
        <v>96</v>
      </c>
      <c r="L33" s="25">
        <v>50043822372</v>
      </c>
      <c r="M33" s="25" t="s">
        <v>89</v>
      </c>
      <c r="N33" s="45" t="s">
        <v>129</v>
      </c>
      <c r="O33" s="126">
        <v>2844</v>
      </c>
      <c r="P33" s="127">
        <v>1.0203000000000002</v>
      </c>
      <c r="Q33" s="127">
        <v>1.0301</v>
      </c>
      <c r="R33" s="128">
        <f t="shared" si="1"/>
        <v>2.0504000000000002</v>
      </c>
      <c r="S33" s="128">
        <f t="shared" si="2"/>
        <v>1.90801116</v>
      </c>
      <c r="T33" s="128">
        <f t="shared" si="3"/>
        <v>3.29596848</v>
      </c>
      <c r="U33" s="128">
        <f t="shared" si="10"/>
        <v>0.88771115999999983</v>
      </c>
      <c r="V33" s="128">
        <f t="shared" si="11"/>
        <v>2.26586848</v>
      </c>
      <c r="W33" s="128">
        <f t="shared" si="6"/>
        <v>0.25604548891599993</v>
      </c>
      <c r="X33" s="128">
        <f t="shared" si="7"/>
        <v>0.67734361762133333</v>
      </c>
      <c r="Y33" s="128">
        <f t="shared" si="8"/>
        <v>0.77</v>
      </c>
      <c r="Z33" s="128">
        <f t="shared" si="9"/>
        <v>2.0299999999999998</v>
      </c>
    </row>
    <row r="34" spans="1:26" s="1" customFormat="1" ht="24.95" customHeight="1">
      <c r="A34" s="22" t="s">
        <v>2399</v>
      </c>
      <c r="B34" s="22" t="s">
        <v>2467</v>
      </c>
      <c r="C34" s="61">
        <v>29</v>
      </c>
      <c r="D34" s="95" t="s">
        <v>252</v>
      </c>
      <c r="E34" s="22" t="s">
        <v>2468</v>
      </c>
      <c r="F34" s="30">
        <v>12</v>
      </c>
      <c r="G34" s="30">
        <v>54</v>
      </c>
      <c r="H34" s="30">
        <v>35</v>
      </c>
      <c r="I34" s="30">
        <v>0</v>
      </c>
      <c r="J34" s="30">
        <v>14</v>
      </c>
      <c r="K34" s="25">
        <f t="shared" si="0"/>
        <v>115</v>
      </c>
      <c r="L34" s="25">
        <v>50043823874</v>
      </c>
      <c r="M34" s="25" t="s">
        <v>89</v>
      </c>
      <c r="N34" s="45" t="s">
        <v>129</v>
      </c>
      <c r="O34" s="126">
        <v>3529</v>
      </c>
      <c r="P34" s="127">
        <v>0.70300000000000007</v>
      </c>
      <c r="Q34" s="127">
        <v>0.98800000000000043</v>
      </c>
      <c r="R34" s="128">
        <f t="shared" si="1"/>
        <v>1.6910000000000005</v>
      </c>
      <c r="S34" s="128">
        <f t="shared" si="2"/>
        <v>2.3675708100000001</v>
      </c>
      <c r="T34" s="128">
        <f t="shared" si="3"/>
        <v>4.0898286800000001</v>
      </c>
      <c r="U34" s="128">
        <f t="shared" si="10"/>
        <v>1.6645708100000001</v>
      </c>
      <c r="V34" s="128">
        <f t="shared" si="11"/>
        <v>3.1018286799999997</v>
      </c>
      <c r="W34" s="128">
        <f t="shared" si="6"/>
        <v>0.48011770729766667</v>
      </c>
      <c r="X34" s="128">
        <f t="shared" si="7"/>
        <v>0.92723998674133323</v>
      </c>
      <c r="Y34" s="128">
        <f t="shared" si="8"/>
        <v>1.44</v>
      </c>
      <c r="Z34" s="128">
        <f t="shared" si="9"/>
        <v>2.78</v>
      </c>
    </row>
    <row r="35" spans="1:26" s="1" customFormat="1" ht="24.95" customHeight="1">
      <c r="A35" s="22" t="s">
        <v>2399</v>
      </c>
      <c r="B35" s="22" t="s">
        <v>2467</v>
      </c>
      <c r="C35" s="61">
        <v>30</v>
      </c>
      <c r="D35" s="95" t="s">
        <v>251</v>
      </c>
      <c r="E35" s="22" t="s">
        <v>2469</v>
      </c>
      <c r="F35" s="30">
        <v>2</v>
      </c>
      <c r="G35" s="30">
        <v>23</v>
      </c>
      <c r="H35" s="30">
        <v>22</v>
      </c>
      <c r="I35" s="30">
        <v>0</v>
      </c>
      <c r="J35" s="30">
        <v>39</v>
      </c>
      <c r="K35" s="25">
        <f t="shared" si="0"/>
        <v>86</v>
      </c>
      <c r="L35" s="25">
        <v>50043823738</v>
      </c>
      <c r="M35" s="25" t="s">
        <v>89</v>
      </c>
      <c r="N35" s="45" t="s">
        <v>129</v>
      </c>
      <c r="O35" s="126">
        <v>3094</v>
      </c>
      <c r="P35" s="127">
        <v>0.29200000000000004</v>
      </c>
      <c r="Q35" s="127">
        <v>5.8000000000000274E-2</v>
      </c>
      <c r="R35" s="128">
        <f t="shared" si="1"/>
        <v>0.35000000000000031</v>
      </c>
      <c r="S35" s="128">
        <f t="shared" si="2"/>
        <v>2.07573366</v>
      </c>
      <c r="T35" s="128">
        <f t="shared" si="3"/>
        <v>3.5856984799999996</v>
      </c>
      <c r="U35" s="128">
        <f t="shared" si="10"/>
        <v>1.78373366</v>
      </c>
      <c r="V35" s="128">
        <f t="shared" si="11"/>
        <v>3.5276984799999993</v>
      </c>
      <c r="W35" s="128">
        <f t="shared" si="6"/>
        <v>0.51448824533266668</v>
      </c>
      <c r="X35" s="128">
        <f t="shared" si="7"/>
        <v>1.0545466656213331</v>
      </c>
      <c r="Y35" s="128">
        <f t="shared" si="8"/>
        <v>1.54</v>
      </c>
      <c r="Z35" s="128">
        <f t="shared" si="9"/>
        <v>3.16</v>
      </c>
    </row>
    <row r="36" spans="1:26" s="1" customFormat="1" ht="24.95" customHeight="1">
      <c r="A36" s="22" t="s">
        <v>2399</v>
      </c>
      <c r="B36" s="22" t="s">
        <v>3004</v>
      </c>
      <c r="C36" s="61">
        <v>31</v>
      </c>
      <c r="D36" s="95" t="s">
        <v>244</v>
      </c>
      <c r="E36" s="22" t="s">
        <v>2500</v>
      </c>
      <c r="F36" s="30">
        <v>16</v>
      </c>
      <c r="G36" s="30">
        <v>36</v>
      </c>
      <c r="H36" s="30">
        <v>62</v>
      </c>
      <c r="I36" s="30">
        <v>0</v>
      </c>
      <c r="J36" s="30">
        <v>0</v>
      </c>
      <c r="K36" s="25">
        <f t="shared" si="0"/>
        <v>114</v>
      </c>
      <c r="L36" s="25">
        <v>50043822496</v>
      </c>
      <c r="M36" s="25" t="s">
        <v>89</v>
      </c>
      <c r="N36" s="45" t="s">
        <v>129</v>
      </c>
      <c r="O36" s="126">
        <v>3634</v>
      </c>
      <c r="P36" s="127">
        <v>0.98899999999999966</v>
      </c>
      <c r="Q36" s="127">
        <v>1.7340000000000004</v>
      </c>
      <c r="R36" s="128">
        <f t="shared" si="1"/>
        <v>2.7229999999999999</v>
      </c>
      <c r="S36" s="128">
        <f t="shared" si="2"/>
        <v>2.4380142600000001</v>
      </c>
      <c r="T36" s="128">
        <f t="shared" si="3"/>
        <v>4.2115152799999995</v>
      </c>
      <c r="U36" s="128">
        <f t="shared" si="10"/>
        <v>1.4490142600000004</v>
      </c>
      <c r="V36" s="128">
        <f t="shared" si="11"/>
        <v>2.4775152799999991</v>
      </c>
      <c r="W36" s="128">
        <f t="shared" si="6"/>
        <v>0.41794401305933343</v>
      </c>
      <c r="X36" s="128">
        <f t="shared" si="7"/>
        <v>0.74061190103466645</v>
      </c>
      <c r="Y36" s="128">
        <f t="shared" si="8"/>
        <v>1.25</v>
      </c>
      <c r="Z36" s="128">
        <f t="shared" si="9"/>
        <v>2.2200000000000002</v>
      </c>
    </row>
    <row r="37" spans="1:26" s="1" customFormat="1" ht="24.95" customHeight="1">
      <c r="A37" s="22" t="s">
        <v>2399</v>
      </c>
      <c r="B37" s="22" t="s">
        <v>2489</v>
      </c>
      <c r="C37" s="61">
        <v>32</v>
      </c>
      <c r="D37" s="95" t="s">
        <v>341</v>
      </c>
      <c r="E37" s="22" t="s">
        <v>2490</v>
      </c>
      <c r="F37" s="30">
        <v>0</v>
      </c>
      <c r="G37" s="30">
        <v>28</v>
      </c>
      <c r="H37" s="30">
        <v>82</v>
      </c>
      <c r="I37" s="30">
        <v>0</v>
      </c>
      <c r="J37" s="30">
        <v>0</v>
      </c>
      <c r="K37" s="25">
        <f t="shared" si="0"/>
        <v>110</v>
      </c>
      <c r="L37" s="25">
        <v>50044378490</v>
      </c>
      <c r="M37" s="25" t="s">
        <v>89</v>
      </c>
      <c r="N37" s="45" t="s">
        <v>129</v>
      </c>
      <c r="O37" s="126">
        <v>2930</v>
      </c>
      <c r="P37" s="127">
        <v>0.84410479999999977</v>
      </c>
      <c r="Q37" s="127">
        <v>1.179088120000001</v>
      </c>
      <c r="R37" s="128">
        <f t="shared" si="1"/>
        <v>2.0231929200000005</v>
      </c>
      <c r="S37" s="128">
        <f t="shared" si="2"/>
        <v>1.9657077000000001</v>
      </c>
      <c r="T37" s="128">
        <f t="shared" si="3"/>
        <v>3.3956355999999999</v>
      </c>
      <c r="U37" s="128">
        <f t="shared" si="10"/>
        <v>1.1216029000000003</v>
      </c>
      <c r="V37" s="128">
        <f t="shared" si="11"/>
        <v>2.2165474799999991</v>
      </c>
      <c r="W37" s="128">
        <f t="shared" si="6"/>
        <v>0.3235076631233334</v>
      </c>
      <c r="X37" s="128">
        <f t="shared" si="7"/>
        <v>0.66259992668799972</v>
      </c>
      <c r="Y37" s="128">
        <f t="shared" si="8"/>
        <v>0.97</v>
      </c>
      <c r="Z37" s="128">
        <f t="shared" si="9"/>
        <v>1.99</v>
      </c>
    </row>
    <row r="38" spans="1:26" s="1" customFormat="1" ht="24.95" customHeight="1">
      <c r="A38" s="22" t="s">
        <v>2399</v>
      </c>
      <c r="B38" s="22" t="s">
        <v>3004</v>
      </c>
      <c r="C38" s="61">
        <v>33</v>
      </c>
      <c r="D38" s="95" t="s">
        <v>382</v>
      </c>
      <c r="E38" s="22" t="s">
        <v>3005</v>
      </c>
      <c r="F38" s="30">
        <v>0</v>
      </c>
      <c r="G38" s="30">
        <v>32</v>
      </c>
      <c r="H38" s="30">
        <v>19</v>
      </c>
      <c r="I38" s="30">
        <v>0</v>
      </c>
      <c r="J38" s="30">
        <v>0</v>
      </c>
      <c r="K38" s="25">
        <f t="shared" si="0"/>
        <v>51</v>
      </c>
      <c r="L38" s="25">
        <v>59012174568</v>
      </c>
      <c r="M38" s="25" t="s">
        <v>89</v>
      </c>
      <c r="N38" s="45" t="s">
        <v>129</v>
      </c>
      <c r="O38" s="126">
        <v>1563</v>
      </c>
      <c r="P38" s="127">
        <v>0.78300000000000014</v>
      </c>
      <c r="Q38" s="127">
        <v>1.3379999999999999</v>
      </c>
      <c r="R38" s="128">
        <f t="shared" si="1"/>
        <v>2.121</v>
      </c>
      <c r="S38" s="128">
        <f t="shared" si="2"/>
        <v>1.0486010700000001</v>
      </c>
      <c r="T38" s="128">
        <f t="shared" si="3"/>
        <v>1.8113919599999999</v>
      </c>
      <c r="U38" s="128">
        <f t="shared" si="10"/>
        <v>0.26560106999999999</v>
      </c>
      <c r="V38" s="128">
        <f t="shared" si="11"/>
        <v>0.47339196000000006</v>
      </c>
      <c r="W38" s="128">
        <f t="shared" si="6"/>
        <v>7.6608201956999994E-2</v>
      </c>
      <c r="X38" s="128">
        <f t="shared" si="7"/>
        <v>0.14151263657600002</v>
      </c>
      <c r="Y38" s="128">
        <f t="shared" si="8"/>
        <v>0.23</v>
      </c>
      <c r="Z38" s="128">
        <f t="shared" si="9"/>
        <v>0.42</v>
      </c>
    </row>
    <row r="39" spans="1:26" s="1" customFormat="1" ht="24.95" customHeight="1">
      <c r="A39" s="22" t="s">
        <v>2399</v>
      </c>
      <c r="B39" s="22" t="s">
        <v>2491</v>
      </c>
      <c r="C39" s="61">
        <v>34</v>
      </c>
      <c r="D39" s="95" t="s">
        <v>247</v>
      </c>
      <c r="E39" s="22" t="s">
        <v>2494</v>
      </c>
      <c r="F39" s="30">
        <v>1</v>
      </c>
      <c r="G39" s="30">
        <v>30</v>
      </c>
      <c r="H39" s="30">
        <v>20</v>
      </c>
      <c r="I39" s="30">
        <v>0</v>
      </c>
      <c r="J39" s="30">
        <v>0</v>
      </c>
      <c r="K39" s="25">
        <f t="shared" si="0"/>
        <v>51</v>
      </c>
      <c r="L39" s="25">
        <v>50043823228</v>
      </c>
      <c r="M39" s="25" t="s">
        <v>89</v>
      </c>
      <c r="N39" s="45" t="s">
        <v>129</v>
      </c>
      <c r="O39" s="126">
        <v>1908</v>
      </c>
      <c r="P39" s="127">
        <v>0.28570000000000007</v>
      </c>
      <c r="Q39" s="127">
        <v>0.44500000000000001</v>
      </c>
      <c r="R39" s="128">
        <f t="shared" si="1"/>
        <v>0.73070000000000013</v>
      </c>
      <c r="S39" s="128">
        <f t="shared" si="2"/>
        <v>1.2800581200000001</v>
      </c>
      <c r="T39" s="128">
        <f t="shared" si="3"/>
        <v>2.2112193599999999</v>
      </c>
      <c r="U39" s="128">
        <f t="shared" si="10"/>
        <v>0.99435812000000001</v>
      </c>
      <c r="V39" s="128">
        <f t="shared" si="11"/>
        <v>1.7662193599999998</v>
      </c>
      <c r="W39" s="128">
        <f t="shared" si="6"/>
        <v>0.28680602707866665</v>
      </c>
      <c r="X39" s="128">
        <f t="shared" si="7"/>
        <v>0.52798184068266663</v>
      </c>
      <c r="Y39" s="128">
        <f t="shared" si="8"/>
        <v>0.86</v>
      </c>
      <c r="Z39" s="128">
        <f t="shared" si="9"/>
        <v>1.58</v>
      </c>
    </row>
    <row r="40" spans="1:26" s="1" customFormat="1" ht="24.95" customHeight="1">
      <c r="A40" s="22" t="s">
        <v>2399</v>
      </c>
      <c r="B40" s="22" t="s">
        <v>2470</v>
      </c>
      <c r="C40" s="61">
        <v>35</v>
      </c>
      <c r="D40" s="95" t="s">
        <v>342</v>
      </c>
      <c r="E40" s="22" t="s">
        <v>2471</v>
      </c>
      <c r="F40" s="30">
        <v>0</v>
      </c>
      <c r="G40" s="30">
        <v>30</v>
      </c>
      <c r="H40" s="30">
        <v>68</v>
      </c>
      <c r="I40" s="30">
        <v>0</v>
      </c>
      <c r="J40" s="30">
        <v>0</v>
      </c>
      <c r="K40" s="25">
        <f t="shared" si="0"/>
        <v>98</v>
      </c>
      <c r="L40" s="25">
        <v>50044378525</v>
      </c>
      <c r="M40" s="25" t="s">
        <v>89</v>
      </c>
      <c r="N40" s="45" t="s">
        <v>129</v>
      </c>
      <c r="O40" s="126">
        <v>2286</v>
      </c>
      <c r="P40" s="127">
        <v>2.2069999999999999</v>
      </c>
      <c r="Q40" s="127">
        <v>1.3830000000000005</v>
      </c>
      <c r="R40" s="128">
        <f t="shared" si="1"/>
        <v>3.5900000000000003</v>
      </c>
      <c r="S40" s="128">
        <f t="shared" si="2"/>
        <v>1.5336545400000001</v>
      </c>
      <c r="T40" s="128">
        <f t="shared" si="3"/>
        <v>2.64929112</v>
      </c>
      <c r="U40" s="151">
        <v>0</v>
      </c>
      <c r="V40" s="128">
        <f>T40-Q40</f>
        <v>1.2662911199999995</v>
      </c>
      <c r="W40" s="128">
        <f t="shared" si="6"/>
        <v>0</v>
      </c>
      <c r="X40" s="128">
        <f t="shared" si="7"/>
        <v>0.3785366254719999</v>
      </c>
      <c r="Y40" s="128">
        <f t="shared" si="8"/>
        <v>0</v>
      </c>
      <c r="Z40" s="128">
        <f t="shared" si="9"/>
        <v>1.1399999999999999</v>
      </c>
    </row>
    <row r="41" spans="1:26" s="1" customFormat="1" ht="24.95" customHeight="1">
      <c r="A41" s="22" t="s">
        <v>2399</v>
      </c>
      <c r="B41" s="22" t="s">
        <v>2470</v>
      </c>
      <c r="C41" s="61">
        <v>36</v>
      </c>
      <c r="D41" s="95" t="s">
        <v>250</v>
      </c>
      <c r="E41" s="22" t="s">
        <v>2324</v>
      </c>
      <c r="F41" s="30">
        <v>4</v>
      </c>
      <c r="G41" s="30">
        <v>41</v>
      </c>
      <c r="H41" s="30">
        <v>0</v>
      </c>
      <c r="I41" s="30">
        <v>0</v>
      </c>
      <c r="J41" s="30">
        <v>19</v>
      </c>
      <c r="K41" s="25">
        <f t="shared" si="0"/>
        <v>64</v>
      </c>
      <c r="L41" s="25">
        <v>50044378693</v>
      </c>
      <c r="M41" s="25" t="s">
        <v>89</v>
      </c>
      <c r="N41" s="45" t="s">
        <v>129</v>
      </c>
      <c r="O41" s="126">
        <v>1499</v>
      </c>
      <c r="P41" s="127">
        <v>0.28600000000000009</v>
      </c>
      <c r="Q41" s="127">
        <v>0.16599999999999993</v>
      </c>
      <c r="R41" s="128">
        <f t="shared" si="1"/>
        <v>0.45200000000000001</v>
      </c>
      <c r="S41" s="128">
        <f t="shared" si="2"/>
        <v>1.0056641100000001</v>
      </c>
      <c r="T41" s="128">
        <f t="shared" si="3"/>
        <v>1.7372210799999999</v>
      </c>
      <c r="U41" s="128">
        <f>S41-P41</f>
        <v>0.71966411000000008</v>
      </c>
      <c r="V41" s="128">
        <f>T41-Q41</f>
        <v>1.5712210799999999</v>
      </c>
      <c r="W41" s="128">
        <f t="shared" si="6"/>
        <v>0.20757511812766669</v>
      </c>
      <c r="X41" s="128">
        <f t="shared" si="7"/>
        <v>0.46969035484800004</v>
      </c>
      <c r="Y41" s="128">
        <f t="shared" si="8"/>
        <v>0.62</v>
      </c>
      <c r="Z41" s="128">
        <f t="shared" si="9"/>
        <v>1.41</v>
      </c>
    </row>
    <row r="42" spans="1:26" s="1" customFormat="1" ht="24.95" customHeight="1">
      <c r="A42" s="22" t="s">
        <v>2399</v>
      </c>
      <c r="B42" s="22" t="s">
        <v>2491</v>
      </c>
      <c r="C42" s="61">
        <v>37</v>
      </c>
      <c r="D42" s="96" t="s">
        <v>248</v>
      </c>
      <c r="E42" s="22" t="s">
        <v>2493</v>
      </c>
      <c r="F42" s="30">
        <v>1</v>
      </c>
      <c r="G42" s="30">
        <v>75</v>
      </c>
      <c r="H42" s="30">
        <v>32</v>
      </c>
      <c r="I42" s="30">
        <v>0</v>
      </c>
      <c r="J42" s="30">
        <v>0</v>
      </c>
      <c r="K42" s="25">
        <f t="shared" si="0"/>
        <v>108</v>
      </c>
      <c r="L42" s="25">
        <v>50043823331</v>
      </c>
      <c r="M42" s="25" t="s">
        <v>89</v>
      </c>
      <c r="N42" s="45" t="s">
        <v>129</v>
      </c>
      <c r="O42" s="126">
        <v>3654</v>
      </c>
      <c r="P42" s="127">
        <v>0.42700000000000005</v>
      </c>
      <c r="Q42" s="127">
        <v>0.69900000000000029</v>
      </c>
      <c r="R42" s="128">
        <f t="shared" si="1"/>
        <v>1.1260000000000003</v>
      </c>
      <c r="S42" s="128">
        <f t="shared" si="2"/>
        <v>2.4514320600000001</v>
      </c>
      <c r="T42" s="128">
        <f t="shared" si="3"/>
        <v>4.2346936799999995</v>
      </c>
      <c r="U42" s="128">
        <f>S42-P42</f>
        <v>2.0244320600000001</v>
      </c>
      <c r="V42" s="128">
        <f>T42-Q42</f>
        <v>3.5356936799999992</v>
      </c>
      <c r="W42" s="128">
        <f t="shared" si="6"/>
        <v>0.58391368717266667</v>
      </c>
      <c r="X42" s="128">
        <f t="shared" si="7"/>
        <v>1.0569366974079997</v>
      </c>
      <c r="Y42" s="128">
        <f t="shared" si="8"/>
        <v>1.75</v>
      </c>
      <c r="Z42" s="128">
        <f t="shared" si="9"/>
        <v>3.17</v>
      </c>
    </row>
    <row r="43" spans="1:26" s="1" customFormat="1" ht="24.95" customHeight="1">
      <c r="A43" s="22" t="s">
        <v>2399</v>
      </c>
      <c r="B43" s="22" t="s">
        <v>2907</v>
      </c>
      <c r="C43" s="61">
        <v>38</v>
      </c>
      <c r="D43" s="96" t="s">
        <v>392</v>
      </c>
      <c r="E43" s="22" t="s">
        <v>2910</v>
      </c>
      <c r="F43" s="30">
        <v>7</v>
      </c>
      <c r="G43" s="30">
        <v>43</v>
      </c>
      <c r="H43" s="30">
        <v>11</v>
      </c>
      <c r="I43" s="30">
        <v>0</v>
      </c>
      <c r="J43" s="30">
        <v>34</v>
      </c>
      <c r="K43" s="25">
        <f t="shared" si="0"/>
        <v>95</v>
      </c>
      <c r="L43" s="62">
        <v>11630100005473</v>
      </c>
      <c r="M43" s="25" t="s">
        <v>88</v>
      </c>
      <c r="N43" s="46" t="s">
        <v>130</v>
      </c>
      <c r="O43" s="126">
        <v>3441</v>
      </c>
      <c r="P43" s="127">
        <v>5.2068260000000004</v>
      </c>
      <c r="Q43" s="127">
        <v>6.4547939000000003</v>
      </c>
      <c r="R43" s="128">
        <f t="shared" si="1"/>
        <v>11.661619900000002</v>
      </c>
      <c r="S43" s="128">
        <f t="shared" si="2"/>
        <v>2.3085324900000002</v>
      </c>
      <c r="T43" s="128">
        <f t="shared" si="3"/>
        <v>3.9878437199999999</v>
      </c>
      <c r="U43" s="151">
        <v>0</v>
      </c>
      <c r="V43" s="151">
        <v>0</v>
      </c>
      <c r="W43" s="128">
        <f t="shared" si="6"/>
        <v>0</v>
      </c>
      <c r="X43" s="128">
        <f t="shared" si="7"/>
        <v>0</v>
      </c>
      <c r="Y43" s="128">
        <f t="shared" si="8"/>
        <v>0</v>
      </c>
      <c r="Z43" s="128">
        <f t="shared" si="9"/>
        <v>0</v>
      </c>
    </row>
    <row r="44" spans="1:26" s="1" customFormat="1" ht="24.95" customHeight="1">
      <c r="A44" s="22" t="s">
        <v>2399</v>
      </c>
      <c r="B44" s="22" t="s">
        <v>2907</v>
      </c>
      <c r="C44" s="61">
        <v>39</v>
      </c>
      <c r="D44" s="95" t="s">
        <v>393</v>
      </c>
      <c r="E44" s="22" t="s">
        <v>2909</v>
      </c>
      <c r="F44" s="30">
        <v>18</v>
      </c>
      <c r="G44" s="30">
        <v>70</v>
      </c>
      <c r="H44" s="30">
        <v>85</v>
      </c>
      <c r="I44" s="30">
        <v>0</v>
      </c>
      <c r="J44" s="30">
        <v>15</v>
      </c>
      <c r="K44" s="25">
        <f t="shared" si="0"/>
        <v>188</v>
      </c>
      <c r="L44" s="62">
        <v>11630100005473</v>
      </c>
      <c r="M44" s="25" t="s">
        <v>88</v>
      </c>
      <c r="N44" s="46" t="s">
        <v>130</v>
      </c>
      <c r="O44" s="126">
        <v>4717</v>
      </c>
      <c r="P44" s="127">
        <v>1.1479999999999999</v>
      </c>
      <c r="Q44" s="127">
        <v>2.59</v>
      </c>
      <c r="R44" s="128">
        <f t="shared" si="1"/>
        <v>3.7379999999999995</v>
      </c>
      <c r="S44" s="128">
        <f t="shared" si="2"/>
        <v>3.1645881300000003</v>
      </c>
      <c r="T44" s="128">
        <f t="shared" si="3"/>
        <v>5.4666256399999993</v>
      </c>
      <c r="U44" s="128">
        <f t="shared" ref="U44:V49" si="12">S44-P44</f>
        <v>2.0165881300000006</v>
      </c>
      <c r="V44" s="128">
        <f t="shared" si="12"/>
        <v>2.8766256399999994</v>
      </c>
      <c r="W44" s="128">
        <f t="shared" si="6"/>
        <v>0.58165123629633342</v>
      </c>
      <c r="X44" s="128">
        <f t="shared" si="7"/>
        <v>0.85991929131733325</v>
      </c>
      <c r="Y44" s="128">
        <f t="shared" si="8"/>
        <v>1.74</v>
      </c>
      <c r="Z44" s="128">
        <f t="shared" si="9"/>
        <v>2.58</v>
      </c>
    </row>
    <row r="45" spans="1:26" s="1" customFormat="1" ht="24.95" customHeight="1">
      <c r="A45" s="22" t="s">
        <v>2516</v>
      </c>
      <c r="B45" s="22" t="s">
        <v>2435</v>
      </c>
      <c r="C45" s="61">
        <v>40</v>
      </c>
      <c r="D45" s="95" t="s">
        <v>144</v>
      </c>
      <c r="E45" s="22" t="s">
        <v>2436</v>
      </c>
      <c r="F45" s="30">
        <v>11</v>
      </c>
      <c r="G45" s="30">
        <v>84</v>
      </c>
      <c r="H45" s="30">
        <v>11</v>
      </c>
      <c r="I45" s="30">
        <v>0</v>
      </c>
      <c r="J45" s="30">
        <v>8</v>
      </c>
      <c r="K45" s="25">
        <f t="shared" si="0"/>
        <v>114</v>
      </c>
      <c r="L45" s="25">
        <v>50042955857</v>
      </c>
      <c r="M45" s="25" t="s">
        <v>89</v>
      </c>
      <c r="N45" s="45" t="s">
        <v>129</v>
      </c>
      <c r="O45" s="126">
        <v>3719</v>
      </c>
      <c r="P45" s="127">
        <v>1.4039999999999999</v>
      </c>
      <c r="Q45" s="127">
        <v>-2.7927520000000428E-2</v>
      </c>
      <c r="R45" s="128">
        <f t="shared" si="1"/>
        <v>1.3760724799999995</v>
      </c>
      <c r="S45" s="128">
        <f t="shared" si="2"/>
        <v>2.49503991</v>
      </c>
      <c r="T45" s="128">
        <f t="shared" si="3"/>
        <v>4.3100234799999999</v>
      </c>
      <c r="U45" s="128">
        <f t="shared" si="12"/>
        <v>1.0910399100000001</v>
      </c>
      <c r="V45" s="128">
        <f t="shared" si="12"/>
        <v>4.3379510000000003</v>
      </c>
      <c r="W45" s="128">
        <f t="shared" si="6"/>
        <v>0.31469227804100003</v>
      </c>
      <c r="X45" s="128">
        <f t="shared" si="7"/>
        <v>1.2967581522666669</v>
      </c>
      <c r="Y45" s="128">
        <f t="shared" si="8"/>
        <v>0.94</v>
      </c>
      <c r="Z45" s="128">
        <f t="shared" si="9"/>
        <v>3.89</v>
      </c>
    </row>
    <row r="46" spans="1:26" s="1" customFormat="1" ht="24.95" customHeight="1">
      <c r="A46" s="22" t="s">
        <v>2516</v>
      </c>
      <c r="B46" s="22" t="s">
        <v>2521</v>
      </c>
      <c r="C46" s="61">
        <v>41</v>
      </c>
      <c r="D46" s="95" t="s">
        <v>145</v>
      </c>
      <c r="E46" s="22" t="s">
        <v>2522</v>
      </c>
      <c r="F46" s="30">
        <v>3</v>
      </c>
      <c r="G46" s="30">
        <v>117</v>
      </c>
      <c r="H46" s="30">
        <v>16</v>
      </c>
      <c r="I46" s="30">
        <v>0</v>
      </c>
      <c r="J46" s="30">
        <v>0</v>
      </c>
      <c r="K46" s="25">
        <f t="shared" si="0"/>
        <v>136</v>
      </c>
      <c r="L46" s="25">
        <v>50042955948</v>
      </c>
      <c r="M46" s="25" t="s">
        <v>89</v>
      </c>
      <c r="N46" s="45" t="s">
        <v>129</v>
      </c>
      <c r="O46" s="126">
        <v>3979</v>
      </c>
      <c r="P46" s="127">
        <v>0.68100000000000005</v>
      </c>
      <c r="Q46" s="127">
        <v>0.74699999999999944</v>
      </c>
      <c r="R46" s="128">
        <f t="shared" si="1"/>
        <v>1.4279999999999995</v>
      </c>
      <c r="S46" s="128">
        <f t="shared" si="2"/>
        <v>2.66947131</v>
      </c>
      <c r="T46" s="128">
        <f t="shared" si="3"/>
        <v>4.6113426799999999</v>
      </c>
      <c r="U46" s="128">
        <f t="shared" si="12"/>
        <v>1.98847131</v>
      </c>
      <c r="V46" s="128">
        <f t="shared" si="12"/>
        <v>3.8643426800000005</v>
      </c>
      <c r="W46" s="128">
        <f t="shared" si="6"/>
        <v>0.57354140818099997</v>
      </c>
      <c r="X46" s="128">
        <f t="shared" si="7"/>
        <v>1.1551808384746669</v>
      </c>
      <c r="Y46" s="128">
        <f t="shared" si="8"/>
        <v>1.72</v>
      </c>
      <c r="Z46" s="128">
        <f t="shared" si="9"/>
        <v>3.47</v>
      </c>
    </row>
    <row r="47" spans="1:26" s="1" customFormat="1" ht="24.95" customHeight="1">
      <c r="A47" s="22" t="s">
        <v>2516</v>
      </c>
      <c r="B47" s="22" t="s">
        <v>2394</v>
      </c>
      <c r="C47" s="61">
        <v>42</v>
      </c>
      <c r="D47" s="95" t="s">
        <v>150</v>
      </c>
      <c r="E47" s="22" t="s">
        <v>2395</v>
      </c>
      <c r="F47" s="30">
        <v>9</v>
      </c>
      <c r="G47" s="30">
        <v>62</v>
      </c>
      <c r="H47" s="30">
        <v>33</v>
      </c>
      <c r="I47" s="30">
        <v>0</v>
      </c>
      <c r="J47" s="30">
        <v>0</v>
      </c>
      <c r="K47" s="25">
        <f t="shared" si="0"/>
        <v>104</v>
      </c>
      <c r="L47" s="25">
        <v>50042958224</v>
      </c>
      <c r="M47" s="25" t="s">
        <v>89</v>
      </c>
      <c r="N47" s="45" t="s">
        <v>129</v>
      </c>
      <c r="O47" s="126">
        <v>3052</v>
      </c>
      <c r="P47" s="127">
        <v>0.435</v>
      </c>
      <c r="Q47" s="127">
        <v>0.85799999999999965</v>
      </c>
      <c r="R47" s="128">
        <f t="shared" si="1"/>
        <v>1.2929999999999997</v>
      </c>
      <c r="S47" s="128">
        <f t="shared" si="2"/>
        <v>2.0475562800000002</v>
      </c>
      <c r="T47" s="128">
        <f t="shared" si="3"/>
        <v>3.5370238399999998</v>
      </c>
      <c r="U47" s="128">
        <f t="shared" si="12"/>
        <v>1.6125562800000002</v>
      </c>
      <c r="V47" s="128">
        <f t="shared" si="12"/>
        <v>2.6790238400000002</v>
      </c>
      <c r="W47" s="128">
        <f t="shared" si="6"/>
        <v>0.46511498302800008</v>
      </c>
      <c r="X47" s="128">
        <f t="shared" si="7"/>
        <v>0.80084952657066677</v>
      </c>
      <c r="Y47" s="128">
        <f t="shared" si="8"/>
        <v>1.4</v>
      </c>
      <c r="Z47" s="128">
        <f t="shared" si="9"/>
        <v>2.4</v>
      </c>
    </row>
    <row r="48" spans="1:26" s="1" customFormat="1" ht="24.95" customHeight="1">
      <c r="A48" s="22" t="s">
        <v>2516</v>
      </c>
      <c r="B48" s="22" t="s">
        <v>2514</v>
      </c>
      <c r="C48" s="61">
        <v>43</v>
      </c>
      <c r="D48" s="95" t="s">
        <v>276</v>
      </c>
      <c r="E48" s="22" t="s">
        <v>2515</v>
      </c>
      <c r="F48" s="30">
        <v>3</v>
      </c>
      <c r="G48" s="30">
        <v>68</v>
      </c>
      <c r="H48" s="30">
        <v>24</v>
      </c>
      <c r="I48" s="30">
        <v>0</v>
      </c>
      <c r="J48" s="30">
        <v>0</v>
      </c>
      <c r="K48" s="25">
        <f t="shared" si="0"/>
        <v>95</v>
      </c>
      <c r="L48" s="25">
        <v>50043925219</v>
      </c>
      <c r="M48" s="25" t="s">
        <v>89</v>
      </c>
      <c r="N48" s="45" t="s">
        <v>129</v>
      </c>
      <c r="O48" s="126">
        <v>2499</v>
      </c>
      <c r="P48" s="127">
        <v>0.65199999999999958</v>
      </c>
      <c r="Q48" s="127">
        <v>0.93500000000000005</v>
      </c>
      <c r="R48" s="128">
        <f t="shared" si="1"/>
        <v>1.5869999999999997</v>
      </c>
      <c r="S48" s="128">
        <f t="shared" si="2"/>
        <v>1.6765541100000001</v>
      </c>
      <c r="T48" s="128">
        <f t="shared" si="3"/>
        <v>2.8961410799999996</v>
      </c>
      <c r="U48" s="128">
        <f t="shared" si="12"/>
        <v>1.0245541100000004</v>
      </c>
      <c r="V48" s="128">
        <f t="shared" si="12"/>
        <v>1.9611410799999995</v>
      </c>
      <c r="W48" s="128">
        <f t="shared" si="6"/>
        <v>0.29551555712766675</v>
      </c>
      <c r="X48" s="128">
        <f t="shared" si="7"/>
        <v>0.58625044018133321</v>
      </c>
      <c r="Y48" s="128">
        <f t="shared" si="8"/>
        <v>0.89</v>
      </c>
      <c r="Z48" s="128">
        <f t="shared" si="9"/>
        <v>1.76</v>
      </c>
    </row>
    <row r="49" spans="1:26" s="1" customFormat="1" ht="24.95" customHeight="1">
      <c r="A49" s="22" t="s">
        <v>2516</v>
      </c>
      <c r="B49" s="22" t="s">
        <v>2508</v>
      </c>
      <c r="C49" s="61">
        <v>44</v>
      </c>
      <c r="D49" s="95" t="s">
        <v>143</v>
      </c>
      <c r="E49" s="22" t="s">
        <v>2509</v>
      </c>
      <c r="F49" s="30">
        <v>1</v>
      </c>
      <c r="G49" s="30">
        <v>59</v>
      </c>
      <c r="H49" s="30">
        <v>23</v>
      </c>
      <c r="I49" s="30">
        <v>0</v>
      </c>
      <c r="J49" s="30">
        <v>0</v>
      </c>
      <c r="K49" s="25">
        <f t="shared" si="0"/>
        <v>83</v>
      </c>
      <c r="L49" s="25">
        <v>50042955711</v>
      </c>
      <c r="M49" s="25" t="s">
        <v>89</v>
      </c>
      <c r="N49" s="45" t="s">
        <v>129</v>
      </c>
      <c r="O49" s="126">
        <v>2804</v>
      </c>
      <c r="P49" s="127">
        <v>0.40300000000000002</v>
      </c>
      <c r="Q49" s="127">
        <v>0.99</v>
      </c>
      <c r="R49" s="128">
        <f t="shared" si="1"/>
        <v>1.393</v>
      </c>
      <c r="S49" s="128">
        <f t="shared" si="2"/>
        <v>1.8811755600000002</v>
      </c>
      <c r="T49" s="128">
        <f t="shared" si="3"/>
        <v>3.2496116799999997</v>
      </c>
      <c r="U49" s="128">
        <f t="shared" si="12"/>
        <v>1.4781755600000002</v>
      </c>
      <c r="V49" s="128">
        <f t="shared" si="12"/>
        <v>2.2596116799999999</v>
      </c>
      <c r="W49" s="128">
        <f t="shared" si="6"/>
        <v>0.42635510402266669</v>
      </c>
      <c r="X49" s="128">
        <f t="shared" si="7"/>
        <v>0.67547325154133331</v>
      </c>
      <c r="Y49" s="128">
        <f t="shared" si="8"/>
        <v>1.28</v>
      </c>
      <c r="Z49" s="128">
        <f t="shared" si="9"/>
        <v>2.0299999999999998</v>
      </c>
    </row>
    <row r="50" spans="1:26" s="1" customFormat="1" ht="24.95" customHeight="1">
      <c r="A50" s="22" t="s">
        <v>2516</v>
      </c>
      <c r="B50" s="22" t="s">
        <v>2508</v>
      </c>
      <c r="C50" s="61">
        <v>45</v>
      </c>
      <c r="D50" s="95" t="s">
        <v>142</v>
      </c>
      <c r="E50" s="22" t="s">
        <v>2511</v>
      </c>
      <c r="F50" s="30">
        <v>0</v>
      </c>
      <c r="G50" s="30">
        <v>44</v>
      </c>
      <c r="H50" s="30">
        <v>32</v>
      </c>
      <c r="I50" s="30">
        <v>0</v>
      </c>
      <c r="J50" s="30">
        <v>4</v>
      </c>
      <c r="K50" s="25">
        <f t="shared" si="0"/>
        <v>80</v>
      </c>
      <c r="L50" s="25">
        <v>50042954604</v>
      </c>
      <c r="M50" s="25" t="s">
        <v>89</v>
      </c>
      <c r="N50" s="45" t="s">
        <v>129</v>
      </c>
      <c r="O50" s="126">
        <v>2461</v>
      </c>
      <c r="P50" s="127">
        <v>6.6356999999999999</v>
      </c>
      <c r="Q50" s="127">
        <v>0.96</v>
      </c>
      <c r="R50" s="128">
        <f t="shared" si="1"/>
        <v>7.5956999999999999</v>
      </c>
      <c r="S50" s="128">
        <f t="shared" si="2"/>
        <v>1.6510602900000002</v>
      </c>
      <c r="T50" s="128">
        <f t="shared" si="3"/>
        <v>2.8521021199999996</v>
      </c>
      <c r="U50" s="151">
        <v>0</v>
      </c>
      <c r="V50" s="128">
        <f t="shared" ref="V50:V60" si="13">T50-Q50</f>
        <v>1.8921021199999997</v>
      </c>
      <c r="W50" s="128">
        <f t="shared" si="6"/>
        <v>0</v>
      </c>
      <c r="X50" s="128">
        <f t="shared" si="7"/>
        <v>0.56561239373866656</v>
      </c>
      <c r="Y50" s="128">
        <f t="shared" si="8"/>
        <v>0</v>
      </c>
      <c r="Z50" s="128">
        <f t="shared" si="9"/>
        <v>1.7</v>
      </c>
    </row>
    <row r="51" spans="1:26" s="1" customFormat="1" ht="24.95" customHeight="1">
      <c r="A51" s="22" t="s">
        <v>2516</v>
      </c>
      <c r="B51" s="22" t="s">
        <v>2508</v>
      </c>
      <c r="C51" s="61">
        <v>46</v>
      </c>
      <c r="D51" s="95" t="s">
        <v>351</v>
      </c>
      <c r="E51" s="22" t="s">
        <v>2510</v>
      </c>
      <c r="F51" s="30">
        <v>2</v>
      </c>
      <c r="G51" s="30">
        <v>61</v>
      </c>
      <c r="H51" s="30">
        <v>28</v>
      </c>
      <c r="I51" s="30">
        <v>0</v>
      </c>
      <c r="J51" s="30">
        <v>0</v>
      </c>
      <c r="K51" s="25">
        <f t="shared" si="0"/>
        <v>91</v>
      </c>
      <c r="L51" s="25">
        <v>50045130898</v>
      </c>
      <c r="M51" s="25" t="s">
        <v>89</v>
      </c>
      <c r="N51" s="45" t="s">
        <v>129</v>
      </c>
      <c r="O51" s="126">
        <v>2678</v>
      </c>
      <c r="P51" s="127">
        <v>0.61989999999999967</v>
      </c>
      <c r="Q51" s="127">
        <v>1.0969999999999998</v>
      </c>
      <c r="R51" s="128">
        <f t="shared" si="1"/>
        <v>1.7168999999999994</v>
      </c>
      <c r="S51" s="128">
        <f t="shared" si="2"/>
        <v>1.7966434200000001</v>
      </c>
      <c r="T51" s="128">
        <f t="shared" si="3"/>
        <v>3.1035877599999999</v>
      </c>
      <c r="U51" s="128">
        <f t="shared" ref="U51:U60" si="14">S51-P51</f>
        <v>1.1767434200000004</v>
      </c>
      <c r="V51" s="128">
        <f t="shared" si="13"/>
        <v>2.0065877600000004</v>
      </c>
      <c r="W51" s="128">
        <f t="shared" si="6"/>
        <v>0.33941202710866675</v>
      </c>
      <c r="X51" s="128">
        <f t="shared" si="7"/>
        <v>0.59983596772266679</v>
      </c>
      <c r="Y51" s="128">
        <f t="shared" si="8"/>
        <v>1.02</v>
      </c>
      <c r="Z51" s="128">
        <f t="shared" si="9"/>
        <v>1.8</v>
      </c>
    </row>
    <row r="52" spans="1:26" s="1" customFormat="1" ht="24.95" customHeight="1">
      <c r="A52" s="22" t="s">
        <v>2516</v>
      </c>
      <c r="B52" s="22" t="s">
        <v>2435</v>
      </c>
      <c r="C52" s="61">
        <v>47</v>
      </c>
      <c r="D52" s="95" t="s">
        <v>379</v>
      </c>
      <c r="E52" s="22" t="s">
        <v>3017</v>
      </c>
      <c r="F52" s="30">
        <v>0</v>
      </c>
      <c r="G52" s="30">
        <v>50</v>
      </c>
      <c r="H52" s="30">
        <v>15</v>
      </c>
      <c r="I52" s="30">
        <v>0</v>
      </c>
      <c r="J52" s="30">
        <v>18</v>
      </c>
      <c r="K52" s="25">
        <f t="shared" si="0"/>
        <v>83</v>
      </c>
      <c r="L52" s="25">
        <v>59011900401</v>
      </c>
      <c r="M52" s="25" t="s">
        <v>89</v>
      </c>
      <c r="N52" s="45" t="s">
        <v>129</v>
      </c>
      <c r="O52" s="126">
        <v>2265</v>
      </c>
      <c r="P52" s="127">
        <v>0.374</v>
      </c>
      <c r="Q52" s="127">
        <v>0.8989999999999998</v>
      </c>
      <c r="R52" s="128">
        <f t="shared" si="1"/>
        <v>1.2729999999999997</v>
      </c>
      <c r="S52" s="128">
        <f t="shared" si="2"/>
        <v>1.5195658500000002</v>
      </c>
      <c r="T52" s="128">
        <f t="shared" si="3"/>
        <v>2.6249537999999997</v>
      </c>
      <c r="U52" s="128">
        <f t="shared" si="14"/>
        <v>1.1455658500000001</v>
      </c>
      <c r="V52" s="128">
        <f t="shared" si="13"/>
        <v>1.7259537999999999</v>
      </c>
      <c r="W52" s="128">
        <f t="shared" si="6"/>
        <v>0.33041937666833332</v>
      </c>
      <c r="X52" s="128">
        <f t="shared" si="7"/>
        <v>0.51594512261333325</v>
      </c>
      <c r="Y52" s="128">
        <f t="shared" si="8"/>
        <v>0.99</v>
      </c>
      <c r="Z52" s="128">
        <f t="shared" si="9"/>
        <v>1.55</v>
      </c>
    </row>
    <row r="53" spans="1:26" s="1" customFormat="1" ht="24.95" customHeight="1">
      <c r="A53" s="22" t="s">
        <v>2516</v>
      </c>
      <c r="B53" s="22" t="s">
        <v>2514</v>
      </c>
      <c r="C53" s="61">
        <v>48</v>
      </c>
      <c r="D53" s="95" t="s">
        <v>275</v>
      </c>
      <c r="E53" s="22" t="s">
        <v>78</v>
      </c>
      <c r="F53" s="30">
        <v>3</v>
      </c>
      <c r="G53" s="30">
        <v>36</v>
      </c>
      <c r="H53" s="30">
        <v>23</v>
      </c>
      <c r="I53" s="30">
        <v>0</v>
      </c>
      <c r="J53" s="30">
        <v>3</v>
      </c>
      <c r="K53" s="25">
        <f t="shared" si="0"/>
        <v>65</v>
      </c>
      <c r="L53" s="25">
        <v>50043925128</v>
      </c>
      <c r="M53" s="25" t="s">
        <v>89</v>
      </c>
      <c r="N53" s="45" t="s">
        <v>129</v>
      </c>
      <c r="O53" s="126">
        <v>2092</v>
      </c>
      <c r="P53" s="127">
        <v>0.35899999999999999</v>
      </c>
      <c r="Q53" s="127">
        <v>0.67199999999999993</v>
      </c>
      <c r="R53" s="128">
        <f t="shared" si="1"/>
        <v>1.0309999999999999</v>
      </c>
      <c r="S53" s="128">
        <f t="shared" si="2"/>
        <v>1.4035018800000001</v>
      </c>
      <c r="T53" s="128">
        <f t="shared" si="3"/>
        <v>2.4244606399999999</v>
      </c>
      <c r="U53" s="128">
        <f t="shared" si="14"/>
        <v>1.0445018800000001</v>
      </c>
      <c r="V53" s="128">
        <f t="shared" si="13"/>
        <v>1.75246064</v>
      </c>
      <c r="W53" s="128">
        <f t="shared" si="6"/>
        <v>0.30126915892133332</v>
      </c>
      <c r="X53" s="128">
        <f t="shared" si="7"/>
        <v>0.52386890065066671</v>
      </c>
      <c r="Y53" s="128">
        <f t="shared" si="8"/>
        <v>0.9</v>
      </c>
      <c r="Z53" s="128">
        <f t="shared" si="9"/>
        <v>1.57</v>
      </c>
    </row>
    <row r="54" spans="1:26" s="1" customFormat="1" ht="24.95" customHeight="1">
      <c r="A54" s="22" t="s">
        <v>2516</v>
      </c>
      <c r="B54" s="22" t="s">
        <v>2435</v>
      </c>
      <c r="C54" s="61">
        <v>49</v>
      </c>
      <c r="D54" s="95" t="s">
        <v>176</v>
      </c>
      <c r="E54" s="22" t="s">
        <v>2298</v>
      </c>
      <c r="F54" s="30">
        <v>0</v>
      </c>
      <c r="G54" s="30">
        <v>53</v>
      </c>
      <c r="H54" s="30">
        <v>30</v>
      </c>
      <c r="I54" s="30">
        <v>0</v>
      </c>
      <c r="J54" s="30">
        <v>0</v>
      </c>
      <c r="K54" s="25">
        <f t="shared" si="0"/>
        <v>83</v>
      </c>
      <c r="L54" s="25">
        <v>50043104269</v>
      </c>
      <c r="M54" s="25" t="s">
        <v>89</v>
      </c>
      <c r="N54" s="45" t="s">
        <v>129</v>
      </c>
      <c r="O54" s="126">
        <v>2012</v>
      </c>
      <c r="P54" s="127">
        <v>0.75888679999999975</v>
      </c>
      <c r="Q54" s="127">
        <v>1.01374721</v>
      </c>
      <c r="R54" s="128">
        <f t="shared" si="1"/>
        <v>1.7726340099999998</v>
      </c>
      <c r="S54" s="128">
        <f t="shared" si="2"/>
        <v>1.3498306800000002</v>
      </c>
      <c r="T54" s="128">
        <f t="shared" si="3"/>
        <v>2.3317470399999998</v>
      </c>
      <c r="U54" s="128">
        <f t="shared" si="14"/>
        <v>0.59094388000000042</v>
      </c>
      <c r="V54" s="128">
        <f t="shared" si="13"/>
        <v>1.3179998299999998</v>
      </c>
      <c r="W54" s="128">
        <f t="shared" si="6"/>
        <v>0.17044791312133345</v>
      </c>
      <c r="X54" s="128">
        <f t="shared" si="7"/>
        <v>0.39399408251466661</v>
      </c>
      <c r="Y54" s="128">
        <f t="shared" si="8"/>
        <v>0.51</v>
      </c>
      <c r="Z54" s="128">
        <f t="shared" si="9"/>
        <v>1.18</v>
      </c>
    </row>
    <row r="55" spans="1:26" s="1" customFormat="1" ht="24.95" customHeight="1">
      <c r="A55" s="22" t="s">
        <v>2516</v>
      </c>
      <c r="B55" s="22" t="s">
        <v>2519</v>
      </c>
      <c r="C55" s="61">
        <v>50</v>
      </c>
      <c r="D55" s="95" t="s">
        <v>148</v>
      </c>
      <c r="E55" s="58" t="s">
        <v>2611</v>
      </c>
      <c r="F55" s="30">
        <v>3</v>
      </c>
      <c r="G55" s="30">
        <v>39</v>
      </c>
      <c r="H55" s="30">
        <v>7</v>
      </c>
      <c r="I55" s="30">
        <v>0</v>
      </c>
      <c r="J55" s="30">
        <v>5</v>
      </c>
      <c r="K55" s="25">
        <f t="shared" si="0"/>
        <v>54</v>
      </c>
      <c r="L55" s="25">
        <v>50042957718</v>
      </c>
      <c r="M55" s="25" t="s">
        <v>89</v>
      </c>
      <c r="N55" s="45" t="s">
        <v>129</v>
      </c>
      <c r="O55" s="126">
        <v>1841</v>
      </c>
      <c r="P55" s="127">
        <v>0.93100000000000005</v>
      </c>
      <c r="Q55" s="127">
        <v>0.53699999999999992</v>
      </c>
      <c r="R55" s="128">
        <f t="shared" si="1"/>
        <v>1.468</v>
      </c>
      <c r="S55" s="128">
        <f t="shared" si="2"/>
        <v>1.23510849</v>
      </c>
      <c r="T55" s="128">
        <f t="shared" si="3"/>
        <v>2.1335717199999999</v>
      </c>
      <c r="U55" s="128">
        <f t="shared" si="14"/>
        <v>0.30410848999999995</v>
      </c>
      <c r="V55" s="128">
        <f t="shared" si="13"/>
        <v>1.59657172</v>
      </c>
      <c r="W55" s="128">
        <f t="shared" si="6"/>
        <v>8.7715025465666646E-2</v>
      </c>
      <c r="X55" s="128">
        <f t="shared" si="7"/>
        <v>0.47726850616533334</v>
      </c>
      <c r="Y55" s="128">
        <f t="shared" si="8"/>
        <v>0.26</v>
      </c>
      <c r="Z55" s="128">
        <f t="shared" si="9"/>
        <v>1.43</v>
      </c>
    </row>
    <row r="56" spans="1:26" s="1" customFormat="1" ht="24.95" customHeight="1">
      <c r="A56" s="22" t="s">
        <v>2516</v>
      </c>
      <c r="B56" s="58" t="s">
        <v>2334</v>
      </c>
      <c r="C56" s="61">
        <v>51</v>
      </c>
      <c r="D56" s="95" t="s">
        <v>146</v>
      </c>
      <c r="E56" s="58" t="s">
        <v>2293</v>
      </c>
      <c r="F56" s="30">
        <v>64</v>
      </c>
      <c r="G56" s="30">
        <v>85</v>
      </c>
      <c r="H56" s="30">
        <v>41</v>
      </c>
      <c r="I56" s="30">
        <v>0</v>
      </c>
      <c r="J56" s="30">
        <v>8</v>
      </c>
      <c r="K56" s="25">
        <f t="shared" si="0"/>
        <v>198</v>
      </c>
      <c r="L56" s="25">
        <v>50042956066</v>
      </c>
      <c r="M56" s="25" t="s">
        <v>89</v>
      </c>
      <c r="N56" s="45" t="s">
        <v>129</v>
      </c>
      <c r="O56" s="126">
        <v>3811</v>
      </c>
      <c r="P56" s="127">
        <v>1.7770000000000001</v>
      </c>
      <c r="Q56" s="127">
        <v>2.2520000000000002</v>
      </c>
      <c r="R56" s="128">
        <f t="shared" si="1"/>
        <v>4.0289999999999999</v>
      </c>
      <c r="S56" s="128">
        <f t="shared" si="2"/>
        <v>2.5567617900000004</v>
      </c>
      <c r="T56" s="128">
        <f t="shared" si="3"/>
        <v>4.41664412</v>
      </c>
      <c r="U56" s="128">
        <f t="shared" si="14"/>
        <v>0.77976179000000023</v>
      </c>
      <c r="V56" s="128">
        <f t="shared" si="13"/>
        <v>2.1646441199999997</v>
      </c>
      <c r="W56" s="128">
        <f t="shared" si="6"/>
        <v>0.2249092922956667</v>
      </c>
      <c r="X56" s="128">
        <f t="shared" si="7"/>
        <v>0.64708428227199999</v>
      </c>
      <c r="Y56" s="128">
        <f t="shared" si="8"/>
        <v>0.67</v>
      </c>
      <c r="Z56" s="128">
        <f t="shared" si="9"/>
        <v>1.94</v>
      </c>
    </row>
    <row r="57" spans="1:26" s="1" customFormat="1" ht="24.95" customHeight="1">
      <c r="A57" s="22" t="s">
        <v>2516</v>
      </c>
      <c r="B57" s="58" t="s">
        <v>2334</v>
      </c>
      <c r="C57" s="61">
        <v>52</v>
      </c>
      <c r="D57" s="95" t="s">
        <v>352</v>
      </c>
      <c r="E57" s="58" t="s">
        <v>2607</v>
      </c>
      <c r="F57" s="30">
        <v>0</v>
      </c>
      <c r="G57" s="30">
        <v>13</v>
      </c>
      <c r="H57" s="30">
        <v>76</v>
      </c>
      <c r="I57" s="30">
        <v>0</v>
      </c>
      <c r="J57" s="30">
        <v>2</v>
      </c>
      <c r="K57" s="25">
        <f t="shared" si="0"/>
        <v>91</v>
      </c>
      <c r="L57" s="25">
        <v>50045130923</v>
      </c>
      <c r="M57" s="25" t="s">
        <v>89</v>
      </c>
      <c r="N57" s="45" t="s">
        <v>129</v>
      </c>
      <c r="O57" s="126">
        <v>3133</v>
      </c>
      <c r="P57" s="127">
        <v>0.70923139999999907</v>
      </c>
      <c r="Q57" s="127">
        <v>1.005547909999998</v>
      </c>
      <c r="R57" s="128">
        <f t="shared" si="1"/>
        <v>1.7147793099999971</v>
      </c>
      <c r="S57" s="128">
        <f t="shared" si="2"/>
        <v>2.1018983700000002</v>
      </c>
      <c r="T57" s="128">
        <f t="shared" si="3"/>
        <v>3.6308963599999999</v>
      </c>
      <c r="U57" s="128">
        <f t="shared" si="14"/>
        <v>1.3926669700000012</v>
      </c>
      <c r="V57" s="128">
        <f t="shared" si="13"/>
        <v>2.6253484500000019</v>
      </c>
      <c r="W57" s="128">
        <f t="shared" si="6"/>
        <v>0.40169157638033365</v>
      </c>
      <c r="X57" s="128">
        <f t="shared" si="7"/>
        <v>0.78480416332000058</v>
      </c>
      <c r="Y57" s="128">
        <f t="shared" si="8"/>
        <v>1.21</v>
      </c>
      <c r="Z57" s="128">
        <f t="shared" si="9"/>
        <v>2.35</v>
      </c>
    </row>
    <row r="58" spans="1:26" s="1" customFormat="1" ht="24.95" customHeight="1">
      <c r="A58" s="22" t="s">
        <v>2516</v>
      </c>
      <c r="B58" s="22" t="s">
        <v>2516</v>
      </c>
      <c r="C58" s="61">
        <v>53</v>
      </c>
      <c r="D58" s="95" t="s">
        <v>149</v>
      </c>
      <c r="E58" s="22" t="s">
        <v>2518</v>
      </c>
      <c r="F58" s="30">
        <v>26</v>
      </c>
      <c r="G58" s="30">
        <v>77</v>
      </c>
      <c r="H58" s="30">
        <v>5</v>
      </c>
      <c r="I58" s="30">
        <v>0</v>
      </c>
      <c r="J58" s="30">
        <v>28</v>
      </c>
      <c r="K58" s="25">
        <f t="shared" si="0"/>
        <v>136</v>
      </c>
      <c r="L58" s="25">
        <v>50042958213</v>
      </c>
      <c r="M58" s="25" t="s">
        <v>89</v>
      </c>
      <c r="N58" s="45" t="s">
        <v>129</v>
      </c>
      <c r="O58" s="126">
        <v>3392</v>
      </c>
      <c r="P58" s="127">
        <v>1.1077060000000012</v>
      </c>
      <c r="Q58" s="127">
        <v>1.7663094499999987</v>
      </c>
      <c r="R58" s="128">
        <f t="shared" si="1"/>
        <v>2.8740154499999999</v>
      </c>
      <c r="S58" s="128">
        <f t="shared" si="2"/>
        <v>2.2756588800000004</v>
      </c>
      <c r="T58" s="128">
        <f t="shared" si="3"/>
        <v>3.9310566399999995</v>
      </c>
      <c r="U58" s="128">
        <f t="shared" si="14"/>
        <v>1.1679528799999992</v>
      </c>
      <c r="V58" s="128">
        <f t="shared" si="13"/>
        <v>2.1647471900000008</v>
      </c>
      <c r="W58" s="128">
        <f t="shared" si="6"/>
        <v>0.33687654235466641</v>
      </c>
      <c r="X58" s="128">
        <f t="shared" si="7"/>
        <v>0.64711509333066686</v>
      </c>
      <c r="Y58" s="128">
        <f t="shared" si="8"/>
        <v>1.01</v>
      </c>
      <c r="Z58" s="128">
        <f t="shared" si="9"/>
        <v>1.94</v>
      </c>
    </row>
    <row r="59" spans="1:26" s="1" customFormat="1" ht="24.95" customHeight="1">
      <c r="A59" s="22" t="s">
        <v>2516</v>
      </c>
      <c r="B59" s="22" t="s">
        <v>2519</v>
      </c>
      <c r="C59" s="61">
        <v>54</v>
      </c>
      <c r="D59" s="95" t="s">
        <v>147</v>
      </c>
      <c r="E59" s="22" t="s">
        <v>2520</v>
      </c>
      <c r="F59" s="24">
        <v>6</v>
      </c>
      <c r="G59" s="24">
        <v>50</v>
      </c>
      <c r="H59" s="24">
        <v>117</v>
      </c>
      <c r="I59" s="30">
        <v>0</v>
      </c>
      <c r="J59" s="24">
        <v>9</v>
      </c>
      <c r="K59" s="25">
        <f t="shared" si="0"/>
        <v>182</v>
      </c>
      <c r="L59" s="25">
        <v>50042957162</v>
      </c>
      <c r="M59" s="25" t="s">
        <v>89</v>
      </c>
      <c r="N59" s="45" t="s">
        <v>129</v>
      </c>
      <c r="O59" s="126">
        <v>5401</v>
      </c>
      <c r="P59" s="127">
        <v>1.129</v>
      </c>
      <c r="Q59" s="127">
        <v>2.1070000000000033</v>
      </c>
      <c r="R59" s="128">
        <f t="shared" si="1"/>
        <v>3.2360000000000033</v>
      </c>
      <c r="S59" s="128">
        <f t="shared" si="2"/>
        <v>3.6234768900000001</v>
      </c>
      <c r="T59" s="128">
        <f t="shared" si="3"/>
        <v>6.2593269199999995</v>
      </c>
      <c r="U59" s="128">
        <f t="shared" si="14"/>
        <v>2.4944768900000001</v>
      </c>
      <c r="V59" s="128">
        <f t="shared" si="13"/>
        <v>4.1523269199999966</v>
      </c>
      <c r="W59" s="128">
        <f t="shared" si="6"/>
        <v>0.71949028430566664</v>
      </c>
      <c r="X59" s="128">
        <f t="shared" si="7"/>
        <v>1.2412689272853323</v>
      </c>
      <c r="Y59" s="128">
        <f t="shared" si="8"/>
        <v>2.16</v>
      </c>
      <c r="Z59" s="128">
        <f t="shared" si="9"/>
        <v>3.72</v>
      </c>
    </row>
    <row r="60" spans="1:26" s="1" customFormat="1" ht="24.95" customHeight="1">
      <c r="A60" s="22" t="s">
        <v>2516</v>
      </c>
      <c r="B60" s="22" t="s">
        <v>2516</v>
      </c>
      <c r="C60" s="61">
        <v>55</v>
      </c>
      <c r="D60" s="95" t="s">
        <v>141</v>
      </c>
      <c r="E60" s="22" t="s">
        <v>2517</v>
      </c>
      <c r="F60" s="30">
        <v>8</v>
      </c>
      <c r="G60" s="30">
        <v>38</v>
      </c>
      <c r="H60" s="30">
        <v>71</v>
      </c>
      <c r="I60" s="30">
        <v>0</v>
      </c>
      <c r="J60" s="30">
        <v>0</v>
      </c>
      <c r="K60" s="25">
        <f t="shared" si="0"/>
        <v>117</v>
      </c>
      <c r="L60" s="25">
        <v>50042954569</v>
      </c>
      <c r="M60" s="25" t="s">
        <v>89</v>
      </c>
      <c r="N60" s="45" t="s">
        <v>129</v>
      </c>
      <c r="O60" s="126">
        <v>3042</v>
      </c>
      <c r="P60" s="127">
        <v>-0.40599999999999969</v>
      </c>
      <c r="Q60" s="127">
        <v>-0.77</v>
      </c>
      <c r="R60" s="128">
        <f t="shared" si="1"/>
        <v>-1.1759999999999997</v>
      </c>
      <c r="S60" s="128">
        <f t="shared" si="2"/>
        <v>2.0408473800000002</v>
      </c>
      <c r="T60" s="128">
        <f t="shared" si="3"/>
        <v>3.5254346399999998</v>
      </c>
      <c r="U60" s="128">
        <f t="shared" si="14"/>
        <v>2.4468473799999999</v>
      </c>
      <c r="V60" s="128">
        <f t="shared" si="13"/>
        <v>4.2954346399999999</v>
      </c>
      <c r="W60" s="128">
        <f t="shared" si="6"/>
        <v>0.70575234597133329</v>
      </c>
      <c r="X60" s="128">
        <f t="shared" si="7"/>
        <v>1.2840485950506666</v>
      </c>
      <c r="Y60" s="128">
        <f t="shared" si="8"/>
        <v>2.12</v>
      </c>
      <c r="Z60" s="128">
        <f t="shared" si="9"/>
        <v>3.85</v>
      </c>
    </row>
    <row r="61" spans="1:26" s="1" customFormat="1" ht="24.95" customHeight="1">
      <c r="A61" s="22" t="s">
        <v>2516</v>
      </c>
      <c r="B61" s="22" t="s">
        <v>2898</v>
      </c>
      <c r="C61" s="61">
        <v>56</v>
      </c>
      <c r="D61" s="95" t="s">
        <v>398</v>
      </c>
      <c r="E61" s="22" t="s">
        <v>2900</v>
      </c>
      <c r="F61" s="30">
        <v>10</v>
      </c>
      <c r="G61" s="30">
        <v>87</v>
      </c>
      <c r="H61" s="30">
        <v>16</v>
      </c>
      <c r="I61" s="30">
        <v>0</v>
      </c>
      <c r="J61" s="30">
        <v>0</v>
      </c>
      <c r="K61" s="25">
        <f t="shared" si="0"/>
        <v>113</v>
      </c>
      <c r="L61" s="62">
        <v>11630100005473</v>
      </c>
      <c r="M61" s="25" t="s">
        <v>88</v>
      </c>
      <c r="N61" s="46" t="s">
        <v>130</v>
      </c>
      <c r="O61" s="126">
        <v>2432</v>
      </c>
      <c r="P61" s="127">
        <v>6.987000000000001</v>
      </c>
      <c r="Q61" s="127">
        <v>11.936999999999999</v>
      </c>
      <c r="R61" s="128">
        <f t="shared" si="1"/>
        <v>18.923999999999999</v>
      </c>
      <c r="S61" s="128">
        <f t="shared" si="2"/>
        <v>1.63160448</v>
      </c>
      <c r="T61" s="128">
        <f t="shared" si="3"/>
        <v>2.8184934399999997</v>
      </c>
      <c r="U61" s="151">
        <v>0</v>
      </c>
      <c r="V61" s="151">
        <v>0</v>
      </c>
      <c r="W61" s="128">
        <f t="shared" si="6"/>
        <v>0</v>
      </c>
      <c r="X61" s="128">
        <f t="shared" si="7"/>
        <v>0</v>
      </c>
      <c r="Y61" s="128">
        <f t="shared" si="8"/>
        <v>0</v>
      </c>
      <c r="Z61" s="128">
        <f t="shared" si="9"/>
        <v>0</v>
      </c>
    </row>
    <row r="62" spans="1:26" s="1" customFormat="1" ht="24.95" customHeight="1">
      <c r="A62" s="22" t="s">
        <v>2516</v>
      </c>
      <c r="B62" s="22" t="s">
        <v>2898</v>
      </c>
      <c r="C62" s="61">
        <v>57</v>
      </c>
      <c r="D62" s="95" t="s">
        <v>390</v>
      </c>
      <c r="E62" s="22" t="s">
        <v>2899</v>
      </c>
      <c r="F62" s="30">
        <v>52</v>
      </c>
      <c r="G62" s="30">
        <v>17</v>
      </c>
      <c r="H62" s="30">
        <v>42</v>
      </c>
      <c r="I62" s="30">
        <v>0</v>
      </c>
      <c r="J62" s="30">
        <v>3</v>
      </c>
      <c r="K62" s="25">
        <f t="shared" si="0"/>
        <v>114</v>
      </c>
      <c r="L62" s="62">
        <v>11630100005473</v>
      </c>
      <c r="M62" s="25" t="s">
        <v>88</v>
      </c>
      <c r="N62" s="46" t="s">
        <v>130</v>
      </c>
      <c r="O62" s="126">
        <v>2534</v>
      </c>
      <c r="P62" s="127">
        <v>7.1260000000000003</v>
      </c>
      <c r="Q62" s="127">
        <v>12.141</v>
      </c>
      <c r="R62" s="128">
        <f t="shared" si="1"/>
        <v>19.266999999999999</v>
      </c>
      <c r="S62" s="128">
        <f t="shared" si="2"/>
        <v>1.7000352600000002</v>
      </c>
      <c r="T62" s="128">
        <f t="shared" si="3"/>
        <v>2.9367032799999997</v>
      </c>
      <c r="U62" s="151">
        <v>0</v>
      </c>
      <c r="V62" s="151">
        <v>0</v>
      </c>
      <c r="W62" s="128">
        <f t="shared" si="6"/>
        <v>0</v>
      </c>
      <c r="X62" s="128">
        <f t="shared" si="7"/>
        <v>0</v>
      </c>
      <c r="Y62" s="128">
        <f t="shared" si="8"/>
        <v>0</v>
      </c>
      <c r="Z62" s="128">
        <f t="shared" si="9"/>
        <v>0</v>
      </c>
    </row>
    <row r="63" spans="1:26" s="1" customFormat="1" ht="24.95" customHeight="1">
      <c r="A63" s="22" t="s">
        <v>119</v>
      </c>
      <c r="B63" s="22" t="s">
        <v>2521</v>
      </c>
      <c r="C63" s="61">
        <v>58</v>
      </c>
      <c r="D63" s="95" t="s">
        <v>373</v>
      </c>
      <c r="E63" s="22" t="s">
        <v>3001</v>
      </c>
      <c r="F63" s="30">
        <v>0</v>
      </c>
      <c r="G63" s="30">
        <v>73</v>
      </c>
      <c r="H63" s="30">
        <v>4</v>
      </c>
      <c r="I63" s="30">
        <v>0</v>
      </c>
      <c r="J63" s="30">
        <v>0</v>
      </c>
      <c r="K63" s="25">
        <f t="shared" si="0"/>
        <v>77</v>
      </c>
      <c r="L63" s="25">
        <v>59011691689</v>
      </c>
      <c r="M63" s="25" t="s">
        <v>89</v>
      </c>
      <c r="N63" s="45" t="s">
        <v>129</v>
      </c>
      <c r="O63" s="126">
        <v>2765</v>
      </c>
      <c r="P63" s="127">
        <v>0.49</v>
      </c>
      <c r="Q63" s="127">
        <v>1.1229999999999996</v>
      </c>
      <c r="R63" s="128">
        <f t="shared" si="1"/>
        <v>1.6129999999999995</v>
      </c>
      <c r="S63" s="128">
        <f t="shared" si="2"/>
        <v>1.8550108500000002</v>
      </c>
      <c r="T63" s="128">
        <f t="shared" si="3"/>
        <v>3.2044137999999998</v>
      </c>
      <c r="U63" s="128">
        <f t="shared" ref="U63:U72" si="15">S63-P63</f>
        <v>1.3650108500000002</v>
      </c>
      <c r="V63" s="128">
        <f t="shared" ref="V63:V72" si="16">T63-Q63</f>
        <v>2.0814138</v>
      </c>
      <c r="W63" s="128">
        <f t="shared" si="6"/>
        <v>0.39371462950166669</v>
      </c>
      <c r="X63" s="128">
        <f t="shared" si="7"/>
        <v>0.62220396527999999</v>
      </c>
      <c r="Y63" s="128">
        <f t="shared" si="8"/>
        <v>1.18</v>
      </c>
      <c r="Z63" s="128">
        <f t="shared" si="9"/>
        <v>1.87</v>
      </c>
    </row>
    <row r="64" spans="1:26" s="1" customFormat="1" ht="24.95" customHeight="1">
      <c r="A64" s="22" t="s">
        <v>119</v>
      </c>
      <c r="B64" s="22" t="s">
        <v>2521</v>
      </c>
      <c r="C64" s="61">
        <v>59</v>
      </c>
      <c r="D64" s="95" t="s">
        <v>140</v>
      </c>
      <c r="E64" s="22" t="s">
        <v>2523</v>
      </c>
      <c r="F64" s="24">
        <v>0</v>
      </c>
      <c r="G64" s="24">
        <v>72</v>
      </c>
      <c r="H64" s="24">
        <v>18</v>
      </c>
      <c r="I64" s="30">
        <v>0</v>
      </c>
      <c r="J64" s="24">
        <v>0</v>
      </c>
      <c r="K64" s="25">
        <f t="shared" si="0"/>
        <v>90</v>
      </c>
      <c r="L64" s="25">
        <v>50042954503</v>
      </c>
      <c r="M64" s="25" t="s">
        <v>89</v>
      </c>
      <c r="N64" s="45" t="s">
        <v>129</v>
      </c>
      <c r="O64" s="126">
        <v>3249</v>
      </c>
      <c r="P64" s="127">
        <v>0.49</v>
      </c>
      <c r="Q64" s="127">
        <v>1.1710000000000003</v>
      </c>
      <c r="R64" s="128">
        <f t="shared" si="1"/>
        <v>1.6610000000000003</v>
      </c>
      <c r="S64" s="128">
        <f t="shared" si="2"/>
        <v>2.1797216100000001</v>
      </c>
      <c r="T64" s="128">
        <f t="shared" si="3"/>
        <v>3.7653310799999997</v>
      </c>
      <c r="U64" s="128">
        <f t="shared" si="15"/>
        <v>1.6897216100000001</v>
      </c>
      <c r="V64" s="128">
        <f t="shared" si="16"/>
        <v>2.5943310799999995</v>
      </c>
      <c r="W64" s="128">
        <f t="shared" si="6"/>
        <v>0.48737203637766668</v>
      </c>
      <c r="X64" s="128">
        <f t="shared" si="7"/>
        <v>0.77553203751466648</v>
      </c>
      <c r="Y64" s="128">
        <f t="shared" si="8"/>
        <v>1.46</v>
      </c>
      <c r="Z64" s="128">
        <f t="shared" si="9"/>
        <v>2.33</v>
      </c>
    </row>
    <row r="65" spans="1:26" s="1" customFormat="1" ht="24.95" customHeight="1">
      <c r="A65" s="22" t="s">
        <v>2536</v>
      </c>
      <c r="B65" s="22" t="s">
        <v>2536</v>
      </c>
      <c r="C65" s="61">
        <v>60</v>
      </c>
      <c r="D65" s="95" t="s">
        <v>202</v>
      </c>
      <c r="E65" s="22" t="s">
        <v>2537</v>
      </c>
      <c r="F65" s="30">
        <v>18</v>
      </c>
      <c r="G65" s="30">
        <v>101</v>
      </c>
      <c r="H65" s="30">
        <v>97</v>
      </c>
      <c r="I65" s="30">
        <v>0</v>
      </c>
      <c r="J65" s="30">
        <v>0</v>
      </c>
      <c r="K65" s="25">
        <f t="shared" si="0"/>
        <v>216</v>
      </c>
      <c r="L65" s="25">
        <v>50043724986</v>
      </c>
      <c r="M65" s="25" t="s">
        <v>89</v>
      </c>
      <c r="N65" s="45" t="s">
        <v>129</v>
      </c>
      <c r="O65" s="126">
        <v>4513</v>
      </c>
      <c r="P65" s="127">
        <v>1.3540000000000001</v>
      </c>
      <c r="Q65" s="127">
        <v>2.3210000000000002</v>
      </c>
      <c r="R65" s="128">
        <f t="shared" si="1"/>
        <v>3.6750000000000003</v>
      </c>
      <c r="S65" s="128">
        <f t="shared" si="2"/>
        <v>3.02772657</v>
      </c>
      <c r="T65" s="128">
        <f t="shared" si="3"/>
        <v>5.2302059599999993</v>
      </c>
      <c r="U65" s="128">
        <f t="shared" si="15"/>
        <v>1.6737265699999999</v>
      </c>
      <c r="V65" s="128">
        <f t="shared" si="16"/>
        <v>2.9092059599999991</v>
      </c>
      <c r="W65" s="128">
        <f t="shared" si="6"/>
        <v>0.48275853367366667</v>
      </c>
      <c r="X65" s="128">
        <f t="shared" si="7"/>
        <v>0.86965863497599982</v>
      </c>
      <c r="Y65" s="128">
        <f t="shared" si="8"/>
        <v>1.45</v>
      </c>
      <c r="Z65" s="128">
        <f t="shared" si="9"/>
        <v>2.61</v>
      </c>
    </row>
    <row r="66" spans="1:26" s="1" customFormat="1" ht="24.95" customHeight="1">
      <c r="A66" s="22" t="s">
        <v>2536</v>
      </c>
      <c r="B66" s="22" t="s">
        <v>2536</v>
      </c>
      <c r="C66" s="61">
        <v>61</v>
      </c>
      <c r="D66" s="95" t="s">
        <v>216</v>
      </c>
      <c r="E66" s="22" t="s">
        <v>2322</v>
      </c>
      <c r="F66" s="30">
        <v>4</v>
      </c>
      <c r="G66" s="30">
        <v>56</v>
      </c>
      <c r="H66" s="30">
        <v>44</v>
      </c>
      <c r="I66" s="30">
        <v>0</v>
      </c>
      <c r="J66" s="24">
        <v>0</v>
      </c>
      <c r="K66" s="25">
        <f t="shared" si="0"/>
        <v>104</v>
      </c>
      <c r="L66" s="25">
        <v>50043757898</v>
      </c>
      <c r="M66" s="25" t="s">
        <v>89</v>
      </c>
      <c r="N66" s="45" t="s">
        <v>129</v>
      </c>
      <c r="O66" s="126">
        <v>2657</v>
      </c>
      <c r="P66" s="127">
        <v>0.32300000000000018</v>
      </c>
      <c r="Q66" s="127">
        <v>0.49</v>
      </c>
      <c r="R66" s="128">
        <f t="shared" si="1"/>
        <v>0.81300000000000017</v>
      </c>
      <c r="S66" s="128">
        <f t="shared" si="2"/>
        <v>1.7825547300000002</v>
      </c>
      <c r="T66" s="128">
        <f t="shared" si="3"/>
        <v>3.0792504399999996</v>
      </c>
      <c r="U66" s="128">
        <f t="shared" si="15"/>
        <v>1.45955473</v>
      </c>
      <c r="V66" s="128">
        <f t="shared" si="16"/>
        <v>2.5892504399999998</v>
      </c>
      <c r="W66" s="128">
        <f t="shared" si="6"/>
        <v>0.42098423595633333</v>
      </c>
      <c r="X66" s="128">
        <f t="shared" si="7"/>
        <v>0.77401326486399991</v>
      </c>
      <c r="Y66" s="128">
        <f t="shared" si="8"/>
        <v>1.26</v>
      </c>
      <c r="Z66" s="128">
        <f t="shared" si="9"/>
        <v>2.3199999999999998</v>
      </c>
    </row>
    <row r="67" spans="1:26" s="1" customFormat="1" ht="24.95" customHeight="1">
      <c r="A67" s="22" t="s">
        <v>2536</v>
      </c>
      <c r="B67" s="22" t="s">
        <v>2379</v>
      </c>
      <c r="C67" s="61">
        <v>62</v>
      </c>
      <c r="D67" s="95" t="s">
        <v>197</v>
      </c>
      <c r="E67" s="22" t="s">
        <v>2381</v>
      </c>
      <c r="F67" s="30">
        <v>1</v>
      </c>
      <c r="G67" s="30">
        <v>63</v>
      </c>
      <c r="H67" s="30">
        <v>66</v>
      </c>
      <c r="I67" s="30">
        <v>0</v>
      </c>
      <c r="J67" s="30">
        <v>0</v>
      </c>
      <c r="K67" s="25">
        <f t="shared" si="0"/>
        <v>130</v>
      </c>
      <c r="L67" s="25">
        <v>50043723846</v>
      </c>
      <c r="M67" s="25" t="s">
        <v>89</v>
      </c>
      <c r="N67" s="45" t="s">
        <v>129</v>
      </c>
      <c r="O67" s="126">
        <v>5082</v>
      </c>
      <c r="P67" s="127">
        <v>1.1190000000000002</v>
      </c>
      <c r="Q67" s="127">
        <v>1.5620000000000003</v>
      </c>
      <c r="R67" s="128">
        <f t="shared" si="1"/>
        <v>2.6810000000000005</v>
      </c>
      <c r="S67" s="128">
        <f t="shared" si="2"/>
        <v>3.4094629800000003</v>
      </c>
      <c r="T67" s="128">
        <f t="shared" si="3"/>
        <v>5.8896314399999996</v>
      </c>
      <c r="U67" s="128">
        <f t="shared" si="15"/>
        <v>2.29046298</v>
      </c>
      <c r="V67" s="128">
        <f t="shared" si="16"/>
        <v>4.3276314399999993</v>
      </c>
      <c r="W67" s="128">
        <f t="shared" si="6"/>
        <v>0.66064587219799997</v>
      </c>
      <c r="X67" s="128">
        <f t="shared" si="7"/>
        <v>1.293673291797333</v>
      </c>
      <c r="Y67" s="128">
        <f t="shared" si="8"/>
        <v>1.98</v>
      </c>
      <c r="Z67" s="128">
        <f t="shared" si="9"/>
        <v>3.88</v>
      </c>
    </row>
    <row r="68" spans="1:26" s="1" customFormat="1" ht="24.95" customHeight="1">
      <c r="A68" s="22" t="s">
        <v>2536</v>
      </c>
      <c r="B68" s="22" t="s">
        <v>2382</v>
      </c>
      <c r="C68" s="61">
        <v>63</v>
      </c>
      <c r="D68" s="95" t="s">
        <v>213</v>
      </c>
      <c r="E68" s="22" t="s">
        <v>2383</v>
      </c>
      <c r="F68" s="30">
        <v>8</v>
      </c>
      <c r="G68" s="30">
        <v>105</v>
      </c>
      <c r="H68" s="30">
        <v>18</v>
      </c>
      <c r="I68" s="30">
        <v>0</v>
      </c>
      <c r="J68" s="30">
        <v>0</v>
      </c>
      <c r="K68" s="25">
        <f t="shared" si="0"/>
        <v>131</v>
      </c>
      <c r="L68" s="25">
        <v>50043728040</v>
      </c>
      <c r="M68" s="25" t="s">
        <v>89</v>
      </c>
      <c r="N68" s="45" t="s">
        <v>129</v>
      </c>
      <c r="O68" s="126">
        <v>3603</v>
      </c>
      <c r="P68" s="127">
        <v>0.87799999999999989</v>
      </c>
      <c r="Q68" s="127">
        <v>1.452</v>
      </c>
      <c r="R68" s="128">
        <f t="shared" si="1"/>
        <v>2.33</v>
      </c>
      <c r="S68" s="128">
        <f t="shared" si="2"/>
        <v>2.4172166700000002</v>
      </c>
      <c r="T68" s="128">
        <f t="shared" si="3"/>
        <v>4.1755887600000001</v>
      </c>
      <c r="U68" s="128">
        <f t="shared" si="15"/>
        <v>1.5392166700000003</v>
      </c>
      <c r="V68" s="128">
        <f t="shared" si="16"/>
        <v>2.7235887600000002</v>
      </c>
      <c r="W68" s="128">
        <f t="shared" si="6"/>
        <v>0.44396139485033342</v>
      </c>
      <c r="X68" s="128">
        <f t="shared" si="7"/>
        <v>0.81417146665600004</v>
      </c>
      <c r="Y68" s="128">
        <f t="shared" si="8"/>
        <v>1.33</v>
      </c>
      <c r="Z68" s="128">
        <f t="shared" si="9"/>
        <v>2.44</v>
      </c>
    </row>
    <row r="69" spans="1:26" s="1" customFormat="1" ht="24.95" customHeight="1">
      <c r="A69" s="22" t="s">
        <v>2536</v>
      </c>
      <c r="B69" s="22" t="s">
        <v>2388</v>
      </c>
      <c r="C69" s="61">
        <v>64</v>
      </c>
      <c r="D69" s="95" t="s">
        <v>199</v>
      </c>
      <c r="E69" s="22" t="s">
        <v>2389</v>
      </c>
      <c r="F69" s="30">
        <v>21</v>
      </c>
      <c r="G69" s="30">
        <v>38</v>
      </c>
      <c r="H69" s="30">
        <v>33</v>
      </c>
      <c r="I69" s="30">
        <v>0</v>
      </c>
      <c r="J69" s="30">
        <v>18</v>
      </c>
      <c r="K69" s="25">
        <f t="shared" si="0"/>
        <v>110</v>
      </c>
      <c r="L69" s="25">
        <v>50043724283</v>
      </c>
      <c r="M69" s="25" t="s">
        <v>89</v>
      </c>
      <c r="N69" s="45" t="s">
        <v>129</v>
      </c>
      <c r="O69" s="126">
        <v>3374</v>
      </c>
      <c r="P69" s="127">
        <v>0.74509159999999897</v>
      </c>
      <c r="Q69" s="127">
        <v>1.1123877700000011</v>
      </c>
      <c r="R69" s="128">
        <f t="shared" si="1"/>
        <v>1.8574793700000001</v>
      </c>
      <c r="S69" s="128">
        <f t="shared" si="2"/>
        <v>2.2635828600000001</v>
      </c>
      <c r="T69" s="128">
        <f t="shared" si="3"/>
        <v>3.9101960799999995</v>
      </c>
      <c r="U69" s="128">
        <f t="shared" si="15"/>
        <v>1.5184912600000011</v>
      </c>
      <c r="V69" s="128">
        <f t="shared" si="16"/>
        <v>2.7978083099999984</v>
      </c>
      <c r="W69" s="128">
        <f t="shared" si="6"/>
        <v>0.43798349575933365</v>
      </c>
      <c r="X69" s="128">
        <f t="shared" si="7"/>
        <v>0.83635816413599962</v>
      </c>
      <c r="Y69" s="128">
        <f t="shared" si="8"/>
        <v>1.31</v>
      </c>
      <c r="Z69" s="128">
        <f t="shared" si="9"/>
        <v>2.5099999999999998</v>
      </c>
    </row>
    <row r="70" spans="1:26" s="1" customFormat="1" ht="24.95" customHeight="1">
      <c r="A70" s="22" t="s">
        <v>2536</v>
      </c>
      <c r="B70" s="22" t="s">
        <v>2538</v>
      </c>
      <c r="C70" s="61">
        <v>65</v>
      </c>
      <c r="D70" s="95" t="s">
        <v>211</v>
      </c>
      <c r="E70" s="22" t="s">
        <v>2539</v>
      </c>
      <c r="F70" s="30">
        <v>8</v>
      </c>
      <c r="G70" s="30">
        <v>127</v>
      </c>
      <c r="H70" s="30">
        <v>5</v>
      </c>
      <c r="I70" s="30">
        <v>0</v>
      </c>
      <c r="J70" s="30">
        <v>0</v>
      </c>
      <c r="K70" s="25">
        <f t="shared" ref="K70:K133" si="17">J70+I70+H70+G70+F70</f>
        <v>140</v>
      </c>
      <c r="L70" s="25">
        <v>50043727499</v>
      </c>
      <c r="M70" s="25" t="s">
        <v>89</v>
      </c>
      <c r="N70" s="45" t="s">
        <v>129</v>
      </c>
      <c r="O70" s="126">
        <v>4697</v>
      </c>
      <c r="P70" s="127">
        <v>1.0830000000000002</v>
      </c>
      <c r="Q70" s="127">
        <v>1.6889999999999996</v>
      </c>
      <c r="R70" s="128">
        <f t="shared" ref="R70:R133" si="18">P70+Q70</f>
        <v>2.7719999999999998</v>
      </c>
      <c r="S70" s="128">
        <f t="shared" ref="S70:S133" si="19">O70*0.00067089</f>
        <v>3.1511703300000002</v>
      </c>
      <c r="T70" s="128">
        <f t="shared" ref="T70:T133" si="20">O70*0.00115892</f>
        <v>5.4434472399999994</v>
      </c>
      <c r="U70" s="128">
        <f t="shared" si="15"/>
        <v>2.0681703300000001</v>
      </c>
      <c r="V70" s="128">
        <f t="shared" si="16"/>
        <v>3.7544472399999997</v>
      </c>
      <c r="W70" s="128">
        <f t="shared" ref="W70:W133" si="21">U70/3*86.53%</f>
        <v>0.59652926218300006</v>
      </c>
      <c r="X70" s="128">
        <f t="shared" ref="X70:X133" si="22">V70/3*89.68%</f>
        <v>1.1223294282773333</v>
      </c>
      <c r="Y70" s="128">
        <f t="shared" ref="Y70:Y133" si="23">ROUND(W70*3,2)</f>
        <v>1.79</v>
      </c>
      <c r="Z70" s="128">
        <f t="shared" ref="Z70:Z133" si="24">ROUND(X70*3,2)</f>
        <v>3.37</v>
      </c>
    </row>
    <row r="71" spans="1:26" s="1" customFormat="1" ht="24.95" customHeight="1">
      <c r="A71" s="22" t="s">
        <v>2536</v>
      </c>
      <c r="B71" s="22" t="s">
        <v>2376</v>
      </c>
      <c r="C71" s="61">
        <v>66</v>
      </c>
      <c r="D71" s="95" t="s">
        <v>204</v>
      </c>
      <c r="E71" s="22" t="s">
        <v>77</v>
      </c>
      <c r="F71" s="30">
        <v>2</v>
      </c>
      <c r="G71" s="30">
        <v>39</v>
      </c>
      <c r="H71" s="30">
        <v>16</v>
      </c>
      <c r="I71" s="30">
        <v>0</v>
      </c>
      <c r="J71" s="30">
        <v>24</v>
      </c>
      <c r="K71" s="25">
        <f t="shared" si="17"/>
        <v>81</v>
      </c>
      <c r="L71" s="25">
        <v>50043725628</v>
      </c>
      <c r="M71" s="25" t="s">
        <v>89</v>
      </c>
      <c r="N71" s="45" t="s">
        <v>129</v>
      </c>
      <c r="O71" s="126">
        <v>2551</v>
      </c>
      <c r="P71" s="127">
        <v>0.87400000000000011</v>
      </c>
      <c r="Q71" s="127">
        <v>0.56499999999999995</v>
      </c>
      <c r="R71" s="128">
        <f t="shared" si="18"/>
        <v>1.4390000000000001</v>
      </c>
      <c r="S71" s="128">
        <f t="shared" si="19"/>
        <v>1.7114403900000001</v>
      </c>
      <c r="T71" s="128">
        <f t="shared" si="20"/>
        <v>2.9564049199999998</v>
      </c>
      <c r="U71" s="128">
        <f t="shared" si="15"/>
        <v>0.83744039000000003</v>
      </c>
      <c r="V71" s="128">
        <f t="shared" si="16"/>
        <v>2.3914049199999998</v>
      </c>
      <c r="W71" s="128">
        <f t="shared" si="21"/>
        <v>0.24154572315566669</v>
      </c>
      <c r="X71" s="128">
        <f t="shared" si="22"/>
        <v>0.7148706440853333</v>
      </c>
      <c r="Y71" s="128">
        <f t="shared" si="23"/>
        <v>0.72</v>
      </c>
      <c r="Z71" s="128">
        <f t="shared" si="24"/>
        <v>2.14</v>
      </c>
    </row>
    <row r="72" spans="1:26" s="1" customFormat="1" ht="24.95" customHeight="1">
      <c r="A72" s="22" t="s">
        <v>2536</v>
      </c>
      <c r="B72" s="22" t="s">
        <v>2382</v>
      </c>
      <c r="C72" s="61">
        <v>67</v>
      </c>
      <c r="D72" s="95" t="s">
        <v>212</v>
      </c>
      <c r="E72" s="22" t="s">
        <v>2338</v>
      </c>
      <c r="F72" s="30">
        <v>10</v>
      </c>
      <c r="G72" s="30">
        <v>87</v>
      </c>
      <c r="H72" s="30">
        <v>29</v>
      </c>
      <c r="I72" s="30">
        <v>0</v>
      </c>
      <c r="J72" s="30">
        <v>19</v>
      </c>
      <c r="K72" s="25">
        <f t="shared" si="17"/>
        <v>145</v>
      </c>
      <c r="L72" s="25">
        <v>50043727783</v>
      </c>
      <c r="M72" s="25" t="s">
        <v>89</v>
      </c>
      <c r="N72" s="45" t="s">
        <v>129</v>
      </c>
      <c r="O72" s="126">
        <v>4598</v>
      </c>
      <c r="P72" s="127">
        <v>0.62839999999999985</v>
      </c>
      <c r="Q72" s="127">
        <v>1.2795999999999994</v>
      </c>
      <c r="R72" s="128">
        <f t="shared" si="18"/>
        <v>1.9079999999999993</v>
      </c>
      <c r="S72" s="128">
        <f t="shared" si="19"/>
        <v>3.0847522200000004</v>
      </c>
      <c r="T72" s="128">
        <f t="shared" si="20"/>
        <v>5.3287141599999996</v>
      </c>
      <c r="U72" s="128">
        <f t="shared" si="15"/>
        <v>2.4563522200000003</v>
      </c>
      <c r="V72" s="128">
        <f t="shared" si="16"/>
        <v>4.0491141600000002</v>
      </c>
      <c r="W72" s="128">
        <f t="shared" si="21"/>
        <v>0.70849385865533343</v>
      </c>
      <c r="X72" s="128">
        <f t="shared" si="22"/>
        <v>1.2104151928960001</v>
      </c>
      <c r="Y72" s="128">
        <f t="shared" si="23"/>
        <v>2.13</v>
      </c>
      <c r="Z72" s="128">
        <f t="shared" si="24"/>
        <v>3.63</v>
      </c>
    </row>
    <row r="73" spans="1:26" s="1" customFormat="1" ht="24.95" customHeight="1">
      <c r="A73" s="22" t="s">
        <v>2536</v>
      </c>
      <c r="B73" s="22" t="s">
        <v>2384</v>
      </c>
      <c r="C73" s="61">
        <v>68</v>
      </c>
      <c r="D73" s="95" t="s">
        <v>210</v>
      </c>
      <c r="E73" s="22" t="s">
        <v>2386</v>
      </c>
      <c r="F73" s="30">
        <v>0</v>
      </c>
      <c r="G73" s="30">
        <v>67</v>
      </c>
      <c r="H73" s="30">
        <v>0</v>
      </c>
      <c r="I73" s="30">
        <v>0</v>
      </c>
      <c r="J73" s="30">
        <v>0</v>
      </c>
      <c r="K73" s="25">
        <f t="shared" si="17"/>
        <v>67</v>
      </c>
      <c r="L73" s="25">
        <v>50043727240</v>
      </c>
      <c r="M73" s="25" t="s">
        <v>89</v>
      </c>
      <c r="N73" s="45" t="s">
        <v>129</v>
      </c>
      <c r="O73" s="126">
        <v>2261</v>
      </c>
      <c r="P73" s="127">
        <v>1.5830000000000002</v>
      </c>
      <c r="Q73" s="127">
        <v>0.66799999999999971</v>
      </c>
      <c r="R73" s="128">
        <f t="shared" si="18"/>
        <v>2.2509999999999999</v>
      </c>
      <c r="S73" s="128">
        <f t="shared" si="19"/>
        <v>1.5168822900000001</v>
      </c>
      <c r="T73" s="128">
        <f t="shared" si="20"/>
        <v>2.6203181199999999</v>
      </c>
      <c r="U73" s="151">
        <v>0</v>
      </c>
      <c r="V73" s="128">
        <f t="shared" ref="V73:V81" si="25">T73-Q73</f>
        <v>1.9523181200000002</v>
      </c>
      <c r="W73" s="128">
        <f t="shared" si="21"/>
        <v>0</v>
      </c>
      <c r="X73" s="128">
        <f t="shared" si="22"/>
        <v>0.58361296333866675</v>
      </c>
      <c r="Y73" s="128">
        <f t="shared" si="23"/>
        <v>0</v>
      </c>
      <c r="Z73" s="128">
        <f t="shared" si="24"/>
        <v>1.75</v>
      </c>
    </row>
    <row r="74" spans="1:26" s="1" customFormat="1" ht="24.95" customHeight="1">
      <c r="A74" s="22" t="s">
        <v>2536</v>
      </c>
      <c r="B74" s="22" t="s">
        <v>2376</v>
      </c>
      <c r="C74" s="61">
        <v>69</v>
      </c>
      <c r="D74" s="95" t="s">
        <v>203</v>
      </c>
      <c r="E74" s="22" t="s">
        <v>2377</v>
      </c>
      <c r="F74" s="30">
        <v>7</v>
      </c>
      <c r="G74" s="30">
        <v>78</v>
      </c>
      <c r="H74" s="30">
        <v>12</v>
      </c>
      <c r="I74" s="30">
        <v>0</v>
      </c>
      <c r="J74" s="30">
        <v>7</v>
      </c>
      <c r="K74" s="25">
        <f t="shared" si="17"/>
        <v>104</v>
      </c>
      <c r="L74" s="25">
        <v>50043725390</v>
      </c>
      <c r="M74" s="25" t="s">
        <v>89</v>
      </c>
      <c r="N74" s="45" t="s">
        <v>129</v>
      </c>
      <c r="O74" s="126">
        <v>3267</v>
      </c>
      <c r="P74" s="127">
        <v>0.5970000000000002</v>
      </c>
      <c r="Q74" s="127">
        <v>1.1829999999999998</v>
      </c>
      <c r="R74" s="128">
        <f t="shared" si="18"/>
        <v>1.78</v>
      </c>
      <c r="S74" s="128">
        <f t="shared" si="19"/>
        <v>2.1917976299999999</v>
      </c>
      <c r="T74" s="128">
        <f t="shared" si="20"/>
        <v>3.7861916399999997</v>
      </c>
      <c r="U74" s="128">
        <f t="shared" ref="U74:U105" si="26">S74-P74</f>
        <v>1.5947976299999997</v>
      </c>
      <c r="V74" s="128">
        <f t="shared" si="25"/>
        <v>2.6031916399999999</v>
      </c>
      <c r="W74" s="128">
        <f t="shared" si="21"/>
        <v>0.45999279641299989</v>
      </c>
      <c r="X74" s="128">
        <f t="shared" si="22"/>
        <v>0.77818075425066668</v>
      </c>
      <c r="Y74" s="128">
        <f t="shared" si="23"/>
        <v>1.38</v>
      </c>
      <c r="Z74" s="128">
        <f t="shared" si="24"/>
        <v>2.33</v>
      </c>
    </row>
    <row r="75" spans="1:26" s="1" customFormat="1" ht="24.95" customHeight="1">
      <c r="A75" s="22" t="s">
        <v>2536</v>
      </c>
      <c r="B75" s="22" t="s">
        <v>2376</v>
      </c>
      <c r="C75" s="61">
        <v>70</v>
      </c>
      <c r="D75" s="95" t="s">
        <v>207</v>
      </c>
      <c r="E75" s="64" t="s">
        <v>2378</v>
      </c>
      <c r="F75" s="30">
        <v>0</v>
      </c>
      <c r="G75" s="30">
        <v>47</v>
      </c>
      <c r="H75" s="30">
        <v>0</v>
      </c>
      <c r="I75" s="30">
        <v>0</v>
      </c>
      <c r="J75" s="30">
        <v>0</v>
      </c>
      <c r="K75" s="25">
        <f t="shared" si="17"/>
        <v>47</v>
      </c>
      <c r="L75" s="25">
        <v>50043726440</v>
      </c>
      <c r="M75" s="25" t="s">
        <v>89</v>
      </c>
      <c r="N75" s="45" t="s">
        <v>129</v>
      </c>
      <c r="O75" s="126">
        <v>1921</v>
      </c>
      <c r="P75" s="127">
        <v>0.38951020000000003</v>
      </c>
      <c r="Q75" s="127">
        <v>0.63822413000000111</v>
      </c>
      <c r="R75" s="128">
        <f t="shared" si="18"/>
        <v>1.0277343300000013</v>
      </c>
      <c r="S75" s="128">
        <f t="shared" si="19"/>
        <v>1.2887796900000001</v>
      </c>
      <c r="T75" s="128">
        <f t="shared" si="20"/>
        <v>2.2262853199999997</v>
      </c>
      <c r="U75" s="128">
        <f t="shared" si="26"/>
        <v>0.89926949000000012</v>
      </c>
      <c r="V75" s="128">
        <f t="shared" si="25"/>
        <v>1.5880611899999986</v>
      </c>
      <c r="W75" s="128">
        <f t="shared" si="21"/>
        <v>0.25937929656566666</v>
      </c>
      <c r="X75" s="128">
        <f t="shared" si="22"/>
        <v>0.47472442506399959</v>
      </c>
      <c r="Y75" s="128">
        <f t="shared" si="23"/>
        <v>0.78</v>
      </c>
      <c r="Z75" s="128">
        <f t="shared" si="24"/>
        <v>1.42</v>
      </c>
    </row>
    <row r="76" spans="1:26" s="1" customFormat="1" ht="24.95" customHeight="1">
      <c r="A76" s="22" t="s">
        <v>2536</v>
      </c>
      <c r="B76" s="22" t="s">
        <v>2379</v>
      </c>
      <c r="C76" s="61">
        <v>71</v>
      </c>
      <c r="D76" s="95" t="s">
        <v>196</v>
      </c>
      <c r="E76" s="22" t="s">
        <v>2380</v>
      </c>
      <c r="F76" s="24">
        <v>1</v>
      </c>
      <c r="G76" s="24">
        <v>63</v>
      </c>
      <c r="H76" s="24">
        <v>69</v>
      </c>
      <c r="I76" s="30">
        <v>0</v>
      </c>
      <c r="J76" s="30">
        <v>0</v>
      </c>
      <c r="K76" s="25">
        <f t="shared" si="17"/>
        <v>133</v>
      </c>
      <c r="L76" s="25">
        <v>50043723653</v>
      </c>
      <c r="M76" s="25" t="s">
        <v>89</v>
      </c>
      <c r="N76" s="45" t="s">
        <v>129</v>
      </c>
      <c r="O76" s="126">
        <v>4178</v>
      </c>
      <c r="P76" s="127">
        <v>1.2239999999999998</v>
      </c>
      <c r="Q76" s="127">
        <v>1.2639999999999998</v>
      </c>
      <c r="R76" s="128">
        <f t="shared" si="18"/>
        <v>2.4879999999999995</v>
      </c>
      <c r="S76" s="128">
        <f t="shared" si="19"/>
        <v>2.8029784200000001</v>
      </c>
      <c r="T76" s="128">
        <f t="shared" si="20"/>
        <v>4.8419677599999993</v>
      </c>
      <c r="U76" s="128">
        <f t="shared" si="26"/>
        <v>1.5789784200000003</v>
      </c>
      <c r="V76" s="128">
        <f t="shared" si="25"/>
        <v>3.5779677599999995</v>
      </c>
      <c r="W76" s="128">
        <f t="shared" si="21"/>
        <v>0.45543000894200009</v>
      </c>
      <c r="X76" s="128">
        <f t="shared" si="22"/>
        <v>1.0695738290559997</v>
      </c>
      <c r="Y76" s="128">
        <f t="shared" si="23"/>
        <v>1.37</v>
      </c>
      <c r="Z76" s="128">
        <f t="shared" si="24"/>
        <v>3.21</v>
      </c>
    </row>
    <row r="77" spans="1:26" s="1" customFormat="1" ht="24.95" customHeight="1">
      <c r="A77" s="22" t="s">
        <v>2536</v>
      </c>
      <c r="B77" s="22" t="s">
        <v>2379</v>
      </c>
      <c r="C77" s="61">
        <v>72</v>
      </c>
      <c r="D77" s="95" t="s">
        <v>365</v>
      </c>
      <c r="E77" s="22" t="s">
        <v>2998</v>
      </c>
      <c r="F77" s="30">
        <v>0</v>
      </c>
      <c r="G77" s="30">
        <v>34</v>
      </c>
      <c r="H77" s="30">
        <v>0</v>
      </c>
      <c r="I77" s="30">
        <v>0</v>
      </c>
      <c r="J77" s="24">
        <v>0</v>
      </c>
      <c r="K77" s="25">
        <f t="shared" si="17"/>
        <v>34</v>
      </c>
      <c r="L77" s="25">
        <v>50131207313</v>
      </c>
      <c r="M77" s="25" t="s">
        <v>89</v>
      </c>
      <c r="N77" s="45" t="s">
        <v>129</v>
      </c>
      <c r="O77" s="126">
        <v>1274</v>
      </c>
      <c r="P77" s="127">
        <v>0.23</v>
      </c>
      <c r="Q77" s="127">
        <v>0.38</v>
      </c>
      <c r="R77" s="128">
        <f t="shared" si="18"/>
        <v>0.61</v>
      </c>
      <c r="S77" s="128">
        <f t="shared" si="19"/>
        <v>0.85471386000000005</v>
      </c>
      <c r="T77" s="128">
        <f t="shared" si="20"/>
        <v>1.47646408</v>
      </c>
      <c r="U77" s="128">
        <f t="shared" si="26"/>
        <v>0.62471386000000007</v>
      </c>
      <c r="V77" s="128">
        <f t="shared" si="25"/>
        <v>1.0964640800000001</v>
      </c>
      <c r="W77" s="128">
        <f t="shared" si="21"/>
        <v>0.18018830101933336</v>
      </c>
      <c r="X77" s="128">
        <f t="shared" si="22"/>
        <v>0.3277696623146667</v>
      </c>
      <c r="Y77" s="128">
        <f t="shared" si="23"/>
        <v>0.54</v>
      </c>
      <c r="Z77" s="128">
        <f t="shared" si="24"/>
        <v>0.98</v>
      </c>
    </row>
    <row r="78" spans="1:26" s="1" customFormat="1" ht="24.95" customHeight="1">
      <c r="A78" s="22" t="s">
        <v>2536</v>
      </c>
      <c r="B78" s="22" t="s">
        <v>2379</v>
      </c>
      <c r="C78" s="61">
        <v>73</v>
      </c>
      <c r="D78" s="95" t="s">
        <v>198</v>
      </c>
      <c r="E78" s="22" t="s">
        <v>2296</v>
      </c>
      <c r="F78" s="30">
        <v>0</v>
      </c>
      <c r="G78" s="30">
        <v>37</v>
      </c>
      <c r="H78" s="30">
        <v>22</v>
      </c>
      <c r="I78" s="30">
        <v>0</v>
      </c>
      <c r="J78" s="30">
        <v>0</v>
      </c>
      <c r="K78" s="25">
        <f t="shared" si="17"/>
        <v>59</v>
      </c>
      <c r="L78" s="25">
        <v>50043724034</v>
      </c>
      <c r="M78" s="25" t="s">
        <v>89</v>
      </c>
      <c r="N78" s="45" t="s">
        <v>129</v>
      </c>
      <c r="O78" s="126">
        <v>2098</v>
      </c>
      <c r="P78" s="127">
        <v>0.52200000000000002</v>
      </c>
      <c r="Q78" s="127">
        <v>0.76003199999999937</v>
      </c>
      <c r="R78" s="128">
        <f t="shared" si="18"/>
        <v>1.2820319999999994</v>
      </c>
      <c r="S78" s="128">
        <f t="shared" si="19"/>
        <v>1.4075272200000002</v>
      </c>
      <c r="T78" s="128">
        <f t="shared" si="20"/>
        <v>2.4314141599999997</v>
      </c>
      <c r="U78" s="128">
        <f t="shared" si="26"/>
        <v>0.88552722000000017</v>
      </c>
      <c r="V78" s="128">
        <f t="shared" si="25"/>
        <v>1.6713821600000003</v>
      </c>
      <c r="W78" s="128">
        <f t="shared" si="21"/>
        <v>0.25541556782200003</v>
      </c>
      <c r="X78" s="128">
        <f t="shared" si="22"/>
        <v>0.49963184036266672</v>
      </c>
      <c r="Y78" s="128">
        <f t="shared" si="23"/>
        <v>0.77</v>
      </c>
      <c r="Z78" s="128">
        <f t="shared" si="24"/>
        <v>1.5</v>
      </c>
    </row>
    <row r="79" spans="1:26" s="1" customFormat="1" ht="24.95" customHeight="1">
      <c r="A79" s="22" t="s">
        <v>2536</v>
      </c>
      <c r="B79" s="22" t="s">
        <v>2153</v>
      </c>
      <c r="C79" s="61">
        <v>74</v>
      </c>
      <c r="D79" s="95" t="s">
        <v>195</v>
      </c>
      <c r="E79" s="22" t="s">
        <v>1880</v>
      </c>
      <c r="F79" s="30">
        <v>0</v>
      </c>
      <c r="G79" s="30">
        <v>35</v>
      </c>
      <c r="H79" s="30">
        <v>0</v>
      </c>
      <c r="I79" s="30">
        <v>0</v>
      </c>
      <c r="J79" s="24">
        <v>0</v>
      </c>
      <c r="K79" s="25">
        <f t="shared" si="17"/>
        <v>35</v>
      </c>
      <c r="L79" s="25">
        <v>50043723370</v>
      </c>
      <c r="M79" s="25" t="s">
        <v>89</v>
      </c>
      <c r="N79" s="45" t="s">
        <v>129</v>
      </c>
      <c r="O79" s="126">
        <v>1154</v>
      </c>
      <c r="P79" s="127">
        <v>0.35</v>
      </c>
      <c r="Q79" s="127">
        <v>0.375</v>
      </c>
      <c r="R79" s="128">
        <f t="shared" si="18"/>
        <v>0.72499999999999998</v>
      </c>
      <c r="S79" s="128">
        <f t="shared" si="19"/>
        <v>0.77420706000000006</v>
      </c>
      <c r="T79" s="128">
        <f t="shared" si="20"/>
        <v>1.3373936799999999</v>
      </c>
      <c r="U79" s="128">
        <f t="shared" si="26"/>
        <v>0.42420706000000008</v>
      </c>
      <c r="V79" s="128">
        <f t="shared" si="25"/>
        <v>0.96239367999999992</v>
      </c>
      <c r="W79" s="128">
        <f t="shared" si="21"/>
        <v>0.12235545633933335</v>
      </c>
      <c r="X79" s="128">
        <f t="shared" si="22"/>
        <v>0.28769155074133335</v>
      </c>
      <c r="Y79" s="128">
        <f t="shared" si="23"/>
        <v>0.37</v>
      </c>
      <c r="Z79" s="128">
        <f t="shared" si="24"/>
        <v>0.86</v>
      </c>
    </row>
    <row r="80" spans="1:26" s="1" customFormat="1" ht="24.95" customHeight="1">
      <c r="A80" s="22" t="s">
        <v>2536</v>
      </c>
      <c r="B80" s="22" t="s">
        <v>2392</v>
      </c>
      <c r="C80" s="61">
        <v>75</v>
      </c>
      <c r="D80" s="95" t="s">
        <v>344</v>
      </c>
      <c r="E80" s="22" t="s">
        <v>2393</v>
      </c>
      <c r="F80" s="30">
        <v>32</v>
      </c>
      <c r="G80" s="30">
        <v>110</v>
      </c>
      <c r="H80" s="30">
        <v>18</v>
      </c>
      <c r="I80" s="30">
        <v>0</v>
      </c>
      <c r="J80" s="30">
        <v>0</v>
      </c>
      <c r="K80" s="25">
        <f t="shared" si="17"/>
        <v>160</v>
      </c>
      <c r="L80" s="25">
        <v>50044378569</v>
      </c>
      <c r="M80" s="25" t="s">
        <v>89</v>
      </c>
      <c r="N80" s="45" t="s">
        <v>129</v>
      </c>
      <c r="O80" s="126">
        <v>5509</v>
      </c>
      <c r="P80" s="127">
        <v>1.4239999999999995</v>
      </c>
      <c r="Q80" s="127">
        <v>1.5189999999999992</v>
      </c>
      <c r="R80" s="128">
        <f t="shared" si="18"/>
        <v>2.9429999999999987</v>
      </c>
      <c r="S80" s="128">
        <f t="shared" si="19"/>
        <v>3.6959330100000001</v>
      </c>
      <c r="T80" s="128">
        <f t="shared" si="20"/>
        <v>6.3844902799999996</v>
      </c>
      <c r="U80" s="128">
        <f t="shared" si="26"/>
        <v>2.2719330100000006</v>
      </c>
      <c r="V80" s="128">
        <f t="shared" si="25"/>
        <v>4.8654902800000004</v>
      </c>
      <c r="W80" s="128">
        <f t="shared" si="21"/>
        <v>0.65530121118433349</v>
      </c>
      <c r="X80" s="128">
        <f t="shared" si="22"/>
        <v>1.4544572277013335</v>
      </c>
      <c r="Y80" s="128">
        <f t="shared" si="23"/>
        <v>1.97</v>
      </c>
      <c r="Z80" s="128">
        <f t="shared" si="24"/>
        <v>4.3600000000000003</v>
      </c>
    </row>
    <row r="81" spans="1:26" s="1" customFormat="1" ht="24.95" customHeight="1">
      <c r="A81" s="22" t="s">
        <v>2536</v>
      </c>
      <c r="B81" s="22" t="s">
        <v>2376</v>
      </c>
      <c r="C81" s="61">
        <v>76</v>
      </c>
      <c r="D81" s="95" t="s">
        <v>369</v>
      </c>
      <c r="E81" s="64" t="s">
        <v>3030</v>
      </c>
      <c r="F81" s="30">
        <v>0</v>
      </c>
      <c r="G81" s="30">
        <v>16</v>
      </c>
      <c r="H81" s="30">
        <v>0</v>
      </c>
      <c r="I81" s="30">
        <v>0</v>
      </c>
      <c r="J81" s="24">
        <v>0</v>
      </c>
      <c r="K81" s="25">
        <f t="shared" si="17"/>
        <v>16</v>
      </c>
      <c r="L81" s="25">
        <v>50133326178</v>
      </c>
      <c r="M81" s="25" t="s">
        <v>89</v>
      </c>
      <c r="N81" s="45" t="s">
        <v>129</v>
      </c>
      <c r="O81" s="126">
        <v>732</v>
      </c>
      <c r="P81" s="127">
        <v>0.31780000000000003</v>
      </c>
      <c r="Q81" s="127">
        <v>0.60600000000000009</v>
      </c>
      <c r="R81" s="128">
        <f t="shared" si="18"/>
        <v>0.92380000000000018</v>
      </c>
      <c r="S81" s="128">
        <f t="shared" si="19"/>
        <v>0.49109148000000002</v>
      </c>
      <c r="T81" s="128">
        <f t="shared" si="20"/>
        <v>0.84832943999999999</v>
      </c>
      <c r="U81" s="128">
        <f t="shared" si="26"/>
        <v>0.17329148</v>
      </c>
      <c r="V81" s="128">
        <f t="shared" si="25"/>
        <v>0.2423294399999999</v>
      </c>
      <c r="W81" s="128">
        <f t="shared" si="21"/>
        <v>4.9983039214666659E-2</v>
      </c>
      <c r="X81" s="128">
        <f t="shared" si="22"/>
        <v>7.2440347263999977E-2</v>
      </c>
      <c r="Y81" s="128">
        <f t="shared" si="23"/>
        <v>0.15</v>
      </c>
      <c r="Z81" s="128">
        <f t="shared" si="24"/>
        <v>0.22</v>
      </c>
    </row>
    <row r="82" spans="1:26" s="1" customFormat="1" ht="24.95" customHeight="1">
      <c r="A82" s="22" t="s">
        <v>2536</v>
      </c>
      <c r="B82" s="22" t="s">
        <v>2384</v>
      </c>
      <c r="C82" s="61">
        <v>77</v>
      </c>
      <c r="D82" s="95" t="s">
        <v>208</v>
      </c>
      <c r="E82" s="22" t="s">
        <v>2385</v>
      </c>
      <c r="F82" s="30">
        <v>3</v>
      </c>
      <c r="G82" s="30">
        <v>27</v>
      </c>
      <c r="H82" s="30">
        <v>3</v>
      </c>
      <c r="I82" s="30">
        <v>0</v>
      </c>
      <c r="J82" s="24">
        <v>0</v>
      </c>
      <c r="K82" s="25">
        <f t="shared" si="17"/>
        <v>33</v>
      </c>
      <c r="L82" s="25">
        <v>50043726676</v>
      </c>
      <c r="M82" s="25" t="s">
        <v>89</v>
      </c>
      <c r="N82" s="45" t="s">
        <v>129</v>
      </c>
      <c r="O82" s="126">
        <v>834</v>
      </c>
      <c r="P82" s="127">
        <v>0.21400000000000002</v>
      </c>
      <c r="Q82" s="127">
        <v>0.98399999999999999</v>
      </c>
      <c r="R82" s="128">
        <f t="shared" si="18"/>
        <v>1.198</v>
      </c>
      <c r="S82" s="128">
        <f t="shared" si="19"/>
        <v>0.55952226000000005</v>
      </c>
      <c r="T82" s="128">
        <f t="shared" si="20"/>
        <v>0.96653927999999989</v>
      </c>
      <c r="U82" s="128">
        <f t="shared" si="26"/>
        <v>0.34552226000000003</v>
      </c>
      <c r="V82" s="151">
        <v>0</v>
      </c>
      <c r="W82" s="128">
        <f t="shared" si="21"/>
        <v>9.966013719266667E-2</v>
      </c>
      <c r="X82" s="128">
        <f t="shared" si="22"/>
        <v>0</v>
      </c>
      <c r="Y82" s="128">
        <f t="shared" si="23"/>
        <v>0.3</v>
      </c>
      <c r="Z82" s="128">
        <f t="shared" si="24"/>
        <v>0</v>
      </c>
    </row>
    <row r="83" spans="1:26" s="1" customFormat="1" ht="24.95" customHeight="1">
      <c r="A83" s="22" t="s">
        <v>2536</v>
      </c>
      <c r="B83" s="22" t="s">
        <v>2538</v>
      </c>
      <c r="C83" s="61">
        <v>78</v>
      </c>
      <c r="D83" s="95" t="s">
        <v>350</v>
      </c>
      <c r="E83" s="22" t="s">
        <v>2540</v>
      </c>
      <c r="F83" s="30">
        <v>40</v>
      </c>
      <c r="G83" s="30">
        <v>28</v>
      </c>
      <c r="H83" s="30">
        <v>7</v>
      </c>
      <c r="I83" s="30">
        <v>0</v>
      </c>
      <c r="J83" s="30">
        <v>0</v>
      </c>
      <c r="K83" s="25">
        <f t="shared" si="17"/>
        <v>75</v>
      </c>
      <c r="L83" s="25">
        <v>50045003326</v>
      </c>
      <c r="M83" s="25" t="s">
        <v>89</v>
      </c>
      <c r="N83" s="45" t="s">
        <v>129</v>
      </c>
      <c r="O83" s="126">
        <v>2554</v>
      </c>
      <c r="P83" s="127">
        <v>0.57499999999999996</v>
      </c>
      <c r="Q83" s="127">
        <v>0.7009999999999994</v>
      </c>
      <c r="R83" s="128">
        <f t="shared" si="18"/>
        <v>1.2759999999999994</v>
      </c>
      <c r="S83" s="128">
        <f t="shared" si="19"/>
        <v>1.7134530600000002</v>
      </c>
      <c r="T83" s="128">
        <f t="shared" si="20"/>
        <v>2.9598816799999996</v>
      </c>
      <c r="U83" s="128">
        <f t="shared" si="26"/>
        <v>1.1384530600000002</v>
      </c>
      <c r="V83" s="128">
        <f t="shared" ref="V83:V114" si="27">T83-Q83</f>
        <v>2.25888168</v>
      </c>
      <c r="W83" s="128">
        <f t="shared" si="21"/>
        <v>0.32836781093933337</v>
      </c>
      <c r="X83" s="128">
        <f t="shared" si="22"/>
        <v>0.67525503020800004</v>
      </c>
      <c r="Y83" s="128">
        <f t="shared" si="23"/>
        <v>0.99</v>
      </c>
      <c r="Z83" s="128">
        <f t="shared" si="24"/>
        <v>2.0299999999999998</v>
      </c>
    </row>
    <row r="84" spans="1:26" s="1" customFormat="1" ht="24.95" customHeight="1">
      <c r="A84" s="22" t="s">
        <v>2536</v>
      </c>
      <c r="B84" s="22" t="s">
        <v>2538</v>
      </c>
      <c r="C84" s="61">
        <v>79</v>
      </c>
      <c r="D84" s="95" t="s">
        <v>370</v>
      </c>
      <c r="E84" s="22" t="s">
        <v>3014</v>
      </c>
      <c r="F84" s="30">
        <v>8</v>
      </c>
      <c r="G84" s="30">
        <v>6</v>
      </c>
      <c r="H84" s="30">
        <v>10</v>
      </c>
      <c r="I84" s="30">
        <v>0</v>
      </c>
      <c r="J84" s="24">
        <v>0</v>
      </c>
      <c r="K84" s="25">
        <f t="shared" si="17"/>
        <v>24</v>
      </c>
      <c r="L84" s="25">
        <v>50137212077</v>
      </c>
      <c r="M84" s="25" t="s">
        <v>89</v>
      </c>
      <c r="N84" s="45" t="s">
        <v>129</v>
      </c>
      <c r="O84" s="126">
        <v>870</v>
      </c>
      <c r="P84" s="127">
        <v>0.10800000000000004</v>
      </c>
      <c r="Q84" s="127">
        <v>0.24199999999999988</v>
      </c>
      <c r="R84" s="128">
        <f t="shared" si="18"/>
        <v>0.34999999999999992</v>
      </c>
      <c r="S84" s="128">
        <f t="shared" si="19"/>
        <v>0.58367430000000009</v>
      </c>
      <c r="T84" s="128">
        <f t="shared" si="20"/>
        <v>1.0082603999999999</v>
      </c>
      <c r="U84" s="128">
        <f t="shared" si="26"/>
        <v>0.47567430000000005</v>
      </c>
      <c r="V84" s="128">
        <f t="shared" si="27"/>
        <v>0.76626040000000006</v>
      </c>
      <c r="W84" s="128">
        <f t="shared" si="21"/>
        <v>0.13720032393000001</v>
      </c>
      <c r="X84" s="128">
        <f t="shared" si="22"/>
        <v>0.22906077557333338</v>
      </c>
      <c r="Y84" s="128">
        <f t="shared" si="23"/>
        <v>0.41</v>
      </c>
      <c r="Z84" s="128">
        <f t="shared" si="24"/>
        <v>0.69</v>
      </c>
    </row>
    <row r="85" spans="1:26" s="1" customFormat="1" ht="24.95" customHeight="1">
      <c r="A85" s="22" t="s">
        <v>2536</v>
      </c>
      <c r="B85" s="22" t="s">
        <v>2388</v>
      </c>
      <c r="C85" s="61">
        <v>80</v>
      </c>
      <c r="D85" s="95" t="s">
        <v>200</v>
      </c>
      <c r="E85" s="22" t="s">
        <v>2390</v>
      </c>
      <c r="F85" s="30">
        <v>1</v>
      </c>
      <c r="G85" s="30">
        <v>60</v>
      </c>
      <c r="H85" s="30">
        <v>0</v>
      </c>
      <c r="I85" s="30">
        <v>0</v>
      </c>
      <c r="J85" s="30">
        <v>0</v>
      </c>
      <c r="K85" s="25">
        <f t="shared" si="17"/>
        <v>61</v>
      </c>
      <c r="L85" s="25">
        <v>50043724465</v>
      </c>
      <c r="M85" s="25" t="s">
        <v>89</v>
      </c>
      <c r="N85" s="45" t="s">
        <v>129</v>
      </c>
      <c r="O85" s="126">
        <v>2532</v>
      </c>
      <c r="P85" s="127">
        <v>0.29600000000000004</v>
      </c>
      <c r="Q85" s="127">
        <v>0.57800000000000007</v>
      </c>
      <c r="R85" s="128">
        <f t="shared" si="18"/>
        <v>0.87400000000000011</v>
      </c>
      <c r="S85" s="128">
        <f t="shared" si="19"/>
        <v>1.6986934800000002</v>
      </c>
      <c r="T85" s="128">
        <f t="shared" si="20"/>
        <v>2.9343854399999998</v>
      </c>
      <c r="U85" s="128">
        <f t="shared" si="26"/>
        <v>1.4026934800000002</v>
      </c>
      <c r="V85" s="128">
        <f t="shared" si="27"/>
        <v>2.3563854399999995</v>
      </c>
      <c r="W85" s="128">
        <f t="shared" si="21"/>
        <v>0.40458355608133334</v>
      </c>
      <c r="X85" s="128">
        <f t="shared" si="22"/>
        <v>0.70440215419733321</v>
      </c>
      <c r="Y85" s="128">
        <f t="shared" si="23"/>
        <v>1.21</v>
      </c>
      <c r="Z85" s="128">
        <f t="shared" si="24"/>
        <v>2.11</v>
      </c>
    </row>
    <row r="86" spans="1:26" s="1" customFormat="1" ht="24.95" customHeight="1">
      <c r="A86" s="22" t="s">
        <v>2536</v>
      </c>
      <c r="B86" s="22" t="s">
        <v>2388</v>
      </c>
      <c r="C86" s="61">
        <v>81</v>
      </c>
      <c r="D86" s="95" t="s">
        <v>201</v>
      </c>
      <c r="E86" s="22" t="s">
        <v>2391</v>
      </c>
      <c r="F86" s="30">
        <v>0</v>
      </c>
      <c r="G86" s="30">
        <v>22</v>
      </c>
      <c r="H86" s="30">
        <v>6</v>
      </c>
      <c r="I86" s="30">
        <v>0</v>
      </c>
      <c r="J86" s="24">
        <v>0</v>
      </c>
      <c r="K86" s="25">
        <f t="shared" si="17"/>
        <v>28</v>
      </c>
      <c r="L86" s="25">
        <v>50043724668</v>
      </c>
      <c r="M86" s="25" t="s">
        <v>89</v>
      </c>
      <c r="N86" s="45" t="s">
        <v>129</v>
      </c>
      <c r="O86" s="126">
        <v>1149</v>
      </c>
      <c r="P86" s="127">
        <v>0.12</v>
      </c>
      <c r="Q86" s="127">
        <v>0.22500000000000001</v>
      </c>
      <c r="R86" s="128">
        <f t="shared" si="18"/>
        <v>0.34499999999999997</v>
      </c>
      <c r="S86" s="128">
        <f t="shared" si="19"/>
        <v>0.77085261000000005</v>
      </c>
      <c r="T86" s="128">
        <f t="shared" si="20"/>
        <v>1.3315990799999999</v>
      </c>
      <c r="U86" s="128">
        <f t="shared" si="26"/>
        <v>0.65085261000000005</v>
      </c>
      <c r="V86" s="128">
        <f t="shared" si="27"/>
        <v>1.1065990799999998</v>
      </c>
      <c r="W86" s="128">
        <f t="shared" si="21"/>
        <v>0.18772758781100002</v>
      </c>
      <c r="X86" s="128">
        <f t="shared" si="22"/>
        <v>0.33079935164799995</v>
      </c>
      <c r="Y86" s="128">
        <f t="shared" si="23"/>
        <v>0.56000000000000005</v>
      </c>
      <c r="Z86" s="128">
        <f t="shared" si="24"/>
        <v>0.99</v>
      </c>
    </row>
    <row r="87" spans="1:26" s="1" customFormat="1" ht="24.95" customHeight="1">
      <c r="A87" s="22" t="s">
        <v>2536</v>
      </c>
      <c r="B87" s="22" t="s">
        <v>2374</v>
      </c>
      <c r="C87" s="61">
        <v>82</v>
      </c>
      <c r="D87" s="95" t="s">
        <v>343</v>
      </c>
      <c r="E87" s="22" t="s">
        <v>2375</v>
      </c>
      <c r="F87" s="30">
        <v>56</v>
      </c>
      <c r="G87" s="30">
        <v>57</v>
      </c>
      <c r="H87" s="30">
        <v>53</v>
      </c>
      <c r="I87" s="30">
        <v>0</v>
      </c>
      <c r="J87" s="30">
        <v>13</v>
      </c>
      <c r="K87" s="25">
        <f t="shared" si="17"/>
        <v>179</v>
      </c>
      <c r="L87" s="25">
        <v>50044378547</v>
      </c>
      <c r="M87" s="25" t="s">
        <v>89</v>
      </c>
      <c r="N87" s="45" t="s">
        <v>129</v>
      </c>
      <c r="O87" s="126">
        <v>4534</v>
      </c>
      <c r="P87" s="127">
        <v>0.97600000000000042</v>
      </c>
      <c r="Q87" s="127">
        <v>1.375</v>
      </c>
      <c r="R87" s="128">
        <f t="shared" si="18"/>
        <v>2.3510000000000004</v>
      </c>
      <c r="S87" s="128">
        <f t="shared" si="19"/>
        <v>3.0418152600000004</v>
      </c>
      <c r="T87" s="128">
        <f t="shared" si="20"/>
        <v>5.25454328</v>
      </c>
      <c r="U87" s="128">
        <f t="shared" si="26"/>
        <v>2.0658152599999999</v>
      </c>
      <c r="V87" s="128">
        <f t="shared" si="27"/>
        <v>3.87954328</v>
      </c>
      <c r="W87" s="128">
        <f t="shared" si="21"/>
        <v>0.59584998149266666</v>
      </c>
      <c r="X87" s="128">
        <f t="shared" si="22"/>
        <v>1.1597248045013335</v>
      </c>
      <c r="Y87" s="128">
        <f t="shared" si="23"/>
        <v>1.79</v>
      </c>
      <c r="Z87" s="128">
        <f t="shared" si="24"/>
        <v>3.48</v>
      </c>
    </row>
    <row r="88" spans="1:26" s="1" customFormat="1" ht="24.95" customHeight="1">
      <c r="A88" s="22" t="s">
        <v>2536</v>
      </c>
      <c r="B88" s="22" t="s">
        <v>2376</v>
      </c>
      <c r="C88" s="61">
        <v>83</v>
      </c>
      <c r="D88" s="95" t="s">
        <v>206</v>
      </c>
      <c r="E88" s="64" t="s">
        <v>2315</v>
      </c>
      <c r="F88" s="30">
        <v>0</v>
      </c>
      <c r="G88" s="30">
        <v>71</v>
      </c>
      <c r="H88" s="30">
        <v>0</v>
      </c>
      <c r="I88" s="30">
        <v>0</v>
      </c>
      <c r="J88" s="30">
        <v>0</v>
      </c>
      <c r="K88" s="25">
        <f t="shared" si="17"/>
        <v>71</v>
      </c>
      <c r="L88" s="25">
        <v>50043726199</v>
      </c>
      <c r="M88" s="25" t="s">
        <v>89</v>
      </c>
      <c r="N88" s="45" t="s">
        <v>129</v>
      </c>
      <c r="O88" s="126">
        <v>1983</v>
      </c>
      <c r="P88" s="127">
        <v>0.43599999999999994</v>
      </c>
      <c r="Q88" s="127">
        <v>0.66600000000000037</v>
      </c>
      <c r="R88" s="128">
        <f t="shared" si="18"/>
        <v>1.1020000000000003</v>
      </c>
      <c r="S88" s="128">
        <f t="shared" si="19"/>
        <v>1.3303748700000002</v>
      </c>
      <c r="T88" s="128">
        <f t="shared" si="20"/>
        <v>2.2981383599999998</v>
      </c>
      <c r="U88" s="128">
        <f t="shared" si="26"/>
        <v>0.89437487000000027</v>
      </c>
      <c r="V88" s="128">
        <f t="shared" si="27"/>
        <v>1.6321383599999995</v>
      </c>
      <c r="W88" s="128">
        <f t="shared" si="21"/>
        <v>0.25796752500366676</v>
      </c>
      <c r="X88" s="128">
        <f t="shared" si="22"/>
        <v>0.48790056041599988</v>
      </c>
      <c r="Y88" s="128">
        <f t="shared" si="23"/>
        <v>0.77</v>
      </c>
      <c r="Z88" s="128">
        <f t="shared" si="24"/>
        <v>1.46</v>
      </c>
    </row>
    <row r="89" spans="1:26" s="1" customFormat="1" ht="24.95" customHeight="1">
      <c r="A89" s="22" t="s">
        <v>2536</v>
      </c>
      <c r="B89" s="22" t="s">
        <v>2376</v>
      </c>
      <c r="C89" s="61">
        <v>84</v>
      </c>
      <c r="D89" s="95" t="s">
        <v>205</v>
      </c>
      <c r="E89" s="64" t="s">
        <v>2314</v>
      </c>
      <c r="F89" s="30">
        <v>1</v>
      </c>
      <c r="G89" s="30">
        <v>69</v>
      </c>
      <c r="H89" s="30">
        <v>0</v>
      </c>
      <c r="I89" s="30">
        <v>0</v>
      </c>
      <c r="J89" s="24">
        <v>0</v>
      </c>
      <c r="K89" s="25">
        <f t="shared" si="17"/>
        <v>70</v>
      </c>
      <c r="L89" s="25">
        <v>50043725899</v>
      </c>
      <c r="M89" s="25" t="s">
        <v>89</v>
      </c>
      <c r="N89" s="45" t="s">
        <v>129</v>
      </c>
      <c r="O89" s="126">
        <v>1853</v>
      </c>
      <c r="P89" s="127">
        <v>0.60699999999999998</v>
      </c>
      <c r="Q89" s="127">
        <v>0.87600000000000011</v>
      </c>
      <c r="R89" s="128">
        <f t="shared" si="18"/>
        <v>1.4830000000000001</v>
      </c>
      <c r="S89" s="128">
        <f t="shared" si="19"/>
        <v>1.2431591700000002</v>
      </c>
      <c r="T89" s="128">
        <f t="shared" si="20"/>
        <v>2.1474787599999998</v>
      </c>
      <c r="U89" s="128">
        <f t="shared" si="26"/>
        <v>0.63615917000000022</v>
      </c>
      <c r="V89" s="128">
        <f t="shared" si="27"/>
        <v>1.2714787599999997</v>
      </c>
      <c r="W89" s="128">
        <f t="shared" si="21"/>
        <v>0.18348950993366672</v>
      </c>
      <c r="X89" s="128">
        <f t="shared" si="22"/>
        <v>0.38008738398933328</v>
      </c>
      <c r="Y89" s="128">
        <f t="shared" si="23"/>
        <v>0.55000000000000004</v>
      </c>
      <c r="Z89" s="128">
        <f t="shared" si="24"/>
        <v>1.1399999999999999</v>
      </c>
    </row>
    <row r="90" spans="1:26" s="1" customFormat="1" ht="24.95" customHeight="1">
      <c r="A90" s="22" t="s">
        <v>2536</v>
      </c>
      <c r="B90" s="22" t="s">
        <v>2384</v>
      </c>
      <c r="C90" s="61">
        <v>85</v>
      </c>
      <c r="D90" s="95" t="s">
        <v>209</v>
      </c>
      <c r="E90" s="22" t="s">
        <v>2297</v>
      </c>
      <c r="F90" s="30">
        <v>0</v>
      </c>
      <c r="G90" s="30">
        <v>101</v>
      </c>
      <c r="H90" s="30">
        <v>0</v>
      </c>
      <c r="I90" s="30">
        <v>0</v>
      </c>
      <c r="J90" s="30">
        <v>0</v>
      </c>
      <c r="K90" s="25">
        <f t="shared" si="17"/>
        <v>101</v>
      </c>
      <c r="L90" s="25">
        <v>50043726994</v>
      </c>
      <c r="M90" s="25" t="s">
        <v>89</v>
      </c>
      <c r="N90" s="45" t="s">
        <v>129</v>
      </c>
      <c r="O90" s="126">
        <v>2794</v>
      </c>
      <c r="P90" s="127">
        <v>0.81499999999999995</v>
      </c>
      <c r="Q90" s="127">
        <v>1.0590000000000002</v>
      </c>
      <c r="R90" s="128">
        <f t="shared" si="18"/>
        <v>1.8740000000000001</v>
      </c>
      <c r="S90" s="128">
        <f t="shared" si="19"/>
        <v>1.8744666600000002</v>
      </c>
      <c r="T90" s="128">
        <f t="shared" si="20"/>
        <v>3.2380224799999997</v>
      </c>
      <c r="U90" s="128">
        <f t="shared" si="26"/>
        <v>1.0594666600000002</v>
      </c>
      <c r="V90" s="128">
        <f t="shared" si="27"/>
        <v>2.1790224799999995</v>
      </c>
      <c r="W90" s="128">
        <f t="shared" si="21"/>
        <v>0.3055855002993334</v>
      </c>
      <c r="X90" s="128">
        <f t="shared" si="22"/>
        <v>0.6513824533546666</v>
      </c>
      <c r="Y90" s="128">
        <f t="shared" si="23"/>
        <v>0.92</v>
      </c>
      <c r="Z90" s="128">
        <f t="shared" si="24"/>
        <v>1.95</v>
      </c>
    </row>
    <row r="91" spans="1:26" s="1" customFormat="1" ht="24.95" customHeight="1">
      <c r="A91" s="22" t="s">
        <v>2536</v>
      </c>
      <c r="B91" s="22" t="s">
        <v>2153</v>
      </c>
      <c r="C91" s="61">
        <v>86</v>
      </c>
      <c r="D91" s="95" t="s">
        <v>194</v>
      </c>
      <c r="E91" s="22" t="s">
        <v>2387</v>
      </c>
      <c r="F91" s="24">
        <v>12</v>
      </c>
      <c r="G91" s="24">
        <v>151</v>
      </c>
      <c r="H91" s="24">
        <v>37</v>
      </c>
      <c r="I91" s="30">
        <v>0</v>
      </c>
      <c r="J91" s="24">
        <v>5</v>
      </c>
      <c r="K91" s="25">
        <f t="shared" si="17"/>
        <v>205</v>
      </c>
      <c r="L91" s="25">
        <v>50043722627</v>
      </c>
      <c r="M91" s="25" t="s">
        <v>89</v>
      </c>
      <c r="N91" s="45" t="s">
        <v>129</v>
      </c>
      <c r="O91" s="126">
        <v>5840</v>
      </c>
      <c r="P91" s="127">
        <v>1.0620000000000005</v>
      </c>
      <c r="Q91" s="127">
        <v>1.5369999999999999</v>
      </c>
      <c r="R91" s="128">
        <f t="shared" si="18"/>
        <v>2.5990000000000002</v>
      </c>
      <c r="S91" s="128">
        <f t="shared" si="19"/>
        <v>3.9179976000000001</v>
      </c>
      <c r="T91" s="128">
        <f t="shared" si="20"/>
        <v>6.7680927999999998</v>
      </c>
      <c r="U91" s="128">
        <f t="shared" si="26"/>
        <v>2.8559975999999994</v>
      </c>
      <c r="V91" s="128">
        <f t="shared" si="27"/>
        <v>5.2310927999999999</v>
      </c>
      <c r="W91" s="128">
        <f t="shared" si="21"/>
        <v>0.82376490775999978</v>
      </c>
      <c r="X91" s="128">
        <f t="shared" si="22"/>
        <v>1.5637480076800001</v>
      </c>
      <c r="Y91" s="128">
        <f t="shared" si="23"/>
        <v>2.4700000000000002</v>
      </c>
      <c r="Z91" s="128">
        <f t="shared" si="24"/>
        <v>4.6900000000000004</v>
      </c>
    </row>
    <row r="92" spans="1:26" s="1" customFormat="1" ht="24.95" customHeight="1">
      <c r="A92" s="22" t="s">
        <v>2505</v>
      </c>
      <c r="B92" s="22" t="s">
        <v>2505</v>
      </c>
      <c r="C92" s="61">
        <v>87</v>
      </c>
      <c r="D92" s="95" t="s">
        <v>163</v>
      </c>
      <c r="E92" s="22" t="s">
        <v>2507</v>
      </c>
      <c r="F92" s="30">
        <v>0</v>
      </c>
      <c r="G92" s="30">
        <v>65</v>
      </c>
      <c r="H92" s="30">
        <v>0</v>
      </c>
      <c r="I92" s="30">
        <v>0</v>
      </c>
      <c r="J92" s="30">
        <v>0</v>
      </c>
      <c r="K92" s="25">
        <f t="shared" si="17"/>
        <v>65</v>
      </c>
      <c r="L92" s="25">
        <v>50043038283</v>
      </c>
      <c r="M92" s="25" t="s">
        <v>89</v>
      </c>
      <c r="N92" s="45" t="s">
        <v>129</v>
      </c>
      <c r="O92" s="126">
        <v>2187</v>
      </c>
      <c r="P92" s="127">
        <v>-7.9000000000000181E-2</v>
      </c>
      <c r="Q92" s="127">
        <v>-0.29900000000000038</v>
      </c>
      <c r="R92" s="128">
        <f t="shared" si="18"/>
        <v>-0.37800000000000056</v>
      </c>
      <c r="S92" s="128">
        <f t="shared" si="19"/>
        <v>1.46723643</v>
      </c>
      <c r="T92" s="128">
        <f t="shared" si="20"/>
        <v>2.5345580399999998</v>
      </c>
      <c r="U92" s="128">
        <f t="shared" si="26"/>
        <v>1.5462364300000002</v>
      </c>
      <c r="V92" s="128">
        <f t="shared" si="27"/>
        <v>2.8335580400000002</v>
      </c>
      <c r="W92" s="128">
        <f t="shared" si="21"/>
        <v>0.44598612762633338</v>
      </c>
      <c r="X92" s="128">
        <f t="shared" si="22"/>
        <v>0.84704495009066672</v>
      </c>
      <c r="Y92" s="128">
        <f t="shared" si="23"/>
        <v>1.34</v>
      </c>
      <c r="Z92" s="128">
        <f t="shared" si="24"/>
        <v>2.54</v>
      </c>
    </row>
    <row r="93" spans="1:26" s="1" customFormat="1" ht="24.95" customHeight="1">
      <c r="A93" s="22" t="s">
        <v>2505</v>
      </c>
      <c r="B93" s="22" t="s">
        <v>2530</v>
      </c>
      <c r="C93" s="61">
        <v>88</v>
      </c>
      <c r="D93" s="95" t="s">
        <v>170</v>
      </c>
      <c r="E93" s="22" t="s">
        <v>2533</v>
      </c>
      <c r="F93" s="30">
        <v>7</v>
      </c>
      <c r="G93" s="30">
        <v>50</v>
      </c>
      <c r="H93" s="30">
        <v>20</v>
      </c>
      <c r="I93" s="30">
        <v>0</v>
      </c>
      <c r="J93" s="30">
        <v>12</v>
      </c>
      <c r="K93" s="25">
        <f t="shared" si="17"/>
        <v>89</v>
      </c>
      <c r="L93" s="25">
        <v>50043038613</v>
      </c>
      <c r="M93" s="25" t="s">
        <v>89</v>
      </c>
      <c r="N93" s="45" t="s">
        <v>129</v>
      </c>
      <c r="O93" s="126">
        <v>3162</v>
      </c>
      <c r="P93" s="127">
        <v>0.13799999999999968</v>
      </c>
      <c r="Q93" s="127">
        <v>1.6729999999999998</v>
      </c>
      <c r="R93" s="128">
        <f t="shared" si="18"/>
        <v>1.8109999999999995</v>
      </c>
      <c r="S93" s="128">
        <f t="shared" si="19"/>
        <v>2.12135418</v>
      </c>
      <c r="T93" s="128">
        <f t="shared" si="20"/>
        <v>3.6645050399999999</v>
      </c>
      <c r="U93" s="128">
        <f t="shared" si="26"/>
        <v>1.9833541800000003</v>
      </c>
      <c r="V93" s="128">
        <f t="shared" si="27"/>
        <v>1.9915050400000001</v>
      </c>
      <c r="W93" s="128">
        <f t="shared" si="21"/>
        <v>0.57206545731800007</v>
      </c>
      <c r="X93" s="128">
        <f t="shared" si="22"/>
        <v>0.59532723995733339</v>
      </c>
      <c r="Y93" s="128">
        <f t="shared" si="23"/>
        <v>1.72</v>
      </c>
      <c r="Z93" s="128">
        <f t="shared" si="24"/>
        <v>1.79</v>
      </c>
    </row>
    <row r="94" spans="1:26" s="1" customFormat="1" ht="24.95" customHeight="1">
      <c r="A94" s="22" t="s">
        <v>2505</v>
      </c>
      <c r="B94" s="22" t="s">
        <v>2472</v>
      </c>
      <c r="C94" s="61">
        <v>89</v>
      </c>
      <c r="D94" s="95" t="s">
        <v>164</v>
      </c>
      <c r="E94" s="22" t="s">
        <v>2473</v>
      </c>
      <c r="F94" s="30">
        <v>5</v>
      </c>
      <c r="G94" s="30">
        <v>95</v>
      </c>
      <c r="H94" s="30">
        <v>0</v>
      </c>
      <c r="I94" s="30">
        <v>0</v>
      </c>
      <c r="J94" s="30">
        <v>0</v>
      </c>
      <c r="K94" s="25">
        <f t="shared" si="17"/>
        <v>100</v>
      </c>
      <c r="L94" s="25">
        <v>50043038330</v>
      </c>
      <c r="M94" s="25" t="s">
        <v>89</v>
      </c>
      <c r="N94" s="45" t="s">
        <v>129</v>
      </c>
      <c r="O94" s="126">
        <v>2781</v>
      </c>
      <c r="P94" s="127">
        <v>0.63</v>
      </c>
      <c r="Q94" s="127">
        <v>1.39</v>
      </c>
      <c r="R94" s="128">
        <f t="shared" si="18"/>
        <v>2.02</v>
      </c>
      <c r="S94" s="128">
        <f t="shared" si="19"/>
        <v>1.8657450900000001</v>
      </c>
      <c r="T94" s="128">
        <f t="shared" si="20"/>
        <v>3.2229565199999999</v>
      </c>
      <c r="U94" s="128">
        <f t="shared" si="26"/>
        <v>1.23574509</v>
      </c>
      <c r="V94" s="128">
        <f t="shared" si="27"/>
        <v>1.83295652</v>
      </c>
      <c r="W94" s="128">
        <f t="shared" si="21"/>
        <v>0.35643007545900002</v>
      </c>
      <c r="X94" s="128">
        <f t="shared" si="22"/>
        <v>0.54793180237866668</v>
      </c>
      <c r="Y94" s="128">
        <f t="shared" si="23"/>
        <v>1.07</v>
      </c>
      <c r="Z94" s="128">
        <f t="shared" si="24"/>
        <v>1.64</v>
      </c>
    </row>
    <row r="95" spans="1:26" s="1" customFormat="1" ht="24.95" customHeight="1">
      <c r="A95" s="22" t="s">
        <v>2505</v>
      </c>
      <c r="B95" s="22" t="s">
        <v>2404</v>
      </c>
      <c r="C95" s="61">
        <v>90</v>
      </c>
      <c r="D95" s="95" t="s">
        <v>160</v>
      </c>
      <c r="E95" s="22" t="s">
        <v>2406</v>
      </c>
      <c r="F95" s="30">
        <v>5</v>
      </c>
      <c r="G95" s="30">
        <v>88</v>
      </c>
      <c r="H95" s="30">
        <v>14</v>
      </c>
      <c r="I95" s="30">
        <v>0</v>
      </c>
      <c r="J95" s="30">
        <v>0</v>
      </c>
      <c r="K95" s="25">
        <f t="shared" si="17"/>
        <v>107</v>
      </c>
      <c r="L95" s="25">
        <v>50043038158</v>
      </c>
      <c r="M95" s="25" t="s">
        <v>89</v>
      </c>
      <c r="N95" s="45" t="s">
        <v>129</v>
      </c>
      <c r="O95" s="126">
        <v>3894</v>
      </c>
      <c r="P95" s="127">
        <v>0.73799999999999999</v>
      </c>
      <c r="Q95" s="127">
        <v>0.94600000000000017</v>
      </c>
      <c r="R95" s="128">
        <f t="shared" si="18"/>
        <v>1.6840000000000002</v>
      </c>
      <c r="S95" s="128">
        <f t="shared" si="19"/>
        <v>2.6124456600000001</v>
      </c>
      <c r="T95" s="128">
        <f t="shared" si="20"/>
        <v>4.5128344799999995</v>
      </c>
      <c r="U95" s="128">
        <f t="shared" si="26"/>
        <v>1.8744456600000001</v>
      </c>
      <c r="V95" s="128">
        <f t="shared" si="27"/>
        <v>3.5668344799999994</v>
      </c>
      <c r="W95" s="128">
        <f t="shared" si="21"/>
        <v>0.54065260986599994</v>
      </c>
      <c r="X95" s="128">
        <f t="shared" si="22"/>
        <v>1.0662457205546665</v>
      </c>
      <c r="Y95" s="128">
        <f t="shared" si="23"/>
        <v>1.62</v>
      </c>
      <c r="Z95" s="128">
        <f t="shared" si="24"/>
        <v>3.2</v>
      </c>
    </row>
    <row r="96" spans="1:26" s="1" customFormat="1" ht="24.95" customHeight="1">
      <c r="A96" s="22" t="s">
        <v>2505</v>
      </c>
      <c r="B96" s="22" t="s">
        <v>2530</v>
      </c>
      <c r="C96" s="61">
        <v>91</v>
      </c>
      <c r="D96" s="95" t="s">
        <v>168</v>
      </c>
      <c r="E96" s="22" t="s">
        <v>2531</v>
      </c>
      <c r="F96" s="30">
        <v>16</v>
      </c>
      <c r="G96" s="30">
        <v>48</v>
      </c>
      <c r="H96" s="30">
        <v>70</v>
      </c>
      <c r="I96" s="30">
        <v>0</v>
      </c>
      <c r="J96" s="30">
        <v>0</v>
      </c>
      <c r="K96" s="25">
        <f t="shared" si="17"/>
        <v>134</v>
      </c>
      <c r="L96" s="25">
        <v>50043038465</v>
      </c>
      <c r="M96" s="25" t="s">
        <v>89</v>
      </c>
      <c r="N96" s="45" t="s">
        <v>129</v>
      </c>
      <c r="O96" s="126">
        <v>3284</v>
      </c>
      <c r="P96" s="127">
        <v>1.2359303999999991</v>
      </c>
      <c r="Q96" s="127">
        <v>0.96672937999999586</v>
      </c>
      <c r="R96" s="128">
        <f t="shared" si="18"/>
        <v>2.202659779999995</v>
      </c>
      <c r="S96" s="128">
        <f t="shared" si="19"/>
        <v>2.2032027600000004</v>
      </c>
      <c r="T96" s="128">
        <f t="shared" si="20"/>
        <v>3.8058932799999998</v>
      </c>
      <c r="U96" s="128">
        <f t="shared" si="26"/>
        <v>0.96727236000000127</v>
      </c>
      <c r="V96" s="128">
        <f t="shared" si="27"/>
        <v>2.839163900000004</v>
      </c>
      <c r="W96" s="128">
        <f t="shared" si="21"/>
        <v>0.27899359103600035</v>
      </c>
      <c r="X96" s="128">
        <f t="shared" si="22"/>
        <v>0.84872072850666791</v>
      </c>
      <c r="Y96" s="128">
        <f t="shared" si="23"/>
        <v>0.84</v>
      </c>
      <c r="Z96" s="128">
        <f t="shared" si="24"/>
        <v>2.5499999999999998</v>
      </c>
    </row>
    <row r="97" spans="1:26" s="1" customFormat="1" ht="24.95" customHeight="1">
      <c r="A97" s="22" t="s">
        <v>2505</v>
      </c>
      <c r="B97" s="22" t="s">
        <v>2534</v>
      </c>
      <c r="C97" s="61">
        <v>92</v>
      </c>
      <c r="D97" s="95" t="s">
        <v>346</v>
      </c>
      <c r="E97" s="22" t="s">
        <v>2994</v>
      </c>
      <c r="F97" s="30">
        <v>2</v>
      </c>
      <c r="G97" s="30">
        <v>28</v>
      </c>
      <c r="H97" s="30">
        <v>40</v>
      </c>
      <c r="I97" s="30">
        <v>0</v>
      </c>
      <c r="J97" s="30">
        <v>0</v>
      </c>
      <c r="K97" s="25">
        <f t="shared" si="17"/>
        <v>70</v>
      </c>
      <c r="L97" s="25">
        <v>50044378659</v>
      </c>
      <c r="M97" s="25" t="s">
        <v>89</v>
      </c>
      <c r="N97" s="45" t="s">
        <v>129</v>
      </c>
      <c r="O97" s="126">
        <v>2760</v>
      </c>
      <c r="P97" s="127">
        <v>0.61899999999999988</v>
      </c>
      <c r="Q97" s="127">
        <v>0.43799999999999994</v>
      </c>
      <c r="R97" s="128">
        <f t="shared" si="18"/>
        <v>1.0569999999999999</v>
      </c>
      <c r="S97" s="128">
        <f t="shared" si="19"/>
        <v>1.8516564000000002</v>
      </c>
      <c r="T97" s="128">
        <f t="shared" si="20"/>
        <v>3.1986191999999996</v>
      </c>
      <c r="U97" s="128">
        <f t="shared" si="26"/>
        <v>1.2326564000000002</v>
      </c>
      <c r="V97" s="128">
        <f t="shared" si="27"/>
        <v>2.7606191999999998</v>
      </c>
      <c r="W97" s="128">
        <f t="shared" si="21"/>
        <v>0.35553919430666675</v>
      </c>
      <c r="X97" s="128">
        <f t="shared" si="22"/>
        <v>0.82524109952000002</v>
      </c>
      <c r="Y97" s="128">
        <f t="shared" si="23"/>
        <v>1.07</v>
      </c>
      <c r="Z97" s="128">
        <f t="shared" si="24"/>
        <v>2.48</v>
      </c>
    </row>
    <row r="98" spans="1:26" s="1" customFormat="1" ht="24.95" customHeight="1">
      <c r="A98" s="22" t="s">
        <v>2505</v>
      </c>
      <c r="B98" s="22" t="s">
        <v>2541</v>
      </c>
      <c r="C98" s="61">
        <v>93</v>
      </c>
      <c r="D98" s="95" t="s">
        <v>152</v>
      </c>
      <c r="E98" s="22" t="s">
        <v>2543</v>
      </c>
      <c r="F98" s="30">
        <v>2</v>
      </c>
      <c r="G98" s="30">
        <v>68</v>
      </c>
      <c r="H98" s="30">
        <v>7</v>
      </c>
      <c r="I98" s="30">
        <v>0</v>
      </c>
      <c r="J98" s="30">
        <v>2</v>
      </c>
      <c r="K98" s="25">
        <f t="shared" si="17"/>
        <v>79</v>
      </c>
      <c r="L98" s="25">
        <v>50043037529</v>
      </c>
      <c r="M98" s="25" t="s">
        <v>89</v>
      </c>
      <c r="N98" s="45" t="s">
        <v>129</v>
      </c>
      <c r="O98" s="126">
        <v>2137</v>
      </c>
      <c r="P98" s="127">
        <v>0.64975059999999929</v>
      </c>
      <c r="Q98" s="127">
        <v>0.91210579999999952</v>
      </c>
      <c r="R98" s="128">
        <f t="shared" si="18"/>
        <v>1.5618563999999988</v>
      </c>
      <c r="S98" s="128">
        <f t="shared" si="19"/>
        <v>1.4336919300000002</v>
      </c>
      <c r="T98" s="128">
        <f t="shared" si="20"/>
        <v>2.47661204</v>
      </c>
      <c r="U98" s="128">
        <f t="shared" si="26"/>
        <v>0.78394133000000088</v>
      </c>
      <c r="V98" s="128">
        <f t="shared" si="27"/>
        <v>1.5645062400000005</v>
      </c>
      <c r="W98" s="128">
        <f t="shared" si="21"/>
        <v>0.2261148109496669</v>
      </c>
      <c r="X98" s="128">
        <f t="shared" si="22"/>
        <v>0.46768306534400023</v>
      </c>
      <c r="Y98" s="128">
        <f t="shared" si="23"/>
        <v>0.68</v>
      </c>
      <c r="Z98" s="128">
        <f t="shared" si="24"/>
        <v>1.4</v>
      </c>
    </row>
    <row r="99" spans="1:26" s="1" customFormat="1" ht="24.95" customHeight="1">
      <c r="A99" s="22" t="s">
        <v>2505</v>
      </c>
      <c r="B99" s="22" t="s">
        <v>2472</v>
      </c>
      <c r="C99" s="61">
        <v>94</v>
      </c>
      <c r="D99" s="95" t="s">
        <v>165</v>
      </c>
      <c r="E99" s="22" t="s">
        <v>2475</v>
      </c>
      <c r="F99" s="30">
        <v>2</v>
      </c>
      <c r="G99" s="30">
        <v>61</v>
      </c>
      <c r="H99" s="30">
        <v>0</v>
      </c>
      <c r="I99" s="30">
        <v>0</v>
      </c>
      <c r="J99" s="30">
        <v>0</v>
      </c>
      <c r="K99" s="25">
        <f t="shared" si="17"/>
        <v>63</v>
      </c>
      <c r="L99" s="25">
        <v>50043038363</v>
      </c>
      <c r="M99" s="25" t="s">
        <v>89</v>
      </c>
      <c r="N99" s="45" t="s">
        <v>129</v>
      </c>
      <c r="O99" s="126">
        <v>2295</v>
      </c>
      <c r="P99" s="127">
        <v>0.45699999999999996</v>
      </c>
      <c r="Q99" s="127">
        <v>0.76199999999999979</v>
      </c>
      <c r="R99" s="128">
        <f t="shared" si="18"/>
        <v>1.2189999999999999</v>
      </c>
      <c r="S99" s="128">
        <f t="shared" si="19"/>
        <v>1.53969255</v>
      </c>
      <c r="T99" s="128">
        <f t="shared" si="20"/>
        <v>2.6597214</v>
      </c>
      <c r="U99" s="128">
        <f t="shared" si="26"/>
        <v>1.08269255</v>
      </c>
      <c r="V99" s="128">
        <f t="shared" si="27"/>
        <v>1.8977214000000002</v>
      </c>
      <c r="W99" s="128">
        <f t="shared" si="21"/>
        <v>0.31228462117166661</v>
      </c>
      <c r="X99" s="128">
        <f t="shared" si="22"/>
        <v>0.56729218384000013</v>
      </c>
      <c r="Y99" s="128">
        <f t="shared" si="23"/>
        <v>0.94</v>
      </c>
      <c r="Z99" s="128">
        <f t="shared" si="24"/>
        <v>1.7</v>
      </c>
    </row>
    <row r="100" spans="1:26" s="1" customFormat="1" ht="24.95" customHeight="1">
      <c r="A100" s="22" t="s">
        <v>2505</v>
      </c>
      <c r="B100" s="22" t="s">
        <v>2541</v>
      </c>
      <c r="C100" s="61">
        <v>95</v>
      </c>
      <c r="D100" s="95" t="s">
        <v>151</v>
      </c>
      <c r="E100" s="22" t="s">
        <v>2542</v>
      </c>
      <c r="F100" s="30">
        <v>1</v>
      </c>
      <c r="G100" s="30">
        <v>61</v>
      </c>
      <c r="H100" s="30">
        <v>11</v>
      </c>
      <c r="I100" s="30">
        <v>0</v>
      </c>
      <c r="J100" s="30">
        <v>0</v>
      </c>
      <c r="K100" s="25">
        <f t="shared" si="17"/>
        <v>73</v>
      </c>
      <c r="L100" s="25">
        <v>50043037392</v>
      </c>
      <c r="M100" s="25" t="s">
        <v>89</v>
      </c>
      <c r="N100" s="45" t="s">
        <v>129</v>
      </c>
      <c r="O100" s="126">
        <v>2148</v>
      </c>
      <c r="P100" s="127">
        <v>0.39900000000000013</v>
      </c>
      <c r="Q100" s="127">
        <v>0.81199999999999961</v>
      </c>
      <c r="R100" s="128">
        <f t="shared" si="18"/>
        <v>1.2109999999999999</v>
      </c>
      <c r="S100" s="128">
        <f t="shared" si="19"/>
        <v>1.4410717200000001</v>
      </c>
      <c r="T100" s="128">
        <f t="shared" si="20"/>
        <v>2.4893601599999999</v>
      </c>
      <c r="U100" s="128">
        <f t="shared" si="26"/>
        <v>1.04207172</v>
      </c>
      <c r="V100" s="128">
        <f t="shared" si="27"/>
        <v>1.6773601600000003</v>
      </c>
      <c r="W100" s="128">
        <f t="shared" si="21"/>
        <v>0.30056821977199999</v>
      </c>
      <c r="X100" s="128">
        <f t="shared" si="22"/>
        <v>0.50141886382933354</v>
      </c>
      <c r="Y100" s="128">
        <f t="shared" si="23"/>
        <v>0.9</v>
      </c>
      <c r="Z100" s="128">
        <f t="shared" si="24"/>
        <v>1.5</v>
      </c>
    </row>
    <row r="101" spans="1:26" s="1" customFormat="1" ht="24.95" customHeight="1">
      <c r="A101" s="22" t="s">
        <v>2505</v>
      </c>
      <c r="B101" s="22" t="s">
        <v>2404</v>
      </c>
      <c r="C101" s="61">
        <v>96</v>
      </c>
      <c r="D101" s="95" t="s">
        <v>157</v>
      </c>
      <c r="E101" s="22" t="s">
        <v>2405</v>
      </c>
      <c r="F101" s="24">
        <v>1</v>
      </c>
      <c r="G101" s="24">
        <v>161</v>
      </c>
      <c r="H101" s="24">
        <v>23</v>
      </c>
      <c r="I101" s="30">
        <v>0</v>
      </c>
      <c r="J101" s="24">
        <v>0</v>
      </c>
      <c r="K101" s="25">
        <f t="shared" si="17"/>
        <v>185</v>
      </c>
      <c r="L101" s="25">
        <v>50043037937</v>
      </c>
      <c r="M101" s="25" t="s">
        <v>89</v>
      </c>
      <c r="N101" s="45" t="s">
        <v>129</v>
      </c>
      <c r="O101" s="126">
        <v>5338</v>
      </c>
      <c r="P101" s="127">
        <v>1.1759202000000004</v>
      </c>
      <c r="Q101" s="127">
        <v>2.0288586000000008</v>
      </c>
      <c r="R101" s="128">
        <f t="shared" si="18"/>
        <v>3.2047788000000015</v>
      </c>
      <c r="S101" s="128">
        <f t="shared" si="19"/>
        <v>3.5812108200000003</v>
      </c>
      <c r="T101" s="128">
        <f t="shared" si="20"/>
        <v>6.1863149599999998</v>
      </c>
      <c r="U101" s="128">
        <f t="shared" si="26"/>
        <v>2.4052906199999997</v>
      </c>
      <c r="V101" s="128">
        <f t="shared" si="27"/>
        <v>4.1574563599999994</v>
      </c>
      <c r="W101" s="128">
        <f t="shared" si="21"/>
        <v>0.69376599116199988</v>
      </c>
      <c r="X101" s="128">
        <f t="shared" si="22"/>
        <v>1.2428022878826666</v>
      </c>
      <c r="Y101" s="128">
        <f t="shared" si="23"/>
        <v>2.08</v>
      </c>
      <c r="Z101" s="128">
        <f t="shared" si="24"/>
        <v>3.73</v>
      </c>
    </row>
    <row r="102" spans="1:26" s="1" customFormat="1" ht="24.95" customHeight="1">
      <c r="A102" s="22" t="s">
        <v>2505</v>
      </c>
      <c r="B102" s="22" t="s">
        <v>2396</v>
      </c>
      <c r="C102" s="61">
        <v>97</v>
      </c>
      <c r="D102" s="95" t="s">
        <v>173</v>
      </c>
      <c r="E102" s="22" t="s">
        <v>1935</v>
      </c>
      <c r="F102" s="30">
        <v>0</v>
      </c>
      <c r="G102" s="30">
        <v>81</v>
      </c>
      <c r="H102" s="30">
        <v>0</v>
      </c>
      <c r="I102" s="30">
        <v>0</v>
      </c>
      <c r="J102" s="30">
        <v>0</v>
      </c>
      <c r="K102" s="25">
        <f t="shared" si="17"/>
        <v>81</v>
      </c>
      <c r="L102" s="25">
        <v>50043038726</v>
      </c>
      <c r="M102" s="25" t="s">
        <v>89</v>
      </c>
      <c r="N102" s="45" t="s">
        <v>129</v>
      </c>
      <c r="O102" s="126">
        <v>2928</v>
      </c>
      <c r="P102" s="127">
        <v>0.64500000000000002</v>
      </c>
      <c r="Q102" s="127">
        <v>0.93900000000000006</v>
      </c>
      <c r="R102" s="128">
        <f t="shared" si="18"/>
        <v>1.5840000000000001</v>
      </c>
      <c r="S102" s="128">
        <f t="shared" si="19"/>
        <v>1.9643659200000001</v>
      </c>
      <c r="T102" s="128">
        <f t="shared" si="20"/>
        <v>3.39331776</v>
      </c>
      <c r="U102" s="128">
        <f t="shared" si="26"/>
        <v>1.3193659200000001</v>
      </c>
      <c r="V102" s="128">
        <f t="shared" si="27"/>
        <v>2.4543177599999999</v>
      </c>
      <c r="W102" s="128">
        <f t="shared" si="21"/>
        <v>0.380549110192</v>
      </c>
      <c r="X102" s="128">
        <f t="shared" si="22"/>
        <v>0.733677389056</v>
      </c>
      <c r="Y102" s="128">
        <f t="shared" si="23"/>
        <v>1.1399999999999999</v>
      </c>
      <c r="Z102" s="128">
        <f t="shared" si="24"/>
        <v>2.2000000000000002</v>
      </c>
    </row>
    <row r="103" spans="1:26" s="1" customFormat="1" ht="24.95" customHeight="1">
      <c r="A103" s="22" t="s">
        <v>2505</v>
      </c>
      <c r="B103" s="22" t="s">
        <v>2402</v>
      </c>
      <c r="C103" s="61">
        <v>98</v>
      </c>
      <c r="D103" s="95" t="s">
        <v>167</v>
      </c>
      <c r="E103" s="22" t="s">
        <v>2403</v>
      </c>
      <c r="F103" s="30">
        <v>0</v>
      </c>
      <c r="G103" s="30">
        <v>47</v>
      </c>
      <c r="H103" s="30">
        <v>64</v>
      </c>
      <c r="I103" s="30">
        <v>0</v>
      </c>
      <c r="J103" s="30">
        <v>0</v>
      </c>
      <c r="K103" s="25">
        <f t="shared" si="17"/>
        <v>111</v>
      </c>
      <c r="L103" s="25">
        <v>50043038410</v>
      </c>
      <c r="M103" s="25" t="s">
        <v>89</v>
      </c>
      <c r="N103" s="45" t="s">
        <v>129</v>
      </c>
      <c r="O103" s="126">
        <v>2783</v>
      </c>
      <c r="P103" s="127">
        <v>1.2480000000000002</v>
      </c>
      <c r="Q103" s="127">
        <v>1.7890000000000001</v>
      </c>
      <c r="R103" s="128">
        <f t="shared" si="18"/>
        <v>3.0370000000000004</v>
      </c>
      <c r="S103" s="128">
        <f t="shared" si="19"/>
        <v>1.8670868700000001</v>
      </c>
      <c r="T103" s="128">
        <f t="shared" si="20"/>
        <v>3.2252743599999998</v>
      </c>
      <c r="U103" s="128">
        <f t="shared" si="26"/>
        <v>0.61908686999999984</v>
      </c>
      <c r="V103" s="128">
        <f t="shared" si="27"/>
        <v>1.4362743599999996</v>
      </c>
      <c r="W103" s="128">
        <f t="shared" si="21"/>
        <v>0.17856528953699996</v>
      </c>
      <c r="X103" s="128">
        <f t="shared" si="22"/>
        <v>0.42935028201599995</v>
      </c>
      <c r="Y103" s="128">
        <f t="shared" si="23"/>
        <v>0.54</v>
      </c>
      <c r="Z103" s="128">
        <f t="shared" si="24"/>
        <v>1.29</v>
      </c>
    </row>
    <row r="104" spans="1:26" s="1" customFormat="1" ht="24.95" customHeight="1">
      <c r="A104" s="22" t="s">
        <v>2505</v>
      </c>
      <c r="B104" s="22" t="s">
        <v>2530</v>
      </c>
      <c r="C104" s="61">
        <v>99</v>
      </c>
      <c r="D104" s="95" t="s">
        <v>169</v>
      </c>
      <c r="E104" s="22" t="s">
        <v>2532</v>
      </c>
      <c r="F104" s="30">
        <v>12</v>
      </c>
      <c r="G104" s="30">
        <v>57</v>
      </c>
      <c r="H104" s="30">
        <v>66</v>
      </c>
      <c r="I104" s="30">
        <v>0</v>
      </c>
      <c r="J104" s="30">
        <v>2</v>
      </c>
      <c r="K104" s="25">
        <f t="shared" si="17"/>
        <v>137</v>
      </c>
      <c r="L104" s="25">
        <v>50043038523</v>
      </c>
      <c r="M104" s="25" t="s">
        <v>89</v>
      </c>
      <c r="N104" s="45" t="s">
        <v>129</v>
      </c>
      <c r="O104" s="126">
        <v>3630</v>
      </c>
      <c r="P104" s="127">
        <v>1.355</v>
      </c>
      <c r="Q104" s="127">
        <v>1.6694452699999993</v>
      </c>
      <c r="R104" s="128">
        <f t="shared" si="18"/>
        <v>3.0244452699999993</v>
      </c>
      <c r="S104" s="128">
        <f t="shared" si="19"/>
        <v>2.4353307000000002</v>
      </c>
      <c r="T104" s="128">
        <f t="shared" si="20"/>
        <v>4.2068795999999997</v>
      </c>
      <c r="U104" s="128">
        <f t="shared" si="26"/>
        <v>1.0803307000000002</v>
      </c>
      <c r="V104" s="128">
        <f t="shared" si="27"/>
        <v>2.5374343300000004</v>
      </c>
      <c r="W104" s="128">
        <f t="shared" si="21"/>
        <v>0.31160338490333339</v>
      </c>
      <c r="X104" s="128">
        <f t="shared" si="22"/>
        <v>0.75852370238133349</v>
      </c>
      <c r="Y104" s="128">
        <f t="shared" si="23"/>
        <v>0.93</v>
      </c>
      <c r="Z104" s="128">
        <f t="shared" si="24"/>
        <v>2.2799999999999998</v>
      </c>
    </row>
    <row r="105" spans="1:26" s="1" customFormat="1" ht="24.95" customHeight="1">
      <c r="A105" s="22" t="s">
        <v>2505</v>
      </c>
      <c r="B105" s="22" t="s">
        <v>2396</v>
      </c>
      <c r="C105" s="61">
        <v>100</v>
      </c>
      <c r="D105" s="95" t="s">
        <v>172</v>
      </c>
      <c r="E105" s="22" t="s">
        <v>2397</v>
      </c>
      <c r="F105" s="30">
        <v>0</v>
      </c>
      <c r="G105" s="30">
        <v>89</v>
      </c>
      <c r="H105" s="30">
        <v>27</v>
      </c>
      <c r="I105" s="30">
        <v>0</v>
      </c>
      <c r="J105" s="30">
        <v>0</v>
      </c>
      <c r="K105" s="25">
        <f t="shared" si="17"/>
        <v>116</v>
      </c>
      <c r="L105" s="25">
        <v>50043038679</v>
      </c>
      <c r="M105" s="25" t="s">
        <v>89</v>
      </c>
      <c r="N105" s="45" t="s">
        <v>129</v>
      </c>
      <c r="O105" s="126">
        <v>3485</v>
      </c>
      <c r="P105" s="127">
        <v>0.59800000000000009</v>
      </c>
      <c r="Q105" s="127">
        <v>1.4340000000000002</v>
      </c>
      <c r="R105" s="128">
        <f t="shared" si="18"/>
        <v>2.032</v>
      </c>
      <c r="S105" s="128">
        <f t="shared" si="19"/>
        <v>2.3380516500000001</v>
      </c>
      <c r="T105" s="128">
        <f t="shared" si="20"/>
        <v>4.0388361999999995</v>
      </c>
      <c r="U105" s="128">
        <f t="shared" si="26"/>
        <v>1.7400516500000001</v>
      </c>
      <c r="V105" s="128">
        <f t="shared" si="27"/>
        <v>2.6048361999999994</v>
      </c>
      <c r="W105" s="128">
        <f t="shared" si="21"/>
        <v>0.50188889758166666</v>
      </c>
      <c r="X105" s="128">
        <f t="shared" si="22"/>
        <v>0.77867236805333317</v>
      </c>
      <c r="Y105" s="128">
        <f t="shared" si="23"/>
        <v>1.51</v>
      </c>
      <c r="Z105" s="128">
        <f t="shared" si="24"/>
        <v>2.34</v>
      </c>
    </row>
    <row r="106" spans="1:26" s="1" customFormat="1" ht="24.95" customHeight="1">
      <c r="A106" s="22" t="s">
        <v>2505</v>
      </c>
      <c r="B106" s="22" t="s">
        <v>2404</v>
      </c>
      <c r="C106" s="61">
        <v>101</v>
      </c>
      <c r="D106" s="95" t="s">
        <v>159</v>
      </c>
      <c r="E106" s="22" t="s">
        <v>2136</v>
      </c>
      <c r="F106" s="30">
        <v>0</v>
      </c>
      <c r="G106" s="30">
        <v>26</v>
      </c>
      <c r="H106" s="30">
        <v>21</v>
      </c>
      <c r="I106" s="30">
        <v>0</v>
      </c>
      <c r="J106" s="30">
        <v>0</v>
      </c>
      <c r="K106" s="25">
        <f t="shared" si="17"/>
        <v>47</v>
      </c>
      <c r="L106" s="25">
        <v>50043038067</v>
      </c>
      <c r="M106" s="25" t="s">
        <v>89</v>
      </c>
      <c r="N106" s="45" t="s">
        <v>129</v>
      </c>
      <c r="O106" s="126">
        <v>1408</v>
      </c>
      <c r="P106" s="127">
        <v>0.36099999999999999</v>
      </c>
      <c r="Q106" s="127">
        <v>0.33120000000000027</v>
      </c>
      <c r="R106" s="128">
        <f t="shared" si="18"/>
        <v>0.69220000000000026</v>
      </c>
      <c r="S106" s="128">
        <f t="shared" si="19"/>
        <v>0.94461312000000008</v>
      </c>
      <c r="T106" s="128">
        <f t="shared" si="20"/>
        <v>1.6317593599999998</v>
      </c>
      <c r="U106" s="128">
        <f t="shared" ref="U106:U137" si="28">S106-P106</f>
        <v>0.5836131200000001</v>
      </c>
      <c r="V106" s="128">
        <f t="shared" si="27"/>
        <v>1.3005593599999994</v>
      </c>
      <c r="W106" s="128">
        <f t="shared" si="21"/>
        <v>0.16833347757866668</v>
      </c>
      <c r="X106" s="128">
        <f t="shared" si="22"/>
        <v>0.38878054468266648</v>
      </c>
      <c r="Y106" s="128">
        <f t="shared" si="23"/>
        <v>0.51</v>
      </c>
      <c r="Z106" s="128">
        <f t="shared" si="24"/>
        <v>1.17</v>
      </c>
    </row>
    <row r="107" spans="1:26" s="1" customFormat="1" ht="24.95" customHeight="1">
      <c r="A107" s="22" t="s">
        <v>2505</v>
      </c>
      <c r="B107" s="22" t="s">
        <v>2396</v>
      </c>
      <c r="C107" s="61">
        <v>102</v>
      </c>
      <c r="D107" s="95" t="s">
        <v>174</v>
      </c>
      <c r="E107" s="22" t="s">
        <v>2294</v>
      </c>
      <c r="F107" s="30">
        <v>0</v>
      </c>
      <c r="G107" s="30">
        <v>28</v>
      </c>
      <c r="H107" s="30">
        <v>7</v>
      </c>
      <c r="I107" s="30">
        <v>0</v>
      </c>
      <c r="J107" s="30">
        <v>0</v>
      </c>
      <c r="K107" s="25">
        <f t="shared" si="17"/>
        <v>35</v>
      </c>
      <c r="L107" s="25">
        <v>50043038793</v>
      </c>
      <c r="M107" s="25" t="s">
        <v>89</v>
      </c>
      <c r="N107" s="45" t="s">
        <v>129</v>
      </c>
      <c r="O107" s="126">
        <v>1397</v>
      </c>
      <c r="P107" s="127">
        <v>0.12300000000000011</v>
      </c>
      <c r="Q107" s="127">
        <v>0.33299999999999985</v>
      </c>
      <c r="R107" s="128">
        <f t="shared" si="18"/>
        <v>0.45599999999999996</v>
      </c>
      <c r="S107" s="128">
        <f t="shared" si="19"/>
        <v>0.93723333000000009</v>
      </c>
      <c r="T107" s="128">
        <f t="shared" si="20"/>
        <v>1.6190112399999999</v>
      </c>
      <c r="U107" s="128">
        <f t="shared" si="28"/>
        <v>0.81423332999999998</v>
      </c>
      <c r="V107" s="128">
        <f t="shared" si="27"/>
        <v>1.2860112400000001</v>
      </c>
      <c r="W107" s="128">
        <f t="shared" si="21"/>
        <v>0.23485203348299999</v>
      </c>
      <c r="X107" s="128">
        <f t="shared" si="22"/>
        <v>0.38443162667733338</v>
      </c>
      <c r="Y107" s="128">
        <f t="shared" si="23"/>
        <v>0.7</v>
      </c>
      <c r="Z107" s="128">
        <f t="shared" si="24"/>
        <v>1.1499999999999999</v>
      </c>
    </row>
    <row r="108" spans="1:26" s="1" customFormat="1" ht="24.95" customHeight="1">
      <c r="A108" s="22" t="s">
        <v>2505</v>
      </c>
      <c r="B108" s="22" t="s">
        <v>2404</v>
      </c>
      <c r="C108" s="61">
        <v>103</v>
      </c>
      <c r="D108" s="95" t="s">
        <v>158</v>
      </c>
      <c r="E108" s="22" t="s">
        <v>2407</v>
      </c>
      <c r="F108" s="30">
        <v>0</v>
      </c>
      <c r="G108" s="30">
        <v>100</v>
      </c>
      <c r="H108" s="30">
        <v>3</v>
      </c>
      <c r="I108" s="30">
        <v>0</v>
      </c>
      <c r="J108" s="30">
        <v>0</v>
      </c>
      <c r="K108" s="25">
        <f t="shared" si="17"/>
        <v>103</v>
      </c>
      <c r="L108" s="25">
        <v>50043037993</v>
      </c>
      <c r="M108" s="25" t="s">
        <v>89</v>
      </c>
      <c r="N108" s="45" t="s">
        <v>129</v>
      </c>
      <c r="O108" s="126">
        <v>3725</v>
      </c>
      <c r="P108" s="127">
        <v>0.83960000000000012</v>
      </c>
      <c r="Q108" s="127">
        <v>0.95469999999999944</v>
      </c>
      <c r="R108" s="128">
        <f t="shared" si="18"/>
        <v>1.7942999999999996</v>
      </c>
      <c r="S108" s="128">
        <f t="shared" si="19"/>
        <v>2.4990652500000001</v>
      </c>
      <c r="T108" s="128">
        <f t="shared" si="20"/>
        <v>4.3169769999999996</v>
      </c>
      <c r="U108" s="128">
        <f t="shared" si="28"/>
        <v>1.65946525</v>
      </c>
      <c r="V108" s="128">
        <f t="shared" si="27"/>
        <v>3.3622770000000002</v>
      </c>
      <c r="W108" s="128">
        <f t="shared" si="21"/>
        <v>0.47864509360833329</v>
      </c>
      <c r="X108" s="128">
        <f t="shared" si="22"/>
        <v>1.0050966712</v>
      </c>
      <c r="Y108" s="128">
        <f t="shared" si="23"/>
        <v>1.44</v>
      </c>
      <c r="Z108" s="128">
        <f t="shared" si="24"/>
        <v>3.02</v>
      </c>
    </row>
    <row r="109" spans="1:26" s="1" customFormat="1" ht="24.95" customHeight="1">
      <c r="A109" s="22" t="s">
        <v>2505</v>
      </c>
      <c r="B109" s="22" t="s">
        <v>2544</v>
      </c>
      <c r="C109" s="61">
        <v>104</v>
      </c>
      <c r="D109" s="95" t="s">
        <v>153</v>
      </c>
      <c r="E109" s="22" t="s">
        <v>2545</v>
      </c>
      <c r="F109" s="30">
        <v>6</v>
      </c>
      <c r="G109" s="30">
        <v>69</v>
      </c>
      <c r="H109" s="30">
        <v>57</v>
      </c>
      <c r="I109" s="30">
        <v>0</v>
      </c>
      <c r="J109" s="30">
        <v>0</v>
      </c>
      <c r="K109" s="25">
        <f t="shared" si="17"/>
        <v>132</v>
      </c>
      <c r="L109" s="25">
        <v>50043037664</v>
      </c>
      <c r="M109" s="25" t="s">
        <v>89</v>
      </c>
      <c r="N109" s="45" t="s">
        <v>129</v>
      </c>
      <c r="O109" s="126">
        <v>3659</v>
      </c>
      <c r="P109" s="127">
        <v>0.75</v>
      </c>
      <c r="Q109" s="127">
        <v>1.2930853200000016</v>
      </c>
      <c r="R109" s="128">
        <f t="shared" si="18"/>
        <v>2.0430853200000016</v>
      </c>
      <c r="S109" s="128">
        <f t="shared" si="19"/>
        <v>2.4547865100000004</v>
      </c>
      <c r="T109" s="128">
        <f t="shared" si="20"/>
        <v>4.2404882800000001</v>
      </c>
      <c r="U109" s="128">
        <f t="shared" si="28"/>
        <v>1.7047865100000004</v>
      </c>
      <c r="V109" s="128">
        <f t="shared" si="27"/>
        <v>2.9474029599999985</v>
      </c>
      <c r="W109" s="128">
        <f t="shared" si="21"/>
        <v>0.49171725570100006</v>
      </c>
      <c r="X109" s="128">
        <f t="shared" si="22"/>
        <v>0.88107699150933294</v>
      </c>
      <c r="Y109" s="128">
        <f t="shared" si="23"/>
        <v>1.48</v>
      </c>
      <c r="Z109" s="128">
        <f t="shared" si="24"/>
        <v>2.64</v>
      </c>
    </row>
    <row r="110" spans="1:26" s="1" customFormat="1" ht="24.95" customHeight="1">
      <c r="A110" s="22" t="s">
        <v>2505</v>
      </c>
      <c r="B110" s="22" t="s">
        <v>2496</v>
      </c>
      <c r="C110" s="61">
        <v>105</v>
      </c>
      <c r="D110" s="95" t="s">
        <v>155</v>
      </c>
      <c r="E110" s="22" t="s">
        <v>2498</v>
      </c>
      <c r="F110" s="30">
        <v>0</v>
      </c>
      <c r="G110" s="30">
        <v>42</v>
      </c>
      <c r="H110" s="30">
        <v>12</v>
      </c>
      <c r="I110" s="30">
        <v>0</v>
      </c>
      <c r="J110" s="30">
        <v>1</v>
      </c>
      <c r="K110" s="25">
        <f t="shared" si="17"/>
        <v>55</v>
      </c>
      <c r="L110" s="25">
        <v>50043037788</v>
      </c>
      <c r="M110" s="25" t="s">
        <v>89</v>
      </c>
      <c r="N110" s="45" t="s">
        <v>129</v>
      </c>
      <c r="O110" s="126">
        <v>1509</v>
      </c>
      <c r="P110" s="127">
        <v>0.14400000000000002</v>
      </c>
      <c r="Q110" s="127">
        <v>0.10600000000000009</v>
      </c>
      <c r="R110" s="128">
        <f t="shared" si="18"/>
        <v>0.25000000000000011</v>
      </c>
      <c r="S110" s="128">
        <f t="shared" si="19"/>
        <v>1.0123730100000001</v>
      </c>
      <c r="T110" s="128">
        <f t="shared" si="20"/>
        <v>1.7488102799999998</v>
      </c>
      <c r="U110" s="128">
        <f t="shared" si="28"/>
        <v>0.86837301000000011</v>
      </c>
      <c r="V110" s="128">
        <f t="shared" si="27"/>
        <v>1.6428102799999997</v>
      </c>
      <c r="W110" s="128">
        <f t="shared" si="21"/>
        <v>0.25046772185100002</v>
      </c>
      <c r="X110" s="128">
        <f t="shared" si="22"/>
        <v>0.49109075303466665</v>
      </c>
      <c r="Y110" s="128">
        <f t="shared" si="23"/>
        <v>0.75</v>
      </c>
      <c r="Z110" s="128">
        <f t="shared" si="24"/>
        <v>1.47</v>
      </c>
    </row>
    <row r="111" spans="1:26" s="1" customFormat="1" ht="24.95" customHeight="1">
      <c r="A111" s="22" t="s">
        <v>2505</v>
      </c>
      <c r="B111" s="22" t="s">
        <v>2534</v>
      </c>
      <c r="C111" s="61">
        <v>106</v>
      </c>
      <c r="D111" s="95" t="s">
        <v>171</v>
      </c>
      <c r="E111" s="22" t="s">
        <v>2323</v>
      </c>
      <c r="F111" s="30">
        <v>0</v>
      </c>
      <c r="G111" s="30">
        <v>33</v>
      </c>
      <c r="H111" s="30">
        <v>21</v>
      </c>
      <c r="I111" s="30">
        <v>0</v>
      </c>
      <c r="J111" s="30">
        <v>0</v>
      </c>
      <c r="K111" s="25">
        <f t="shared" si="17"/>
        <v>54</v>
      </c>
      <c r="L111" s="25">
        <v>50043038635</v>
      </c>
      <c r="M111" s="25" t="s">
        <v>89</v>
      </c>
      <c r="N111" s="45" t="s">
        <v>129</v>
      </c>
      <c r="O111" s="126">
        <v>1298</v>
      </c>
      <c r="P111" s="127">
        <v>0.4771303999999999</v>
      </c>
      <c r="Q111" s="127">
        <v>0.57044475999999977</v>
      </c>
      <c r="R111" s="128">
        <f t="shared" si="18"/>
        <v>1.0475751599999996</v>
      </c>
      <c r="S111" s="128">
        <f t="shared" si="19"/>
        <v>0.87081522000000011</v>
      </c>
      <c r="T111" s="128">
        <f t="shared" si="20"/>
        <v>1.5042781599999999</v>
      </c>
      <c r="U111" s="128">
        <f t="shared" si="28"/>
        <v>0.39368482000000021</v>
      </c>
      <c r="V111" s="128">
        <f t="shared" si="27"/>
        <v>0.93383340000000015</v>
      </c>
      <c r="W111" s="128">
        <f t="shared" si="21"/>
        <v>0.11355182491533339</v>
      </c>
      <c r="X111" s="128">
        <f t="shared" si="22"/>
        <v>0.27915393104000008</v>
      </c>
      <c r="Y111" s="128">
        <f t="shared" si="23"/>
        <v>0.34</v>
      </c>
      <c r="Z111" s="128">
        <f t="shared" si="24"/>
        <v>0.84</v>
      </c>
    </row>
    <row r="112" spans="1:26" s="1" customFormat="1" ht="24.95" customHeight="1">
      <c r="A112" s="22" t="s">
        <v>2505</v>
      </c>
      <c r="B112" s="22" t="s">
        <v>2396</v>
      </c>
      <c r="C112" s="61">
        <v>107</v>
      </c>
      <c r="D112" s="95" t="s">
        <v>175</v>
      </c>
      <c r="E112" s="22" t="s">
        <v>2398</v>
      </c>
      <c r="F112" s="30">
        <v>6</v>
      </c>
      <c r="G112" s="30">
        <v>18</v>
      </c>
      <c r="H112" s="30">
        <v>18</v>
      </c>
      <c r="I112" s="30">
        <v>0</v>
      </c>
      <c r="J112" s="30">
        <v>0</v>
      </c>
      <c r="K112" s="25">
        <f t="shared" si="17"/>
        <v>42</v>
      </c>
      <c r="L112" s="25">
        <v>50043038839</v>
      </c>
      <c r="M112" s="25" t="s">
        <v>89</v>
      </c>
      <c r="N112" s="45" t="s">
        <v>129</v>
      </c>
      <c r="O112" s="126">
        <v>1303</v>
      </c>
      <c r="P112" s="127">
        <v>8.6999999999999966E-2</v>
      </c>
      <c r="Q112" s="127">
        <v>0.36699999999999999</v>
      </c>
      <c r="R112" s="128">
        <f t="shared" si="18"/>
        <v>0.45399999999999996</v>
      </c>
      <c r="S112" s="128">
        <f t="shared" si="19"/>
        <v>0.87416967000000001</v>
      </c>
      <c r="T112" s="128">
        <f t="shared" si="20"/>
        <v>1.5100727599999999</v>
      </c>
      <c r="U112" s="128">
        <f t="shared" si="28"/>
        <v>0.78716967000000004</v>
      </c>
      <c r="V112" s="128">
        <f t="shared" si="27"/>
        <v>1.1430727599999999</v>
      </c>
      <c r="W112" s="128">
        <f t="shared" si="21"/>
        <v>0.22704597181700001</v>
      </c>
      <c r="X112" s="128">
        <f t="shared" si="22"/>
        <v>0.34170255038933328</v>
      </c>
      <c r="Y112" s="128">
        <f t="shared" si="23"/>
        <v>0.68</v>
      </c>
      <c r="Z112" s="128">
        <f t="shared" si="24"/>
        <v>1.03</v>
      </c>
    </row>
    <row r="113" spans="1:26" s="1" customFormat="1" ht="24.95" customHeight="1">
      <c r="A113" s="22" t="s">
        <v>2505</v>
      </c>
      <c r="B113" s="22" t="s">
        <v>2505</v>
      </c>
      <c r="C113" s="61">
        <v>108</v>
      </c>
      <c r="D113" s="95" t="s">
        <v>162</v>
      </c>
      <c r="E113" s="22" t="s">
        <v>2644</v>
      </c>
      <c r="F113" s="30">
        <v>4</v>
      </c>
      <c r="G113" s="30">
        <v>86</v>
      </c>
      <c r="H113" s="30">
        <v>19</v>
      </c>
      <c r="I113" s="30">
        <v>0</v>
      </c>
      <c r="J113" s="30">
        <v>2</v>
      </c>
      <c r="K113" s="25">
        <f t="shared" si="17"/>
        <v>111</v>
      </c>
      <c r="L113" s="25">
        <v>50043038250</v>
      </c>
      <c r="M113" s="25" t="s">
        <v>89</v>
      </c>
      <c r="N113" s="45" t="s">
        <v>129</v>
      </c>
      <c r="O113" s="126">
        <v>3178</v>
      </c>
      <c r="P113" s="127">
        <v>0.68100000000000005</v>
      </c>
      <c r="Q113" s="127">
        <v>0.74800000000000022</v>
      </c>
      <c r="R113" s="128">
        <f t="shared" si="18"/>
        <v>1.4290000000000003</v>
      </c>
      <c r="S113" s="128">
        <f t="shared" si="19"/>
        <v>2.1320884200000001</v>
      </c>
      <c r="T113" s="128">
        <f t="shared" si="20"/>
        <v>3.6830477599999996</v>
      </c>
      <c r="U113" s="128">
        <f t="shared" si="28"/>
        <v>1.45108842</v>
      </c>
      <c r="V113" s="128">
        <f t="shared" si="27"/>
        <v>2.9350477599999993</v>
      </c>
      <c r="W113" s="128">
        <f t="shared" si="21"/>
        <v>0.418542269942</v>
      </c>
      <c r="X113" s="128">
        <f t="shared" si="22"/>
        <v>0.87738361038933321</v>
      </c>
      <c r="Y113" s="128">
        <f t="shared" si="23"/>
        <v>1.26</v>
      </c>
      <c r="Z113" s="128">
        <f t="shared" si="24"/>
        <v>2.63</v>
      </c>
    </row>
    <row r="114" spans="1:26" s="1" customFormat="1" ht="24.95" customHeight="1">
      <c r="A114" s="22" t="s">
        <v>2505</v>
      </c>
      <c r="B114" s="22" t="s">
        <v>2396</v>
      </c>
      <c r="C114" s="61">
        <v>109</v>
      </c>
      <c r="D114" s="95" t="s">
        <v>371</v>
      </c>
      <c r="E114" s="22" t="s">
        <v>3022</v>
      </c>
      <c r="F114" s="30">
        <v>0</v>
      </c>
      <c r="G114" s="30">
        <v>35</v>
      </c>
      <c r="H114" s="30">
        <v>0</v>
      </c>
      <c r="I114" s="30">
        <v>0</v>
      </c>
      <c r="J114" s="30">
        <v>0</v>
      </c>
      <c r="K114" s="25">
        <f t="shared" si="17"/>
        <v>35</v>
      </c>
      <c r="L114" s="25">
        <v>59011339465</v>
      </c>
      <c r="M114" s="25" t="s">
        <v>89</v>
      </c>
      <c r="N114" s="45" t="s">
        <v>129</v>
      </c>
      <c r="O114" s="126">
        <v>1278</v>
      </c>
      <c r="P114" s="127">
        <v>0.15300000000000008</v>
      </c>
      <c r="Q114" s="127">
        <v>0.30700000000000016</v>
      </c>
      <c r="R114" s="128">
        <f t="shared" si="18"/>
        <v>0.46000000000000024</v>
      </c>
      <c r="S114" s="128">
        <f t="shared" si="19"/>
        <v>0.85739742000000008</v>
      </c>
      <c r="T114" s="128">
        <f t="shared" si="20"/>
        <v>1.48109976</v>
      </c>
      <c r="U114" s="128">
        <f t="shared" si="28"/>
        <v>0.70439742000000005</v>
      </c>
      <c r="V114" s="128">
        <f t="shared" si="27"/>
        <v>1.1740997599999998</v>
      </c>
      <c r="W114" s="128">
        <f t="shared" si="21"/>
        <v>0.20317169584200001</v>
      </c>
      <c r="X114" s="128">
        <f t="shared" si="22"/>
        <v>0.35097755492266663</v>
      </c>
      <c r="Y114" s="128">
        <f t="shared" si="23"/>
        <v>0.61</v>
      </c>
      <c r="Z114" s="128">
        <f t="shared" si="24"/>
        <v>1.05</v>
      </c>
    </row>
    <row r="115" spans="1:26" s="1" customFormat="1" ht="24.95" customHeight="1">
      <c r="A115" s="22" t="s">
        <v>2505</v>
      </c>
      <c r="B115" s="22" t="s">
        <v>2496</v>
      </c>
      <c r="C115" s="61">
        <v>110</v>
      </c>
      <c r="D115" s="95" t="s">
        <v>156</v>
      </c>
      <c r="E115" s="22" t="s">
        <v>2499</v>
      </c>
      <c r="F115" s="30">
        <v>1</v>
      </c>
      <c r="G115" s="30">
        <v>53</v>
      </c>
      <c r="H115" s="30">
        <v>18</v>
      </c>
      <c r="I115" s="30">
        <v>0</v>
      </c>
      <c r="J115" s="30">
        <v>0</v>
      </c>
      <c r="K115" s="25">
        <f t="shared" si="17"/>
        <v>72</v>
      </c>
      <c r="L115" s="25">
        <v>50043037824</v>
      </c>
      <c r="M115" s="25" t="s">
        <v>89</v>
      </c>
      <c r="N115" s="45" t="s">
        <v>129</v>
      </c>
      <c r="O115" s="126">
        <v>2213</v>
      </c>
      <c r="P115" s="127">
        <v>0.36699999999999988</v>
      </c>
      <c r="Q115" s="127">
        <v>0.58200000000000007</v>
      </c>
      <c r="R115" s="128">
        <f t="shared" si="18"/>
        <v>0.94899999999999995</v>
      </c>
      <c r="S115" s="128">
        <f t="shared" si="19"/>
        <v>1.4846795700000002</v>
      </c>
      <c r="T115" s="128">
        <f t="shared" si="20"/>
        <v>2.5646899599999999</v>
      </c>
      <c r="U115" s="128">
        <f t="shared" si="28"/>
        <v>1.1176795700000004</v>
      </c>
      <c r="V115" s="128">
        <f t="shared" ref="V115:V132" si="29">T115-Q115</f>
        <v>1.9826899599999999</v>
      </c>
      <c r="W115" s="128">
        <f t="shared" si="21"/>
        <v>0.32237604397366676</v>
      </c>
      <c r="X115" s="128">
        <f t="shared" si="22"/>
        <v>0.59269211870933325</v>
      </c>
      <c r="Y115" s="128">
        <f t="shared" si="23"/>
        <v>0.97</v>
      </c>
      <c r="Z115" s="128">
        <f t="shared" si="24"/>
        <v>1.78</v>
      </c>
    </row>
    <row r="116" spans="1:26" s="1" customFormat="1" ht="24.95" customHeight="1">
      <c r="A116" s="22" t="s">
        <v>2505</v>
      </c>
      <c r="B116" s="22" t="s">
        <v>2496</v>
      </c>
      <c r="C116" s="61">
        <v>111</v>
      </c>
      <c r="D116" s="95" t="s">
        <v>154</v>
      </c>
      <c r="E116" s="22" t="s">
        <v>2497</v>
      </c>
      <c r="F116" s="30">
        <v>0</v>
      </c>
      <c r="G116" s="30">
        <v>22</v>
      </c>
      <c r="H116" s="30">
        <v>19</v>
      </c>
      <c r="I116" s="30">
        <v>0</v>
      </c>
      <c r="J116" s="30">
        <v>1</v>
      </c>
      <c r="K116" s="25">
        <f t="shared" si="17"/>
        <v>42</v>
      </c>
      <c r="L116" s="25">
        <v>50043037744</v>
      </c>
      <c r="M116" s="25" t="s">
        <v>89</v>
      </c>
      <c r="N116" s="45" t="s">
        <v>129</v>
      </c>
      <c r="O116" s="126">
        <v>1418</v>
      </c>
      <c r="P116" s="127">
        <v>-7.8999999999999959E-2</v>
      </c>
      <c r="Q116" s="127">
        <v>0.115</v>
      </c>
      <c r="R116" s="128">
        <f t="shared" si="18"/>
        <v>3.6000000000000046E-2</v>
      </c>
      <c r="S116" s="128">
        <f t="shared" si="19"/>
        <v>0.9513220200000001</v>
      </c>
      <c r="T116" s="128">
        <f t="shared" si="20"/>
        <v>1.64334856</v>
      </c>
      <c r="U116" s="128">
        <f t="shared" si="28"/>
        <v>1.0303220200000001</v>
      </c>
      <c r="V116" s="128">
        <f t="shared" si="29"/>
        <v>1.52834856</v>
      </c>
      <c r="W116" s="128">
        <f t="shared" si="21"/>
        <v>0.29717921463533331</v>
      </c>
      <c r="X116" s="128">
        <f t="shared" si="22"/>
        <v>0.45687432953599999</v>
      </c>
      <c r="Y116" s="128">
        <f t="shared" si="23"/>
        <v>0.89</v>
      </c>
      <c r="Z116" s="128">
        <f t="shared" si="24"/>
        <v>1.37</v>
      </c>
    </row>
    <row r="117" spans="1:26" s="1" customFormat="1" ht="24.95" customHeight="1">
      <c r="A117" s="22" t="s">
        <v>2505</v>
      </c>
      <c r="B117" s="22" t="s">
        <v>2472</v>
      </c>
      <c r="C117" s="61">
        <v>112</v>
      </c>
      <c r="D117" s="95" t="s">
        <v>166</v>
      </c>
      <c r="E117" s="22" t="s">
        <v>2474</v>
      </c>
      <c r="F117" s="30">
        <v>1</v>
      </c>
      <c r="G117" s="30">
        <v>56</v>
      </c>
      <c r="H117" s="30">
        <v>43</v>
      </c>
      <c r="I117" s="30">
        <v>0</v>
      </c>
      <c r="J117" s="30">
        <v>0</v>
      </c>
      <c r="K117" s="25">
        <f t="shared" si="17"/>
        <v>100</v>
      </c>
      <c r="L117" s="25">
        <v>50043038409</v>
      </c>
      <c r="M117" s="25" t="s">
        <v>89</v>
      </c>
      <c r="N117" s="45" t="s">
        <v>129</v>
      </c>
      <c r="O117" s="126">
        <v>3242</v>
      </c>
      <c r="P117" s="127">
        <v>0.73799999999999999</v>
      </c>
      <c r="Q117" s="127">
        <v>1.036</v>
      </c>
      <c r="R117" s="128">
        <f t="shared" si="18"/>
        <v>1.774</v>
      </c>
      <c r="S117" s="128">
        <f t="shared" si="19"/>
        <v>2.1750253800000001</v>
      </c>
      <c r="T117" s="128">
        <f t="shared" si="20"/>
        <v>3.7572186399999996</v>
      </c>
      <c r="U117" s="128">
        <f t="shared" si="28"/>
        <v>1.4370253800000001</v>
      </c>
      <c r="V117" s="128">
        <f t="shared" si="29"/>
        <v>2.7212186399999996</v>
      </c>
      <c r="W117" s="128">
        <f t="shared" si="21"/>
        <v>0.41448602043799998</v>
      </c>
      <c r="X117" s="128">
        <f t="shared" si="22"/>
        <v>0.81346295878399988</v>
      </c>
      <c r="Y117" s="128">
        <f t="shared" si="23"/>
        <v>1.24</v>
      </c>
      <c r="Z117" s="128">
        <f t="shared" si="24"/>
        <v>2.44</v>
      </c>
    </row>
    <row r="118" spans="1:26" s="1" customFormat="1" ht="24.95" customHeight="1">
      <c r="A118" s="22" t="s">
        <v>2505</v>
      </c>
      <c r="B118" s="22" t="s">
        <v>2505</v>
      </c>
      <c r="C118" s="61">
        <v>113</v>
      </c>
      <c r="D118" s="95" t="s">
        <v>161</v>
      </c>
      <c r="E118" s="22" t="s">
        <v>2506</v>
      </c>
      <c r="F118" s="30">
        <v>0</v>
      </c>
      <c r="G118" s="30">
        <v>36</v>
      </c>
      <c r="H118" s="30">
        <v>20</v>
      </c>
      <c r="I118" s="30">
        <v>0</v>
      </c>
      <c r="J118" s="30">
        <v>0</v>
      </c>
      <c r="K118" s="25">
        <f t="shared" si="17"/>
        <v>56</v>
      </c>
      <c r="L118" s="25">
        <v>50043038216</v>
      </c>
      <c r="M118" s="25" t="s">
        <v>89</v>
      </c>
      <c r="N118" s="45" t="s">
        <v>129</v>
      </c>
      <c r="O118" s="126">
        <v>1056</v>
      </c>
      <c r="P118" s="127">
        <v>0.23299999999999987</v>
      </c>
      <c r="Q118" s="127">
        <v>0.498</v>
      </c>
      <c r="R118" s="128">
        <f t="shared" si="18"/>
        <v>0.73099999999999987</v>
      </c>
      <c r="S118" s="128">
        <f t="shared" si="19"/>
        <v>0.70845984000000006</v>
      </c>
      <c r="T118" s="128">
        <f t="shared" si="20"/>
        <v>1.2238195199999999</v>
      </c>
      <c r="U118" s="128">
        <f t="shared" si="28"/>
        <v>0.47545984000000019</v>
      </c>
      <c r="V118" s="128">
        <f t="shared" si="29"/>
        <v>0.72581951999999994</v>
      </c>
      <c r="W118" s="128">
        <f t="shared" si="21"/>
        <v>0.13713846651733338</v>
      </c>
      <c r="X118" s="128">
        <f t="shared" si="22"/>
        <v>0.21697164851199999</v>
      </c>
      <c r="Y118" s="128">
        <f t="shared" si="23"/>
        <v>0.41</v>
      </c>
      <c r="Z118" s="128">
        <f t="shared" si="24"/>
        <v>0.65</v>
      </c>
    </row>
    <row r="119" spans="1:26" s="1" customFormat="1" ht="24.95" customHeight="1">
      <c r="A119" s="22" t="s">
        <v>2484</v>
      </c>
      <c r="B119" s="22" t="s">
        <v>2437</v>
      </c>
      <c r="C119" s="61">
        <v>114</v>
      </c>
      <c r="D119" s="95" t="s">
        <v>226</v>
      </c>
      <c r="E119" s="22" t="s">
        <v>2439</v>
      </c>
      <c r="F119" s="30">
        <v>18</v>
      </c>
      <c r="G119" s="30">
        <v>84</v>
      </c>
      <c r="H119" s="30">
        <v>52</v>
      </c>
      <c r="I119" s="30">
        <v>0</v>
      </c>
      <c r="J119" s="30">
        <v>0</v>
      </c>
      <c r="K119" s="25">
        <f t="shared" si="17"/>
        <v>154</v>
      </c>
      <c r="L119" s="25">
        <v>50043773285</v>
      </c>
      <c r="M119" s="25" t="s">
        <v>89</v>
      </c>
      <c r="N119" s="45" t="s">
        <v>129</v>
      </c>
      <c r="O119" s="126">
        <v>6889</v>
      </c>
      <c r="P119" s="127">
        <v>1.4630000000000001</v>
      </c>
      <c r="Q119" s="127">
        <v>1.21</v>
      </c>
      <c r="R119" s="128">
        <f t="shared" si="18"/>
        <v>2.673</v>
      </c>
      <c r="S119" s="128">
        <f t="shared" si="19"/>
        <v>4.6217612100000007</v>
      </c>
      <c r="T119" s="128">
        <f t="shared" si="20"/>
        <v>7.9837998799999994</v>
      </c>
      <c r="U119" s="128">
        <f t="shared" si="28"/>
        <v>3.1587612100000007</v>
      </c>
      <c r="V119" s="128">
        <f t="shared" si="29"/>
        <v>6.7737998799999994</v>
      </c>
      <c r="W119" s="128">
        <f t="shared" si="21"/>
        <v>0.91109202500433339</v>
      </c>
      <c r="X119" s="128">
        <f t="shared" si="22"/>
        <v>2.0249145774613333</v>
      </c>
      <c r="Y119" s="128">
        <f t="shared" si="23"/>
        <v>2.73</v>
      </c>
      <c r="Z119" s="128">
        <f t="shared" si="24"/>
        <v>6.07</v>
      </c>
    </row>
    <row r="120" spans="1:26" s="1" customFormat="1" ht="24.95" customHeight="1">
      <c r="A120" s="22" t="s">
        <v>2484</v>
      </c>
      <c r="B120" s="22" t="s">
        <v>2481</v>
      </c>
      <c r="C120" s="61">
        <v>115</v>
      </c>
      <c r="D120" s="95" t="s">
        <v>225</v>
      </c>
      <c r="E120" s="22" t="s">
        <v>2482</v>
      </c>
      <c r="F120" s="30">
        <v>4</v>
      </c>
      <c r="G120" s="30">
        <v>28</v>
      </c>
      <c r="H120" s="30">
        <v>122</v>
      </c>
      <c r="I120" s="30">
        <v>0</v>
      </c>
      <c r="J120" s="30">
        <v>0</v>
      </c>
      <c r="K120" s="25">
        <f t="shared" si="17"/>
        <v>154</v>
      </c>
      <c r="L120" s="25">
        <v>50043772601</v>
      </c>
      <c r="M120" s="25" t="s">
        <v>89</v>
      </c>
      <c r="N120" s="45" t="s">
        <v>129</v>
      </c>
      <c r="O120" s="126">
        <v>5048</v>
      </c>
      <c r="P120" s="127">
        <v>1.2839999999999996</v>
      </c>
      <c r="Q120" s="127">
        <v>1.6709999999999998</v>
      </c>
      <c r="R120" s="128">
        <f t="shared" si="18"/>
        <v>2.9549999999999992</v>
      </c>
      <c r="S120" s="128">
        <f t="shared" si="19"/>
        <v>3.3866527200000003</v>
      </c>
      <c r="T120" s="128">
        <f t="shared" si="20"/>
        <v>5.8502281599999995</v>
      </c>
      <c r="U120" s="128">
        <f t="shared" si="28"/>
        <v>2.1026527200000009</v>
      </c>
      <c r="V120" s="128">
        <f t="shared" si="29"/>
        <v>4.1792281599999992</v>
      </c>
      <c r="W120" s="128">
        <f t="shared" si="21"/>
        <v>0.60647513287200017</v>
      </c>
      <c r="X120" s="128">
        <f t="shared" si="22"/>
        <v>1.2493106046293332</v>
      </c>
      <c r="Y120" s="128">
        <f t="shared" si="23"/>
        <v>1.82</v>
      </c>
      <c r="Z120" s="128">
        <f t="shared" si="24"/>
        <v>3.75</v>
      </c>
    </row>
    <row r="121" spans="1:26" s="1" customFormat="1" ht="24.95" customHeight="1">
      <c r="A121" s="22" t="s">
        <v>2484</v>
      </c>
      <c r="B121" s="22" t="s">
        <v>2476</v>
      </c>
      <c r="C121" s="61">
        <v>116</v>
      </c>
      <c r="D121" s="95" t="s">
        <v>3144</v>
      </c>
      <c r="E121" s="22" t="s">
        <v>2605</v>
      </c>
      <c r="F121" s="30">
        <v>7</v>
      </c>
      <c r="G121" s="30">
        <v>30</v>
      </c>
      <c r="H121" s="30">
        <v>29</v>
      </c>
      <c r="I121" s="30">
        <v>0</v>
      </c>
      <c r="J121" s="30">
        <v>0</v>
      </c>
      <c r="K121" s="25">
        <f t="shared" si="17"/>
        <v>66</v>
      </c>
      <c r="L121" s="25">
        <v>59011797357</v>
      </c>
      <c r="M121" s="25" t="s">
        <v>89</v>
      </c>
      <c r="N121" s="45" t="s">
        <v>129</v>
      </c>
      <c r="O121" s="126">
        <v>2784</v>
      </c>
      <c r="P121" s="127">
        <v>0.23100000000000009</v>
      </c>
      <c r="Q121" s="127">
        <v>0.42399999999999971</v>
      </c>
      <c r="R121" s="128">
        <f t="shared" si="18"/>
        <v>0.6549999999999998</v>
      </c>
      <c r="S121" s="128">
        <f t="shared" si="19"/>
        <v>1.8677577600000002</v>
      </c>
      <c r="T121" s="128">
        <f t="shared" si="20"/>
        <v>3.2264332799999997</v>
      </c>
      <c r="U121" s="128">
        <f t="shared" si="28"/>
        <v>1.6367577600000001</v>
      </c>
      <c r="V121" s="128">
        <f t="shared" si="29"/>
        <v>2.8024332799999998</v>
      </c>
      <c r="W121" s="128">
        <f t="shared" si="21"/>
        <v>0.47209549657600003</v>
      </c>
      <c r="X121" s="128">
        <f t="shared" si="22"/>
        <v>0.83774072183466664</v>
      </c>
      <c r="Y121" s="128">
        <f t="shared" si="23"/>
        <v>1.42</v>
      </c>
      <c r="Z121" s="128">
        <f t="shared" si="24"/>
        <v>2.5099999999999998</v>
      </c>
    </row>
    <row r="122" spans="1:26" s="1" customFormat="1" ht="24.95" customHeight="1">
      <c r="A122" s="22" t="s">
        <v>2484</v>
      </c>
      <c r="B122" s="22" t="s">
        <v>2484</v>
      </c>
      <c r="C122" s="61">
        <v>117</v>
      </c>
      <c r="D122" s="95" t="s">
        <v>230</v>
      </c>
      <c r="E122" s="22" t="s">
        <v>2487</v>
      </c>
      <c r="F122" s="30">
        <v>3</v>
      </c>
      <c r="G122" s="30">
        <v>47</v>
      </c>
      <c r="H122" s="30">
        <v>69</v>
      </c>
      <c r="I122" s="30">
        <v>0</v>
      </c>
      <c r="J122" s="30">
        <v>6</v>
      </c>
      <c r="K122" s="25">
        <f t="shared" si="17"/>
        <v>125</v>
      </c>
      <c r="L122" s="25">
        <v>50043775249</v>
      </c>
      <c r="M122" s="25" t="s">
        <v>89</v>
      </c>
      <c r="N122" s="45" t="s">
        <v>129</v>
      </c>
      <c r="O122" s="126">
        <v>3530</v>
      </c>
      <c r="P122" s="127">
        <v>1.1316000000000002</v>
      </c>
      <c r="Q122" s="127">
        <v>1.7190000000000003</v>
      </c>
      <c r="R122" s="128">
        <f t="shared" si="18"/>
        <v>2.8506000000000005</v>
      </c>
      <c r="S122" s="128">
        <f t="shared" si="19"/>
        <v>2.3682417</v>
      </c>
      <c r="T122" s="128">
        <f t="shared" si="20"/>
        <v>4.0909876000000001</v>
      </c>
      <c r="U122" s="128">
        <f t="shared" si="28"/>
        <v>1.2366416999999998</v>
      </c>
      <c r="V122" s="128">
        <f t="shared" si="29"/>
        <v>2.3719875999999998</v>
      </c>
      <c r="W122" s="128">
        <f t="shared" si="21"/>
        <v>0.35668868766999995</v>
      </c>
      <c r="X122" s="128">
        <f t="shared" si="22"/>
        <v>0.70906615989333333</v>
      </c>
      <c r="Y122" s="128">
        <f t="shared" si="23"/>
        <v>1.07</v>
      </c>
      <c r="Z122" s="128">
        <f t="shared" si="24"/>
        <v>2.13</v>
      </c>
    </row>
    <row r="123" spans="1:26" s="1" customFormat="1" ht="24.95" customHeight="1">
      <c r="A123" s="22" t="s">
        <v>2484</v>
      </c>
      <c r="B123" s="22" t="s">
        <v>2479</v>
      </c>
      <c r="C123" s="61">
        <v>118</v>
      </c>
      <c r="D123" s="95" t="s">
        <v>223</v>
      </c>
      <c r="E123" s="22" t="s">
        <v>2480</v>
      </c>
      <c r="F123" s="30">
        <v>0</v>
      </c>
      <c r="G123" s="30">
        <v>34</v>
      </c>
      <c r="H123" s="30">
        <v>86</v>
      </c>
      <c r="I123" s="30">
        <v>0</v>
      </c>
      <c r="J123" s="30">
        <v>31</v>
      </c>
      <c r="K123" s="25">
        <f t="shared" si="17"/>
        <v>151</v>
      </c>
      <c r="L123" s="25">
        <v>50043769597</v>
      </c>
      <c r="M123" s="25" t="s">
        <v>89</v>
      </c>
      <c r="N123" s="45" t="s">
        <v>129</v>
      </c>
      <c r="O123" s="126">
        <v>4810</v>
      </c>
      <c r="P123" s="127">
        <v>1.2929999999999999</v>
      </c>
      <c r="Q123" s="127">
        <v>1.4729999999999999</v>
      </c>
      <c r="R123" s="128">
        <f t="shared" si="18"/>
        <v>2.766</v>
      </c>
      <c r="S123" s="128">
        <f t="shared" si="19"/>
        <v>3.2269809</v>
      </c>
      <c r="T123" s="128">
        <f t="shared" si="20"/>
        <v>5.5744051999999993</v>
      </c>
      <c r="U123" s="128">
        <f t="shared" si="28"/>
        <v>1.9339809000000001</v>
      </c>
      <c r="V123" s="128">
        <f t="shared" si="29"/>
        <v>4.1014051999999994</v>
      </c>
      <c r="W123" s="128">
        <f t="shared" si="21"/>
        <v>0.55782455759000005</v>
      </c>
      <c r="X123" s="128">
        <f t="shared" si="22"/>
        <v>1.2260467277866665</v>
      </c>
      <c r="Y123" s="128">
        <f t="shared" si="23"/>
        <v>1.67</v>
      </c>
      <c r="Z123" s="128">
        <f t="shared" si="24"/>
        <v>3.68</v>
      </c>
    </row>
    <row r="124" spans="1:26" s="1" customFormat="1" ht="24.95" customHeight="1">
      <c r="A124" s="22" t="s">
        <v>2484</v>
      </c>
      <c r="B124" s="22" t="s">
        <v>2476</v>
      </c>
      <c r="C124" s="61">
        <v>119</v>
      </c>
      <c r="D124" s="95" t="s">
        <v>337</v>
      </c>
      <c r="E124" s="22" t="s">
        <v>2478</v>
      </c>
      <c r="F124" s="30">
        <v>2</v>
      </c>
      <c r="G124" s="30">
        <v>44</v>
      </c>
      <c r="H124" s="30">
        <v>64</v>
      </c>
      <c r="I124" s="30">
        <v>0</v>
      </c>
      <c r="J124" s="30">
        <v>0</v>
      </c>
      <c r="K124" s="25">
        <f t="shared" si="17"/>
        <v>110</v>
      </c>
      <c r="L124" s="25">
        <v>50044378354</v>
      </c>
      <c r="M124" s="25" t="s">
        <v>89</v>
      </c>
      <c r="N124" s="45" t="s">
        <v>129</v>
      </c>
      <c r="O124" s="126">
        <v>4104</v>
      </c>
      <c r="P124" s="127">
        <v>0.83600000000000141</v>
      </c>
      <c r="Q124" s="127">
        <v>1.0814911600000001</v>
      </c>
      <c r="R124" s="128">
        <f t="shared" si="18"/>
        <v>1.9174911600000015</v>
      </c>
      <c r="S124" s="128">
        <f t="shared" si="19"/>
        <v>2.75333256</v>
      </c>
      <c r="T124" s="128">
        <f t="shared" si="20"/>
        <v>4.7562076799999993</v>
      </c>
      <c r="U124" s="128">
        <f t="shared" si="28"/>
        <v>1.9173325599999986</v>
      </c>
      <c r="V124" s="128">
        <f t="shared" si="29"/>
        <v>3.6747165199999992</v>
      </c>
      <c r="W124" s="128">
        <f t="shared" si="21"/>
        <v>0.55302262138933289</v>
      </c>
      <c r="X124" s="128">
        <f t="shared" si="22"/>
        <v>1.0984952583786665</v>
      </c>
      <c r="Y124" s="128">
        <f t="shared" si="23"/>
        <v>1.66</v>
      </c>
      <c r="Z124" s="128">
        <f t="shared" si="24"/>
        <v>3.3</v>
      </c>
    </row>
    <row r="125" spans="1:26" s="1" customFormat="1" ht="24.95" customHeight="1">
      <c r="A125" s="22" t="s">
        <v>2484</v>
      </c>
      <c r="B125" s="22" t="s">
        <v>2476</v>
      </c>
      <c r="C125" s="61">
        <v>120</v>
      </c>
      <c r="D125" s="95" t="s">
        <v>338</v>
      </c>
      <c r="E125" s="22" t="s">
        <v>2477</v>
      </c>
      <c r="F125" s="30">
        <v>57</v>
      </c>
      <c r="G125" s="30">
        <v>37</v>
      </c>
      <c r="H125" s="30">
        <v>31</v>
      </c>
      <c r="I125" s="30">
        <v>0</v>
      </c>
      <c r="J125" s="30">
        <v>0</v>
      </c>
      <c r="K125" s="25">
        <f t="shared" si="17"/>
        <v>125</v>
      </c>
      <c r="L125" s="25">
        <v>50044378423</v>
      </c>
      <c r="M125" s="25" t="s">
        <v>89</v>
      </c>
      <c r="N125" s="45" t="s">
        <v>129</v>
      </c>
      <c r="O125" s="126">
        <v>4319</v>
      </c>
      <c r="P125" s="127">
        <v>0.97100000000000009</v>
      </c>
      <c r="Q125" s="127">
        <v>1.105</v>
      </c>
      <c r="R125" s="128">
        <f t="shared" si="18"/>
        <v>2.0760000000000001</v>
      </c>
      <c r="S125" s="128">
        <f t="shared" si="19"/>
        <v>2.8975739100000002</v>
      </c>
      <c r="T125" s="128">
        <f t="shared" si="20"/>
        <v>5.0053754799999997</v>
      </c>
      <c r="U125" s="128">
        <f t="shared" si="28"/>
        <v>1.9265739100000001</v>
      </c>
      <c r="V125" s="128">
        <f t="shared" si="29"/>
        <v>3.9003754799999997</v>
      </c>
      <c r="W125" s="128">
        <f t="shared" si="21"/>
        <v>0.55568813477433332</v>
      </c>
      <c r="X125" s="128">
        <f t="shared" si="22"/>
        <v>1.1659522434879999</v>
      </c>
      <c r="Y125" s="128">
        <f t="shared" si="23"/>
        <v>1.67</v>
      </c>
      <c r="Z125" s="128">
        <f t="shared" si="24"/>
        <v>3.5</v>
      </c>
    </row>
    <row r="126" spans="1:26" s="1" customFormat="1" ht="24.95" customHeight="1">
      <c r="A126" s="22" t="s">
        <v>2484</v>
      </c>
      <c r="B126" s="22" t="s">
        <v>2437</v>
      </c>
      <c r="C126" s="61">
        <v>121</v>
      </c>
      <c r="D126" s="95" t="s">
        <v>227</v>
      </c>
      <c r="E126" s="22" t="s">
        <v>2438</v>
      </c>
      <c r="F126" s="30">
        <v>10</v>
      </c>
      <c r="G126" s="30">
        <v>47</v>
      </c>
      <c r="H126" s="30">
        <v>37</v>
      </c>
      <c r="I126" s="30">
        <v>0</v>
      </c>
      <c r="J126" s="30">
        <v>0</v>
      </c>
      <c r="K126" s="25">
        <f t="shared" si="17"/>
        <v>94</v>
      </c>
      <c r="L126" s="25">
        <v>50043773423</v>
      </c>
      <c r="M126" s="25" t="s">
        <v>89</v>
      </c>
      <c r="N126" s="45" t="s">
        <v>129</v>
      </c>
      <c r="O126" s="126">
        <v>3592</v>
      </c>
      <c r="P126" s="127">
        <v>1.2119999999999997</v>
      </c>
      <c r="Q126" s="127">
        <v>-0.17899999999999983</v>
      </c>
      <c r="R126" s="128">
        <f t="shared" si="18"/>
        <v>1.0329999999999999</v>
      </c>
      <c r="S126" s="128">
        <f t="shared" si="19"/>
        <v>2.4098368800000003</v>
      </c>
      <c r="T126" s="128">
        <f t="shared" si="20"/>
        <v>4.1628406399999998</v>
      </c>
      <c r="U126" s="128">
        <f t="shared" si="28"/>
        <v>1.1978368800000005</v>
      </c>
      <c r="V126" s="128">
        <f t="shared" si="29"/>
        <v>4.3418406399999991</v>
      </c>
      <c r="W126" s="128">
        <f t="shared" si="21"/>
        <v>0.34549608408800014</v>
      </c>
      <c r="X126" s="128">
        <f t="shared" si="22"/>
        <v>1.2979208953173331</v>
      </c>
      <c r="Y126" s="128">
        <f t="shared" si="23"/>
        <v>1.04</v>
      </c>
      <c r="Z126" s="128">
        <f t="shared" si="24"/>
        <v>3.89</v>
      </c>
    </row>
    <row r="127" spans="1:26" s="1" customFormat="1" ht="24.95" customHeight="1">
      <c r="A127" s="22" t="s">
        <v>2484</v>
      </c>
      <c r="B127" s="22" t="s">
        <v>2479</v>
      </c>
      <c r="C127" s="61">
        <v>122</v>
      </c>
      <c r="D127" s="95" t="s">
        <v>376</v>
      </c>
      <c r="E127" s="22" t="s">
        <v>3025</v>
      </c>
      <c r="F127" s="30">
        <v>2</v>
      </c>
      <c r="G127" s="30">
        <v>51</v>
      </c>
      <c r="H127" s="30">
        <v>1</v>
      </c>
      <c r="I127" s="30">
        <v>0</v>
      </c>
      <c r="J127" s="30">
        <v>0</v>
      </c>
      <c r="K127" s="25">
        <f t="shared" si="17"/>
        <v>54</v>
      </c>
      <c r="L127" s="25">
        <v>59011797368</v>
      </c>
      <c r="M127" s="25" t="s">
        <v>89</v>
      </c>
      <c r="N127" s="45" t="s">
        <v>129</v>
      </c>
      <c r="O127" s="126">
        <v>1654</v>
      </c>
      <c r="P127" s="127">
        <v>0.29216559999999991</v>
      </c>
      <c r="Q127" s="127">
        <v>0.40408181999999959</v>
      </c>
      <c r="R127" s="128">
        <f t="shared" si="18"/>
        <v>0.69624741999999951</v>
      </c>
      <c r="S127" s="128">
        <f t="shared" si="19"/>
        <v>1.1096520600000002</v>
      </c>
      <c r="T127" s="128">
        <f t="shared" si="20"/>
        <v>1.9168536799999998</v>
      </c>
      <c r="U127" s="128">
        <f t="shared" si="28"/>
        <v>0.81748646000000025</v>
      </c>
      <c r="V127" s="128">
        <f t="shared" si="29"/>
        <v>1.5127718600000002</v>
      </c>
      <c r="W127" s="128">
        <f t="shared" si="21"/>
        <v>0.23579034461266671</v>
      </c>
      <c r="X127" s="128">
        <f t="shared" si="22"/>
        <v>0.45221793468266669</v>
      </c>
      <c r="Y127" s="128">
        <f t="shared" si="23"/>
        <v>0.71</v>
      </c>
      <c r="Z127" s="128">
        <f t="shared" si="24"/>
        <v>1.36</v>
      </c>
    </row>
    <row r="128" spans="1:26" s="1" customFormat="1" ht="24.95" customHeight="1">
      <c r="A128" s="22" t="s">
        <v>2484</v>
      </c>
      <c r="B128" s="22" t="s">
        <v>2484</v>
      </c>
      <c r="C128" s="61">
        <v>123</v>
      </c>
      <c r="D128" s="95" t="s">
        <v>229</v>
      </c>
      <c r="E128" s="22" t="s">
        <v>2486</v>
      </c>
      <c r="F128" s="30">
        <v>3</v>
      </c>
      <c r="G128" s="30">
        <v>49</v>
      </c>
      <c r="H128" s="30">
        <v>18</v>
      </c>
      <c r="I128" s="30">
        <v>0</v>
      </c>
      <c r="J128" s="30">
        <v>14</v>
      </c>
      <c r="K128" s="25">
        <f t="shared" si="17"/>
        <v>84</v>
      </c>
      <c r="L128" s="25">
        <v>50043773897</v>
      </c>
      <c r="M128" s="25" t="s">
        <v>89</v>
      </c>
      <c r="N128" s="45" t="s">
        <v>129</v>
      </c>
      <c r="O128" s="126">
        <v>2783</v>
      </c>
      <c r="P128" s="127">
        <v>1.157</v>
      </c>
      <c r="Q128" s="127">
        <v>0.66699999999999982</v>
      </c>
      <c r="R128" s="128">
        <f t="shared" si="18"/>
        <v>1.8239999999999998</v>
      </c>
      <c r="S128" s="128">
        <f t="shared" si="19"/>
        <v>1.8670868700000001</v>
      </c>
      <c r="T128" s="128">
        <f t="shared" si="20"/>
        <v>3.2252743599999998</v>
      </c>
      <c r="U128" s="128">
        <f t="shared" si="28"/>
        <v>0.71008687000000004</v>
      </c>
      <c r="V128" s="128">
        <f t="shared" si="29"/>
        <v>2.55827436</v>
      </c>
      <c r="W128" s="128">
        <f t="shared" si="21"/>
        <v>0.20481272287033334</v>
      </c>
      <c r="X128" s="128">
        <f t="shared" si="22"/>
        <v>0.76475348201600002</v>
      </c>
      <c r="Y128" s="128">
        <f t="shared" si="23"/>
        <v>0.61</v>
      </c>
      <c r="Z128" s="128">
        <f t="shared" si="24"/>
        <v>2.29</v>
      </c>
    </row>
    <row r="129" spans="1:26" s="1" customFormat="1" ht="24.95" customHeight="1">
      <c r="A129" s="22" t="s">
        <v>2484</v>
      </c>
      <c r="B129" s="22" t="s">
        <v>2479</v>
      </c>
      <c r="C129" s="61">
        <v>124</v>
      </c>
      <c r="D129" s="95" t="s">
        <v>368</v>
      </c>
      <c r="E129" s="22" t="s">
        <v>3002</v>
      </c>
      <c r="F129" s="30">
        <v>0</v>
      </c>
      <c r="G129" s="30">
        <v>19</v>
      </c>
      <c r="H129" s="30">
        <v>7</v>
      </c>
      <c r="I129" s="30">
        <v>0</v>
      </c>
      <c r="J129" s="30">
        <v>5</v>
      </c>
      <c r="K129" s="25">
        <f t="shared" si="17"/>
        <v>31</v>
      </c>
      <c r="L129" s="25">
        <v>50133007366</v>
      </c>
      <c r="M129" s="25" t="s">
        <v>89</v>
      </c>
      <c r="N129" s="45" t="s">
        <v>129</v>
      </c>
      <c r="O129" s="126">
        <v>1139</v>
      </c>
      <c r="P129" s="127">
        <v>0.10899999999999993</v>
      </c>
      <c r="Q129" s="127">
        <v>0.3979999999999998</v>
      </c>
      <c r="R129" s="128">
        <f t="shared" si="18"/>
        <v>0.50699999999999967</v>
      </c>
      <c r="S129" s="128">
        <f t="shared" si="19"/>
        <v>0.76414371000000003</v>
      </c>
      <c r="T129" s="128">
        <f t="shared" si="20"/>
        <v>1.32000988</v>
      </c>
      <c r="U129" s="128">
        <f t="shared" si="28"/>
        <v>0.65514371000000016</v>
      </c>
      <c r="V129" s="128">
        <f t="shared" si="29"/>
        <v>0.92200988000000017</v>
      </c>
      <c r="W129" s="128">
        <f t="shared" si="21"/>
        <v>0.18896528408766672</v>
      </c>
      <c r="X129" s="128">
        <f t="shared" si="22"/>
        <v>0.27561948679466675</v>
      </c>
      <c r="Y129" s="128">
        <f t="shared" si="23"/>
        <v>0.56999999999999995</v>
      </c>
      <c r="Z129" s="128">
        <f t="shared" si="24"/>
        <v>0.83</v>
      </c>
    </row>
    <row r="130" spans="1:26" s="1" customFormat="1" ht="24.95" customHeight="1">
      <c r="A130" s="22" t="s">
        <v>2484</v>
      </c>
      <c r="B130" s="22" t="s">
        <v>2484</v>
      </c>
      <c r="C130" s="61">
        <v>125</v>
      </c>
      <c r="D130" s="95" t="s">
        <v>231</v>
      </c>
      <c r="E130" s="22" t="s">
        <v>2485</v>
      </c>
      <c r="F130" s="30">
        <v>10</v>
      </c>
      <c r="G130" s="30">
        <v>66</v>
      </c>
      <c r="H130" s="30">
        <v>85</v>
      </c>
      <c r="I130" s="30">
        <v>0</v>
      </c>
      <c r="J130" s="30">
        <v>6</v>
      </c>
      <c r="K130" s="25">
        <f t="shared" si="17"/>
        <v>167</v>
      </c>
      <c r="L130" s="25">
        <v>50043778375</v>
      </c>
      <c r="M130" s="25" t="s">
        <v>89</v>
      </c>
      <c r="N130" s="45" t="s">
        <v>129</v>
      </c>
      <c r="O130" s="126">
        <v>4678</v>
      </c>
      <c r="P130" s="127">
        <v>1.335</v>
      </c>
      <c r="Q130" s="127">
        <v>1.8770000000000011</v>
      </c>
      <c r="R130" s="128">
        <f t="shared" si="18"/>
        <v>3.2120000000000011</v>
      </c>
      <c r="S130" s="128">
        <f t="shared" si="19"/>
        <v>3.1384234200000001</v>
      </c>
      <c r="T130" s="128">
        <f t="shared" si="20"/>
        <v>5.4214277599999994</v>
      </c>
      <c r="U130" s="128">
        <f t="shared" si="28"/>
        <v>1.8034234200000001</v>
      </c>
      <c r="V130" s="128">
        <f t="shared" si="29"/>
        <v>3.5444277599999983</v>
      </c>
      <c r="W130" s="128">
        <f t="shared" si="21"/>
        <v>0.52016742844200003</v>
      </c>
      <c r="X130" s="128">
        <f t="shared" si="22"/>
        <v>1.0595476050559995</v>
      </c>
      <c r="Y130" s="128">
        <f t="shared" si="23"/>
        <v>1.56</v>
      </c>
      <c r="Z130" s="128">
        <f t="shared" si="24"/>
        <v>3.18</v>
      </c>
    </row>
    <row r="131" spans="1:26" s="1" customFormat="1" ht="24.95" customHeight="1">
      <c r="A131" s="22" t="s">
        <v>2484</v>
      </c>
      <c r="B131" s="22" t="s">
        <v>80</v>
      </c>
      <c r="C131" s="61">
        <v>126</v>
      </c>
      <c r="D131" s="95" t="s">
        <v>340</v>
      </c>
      <c r="E131" s="22" t="s">
        <v>81</v>
      </c>
      <c r="F131" s="30">
        <v>4</v>
      </c>
      <c r="G131" s="30">
        <v>33</v>
      </c>
      <c r="H131" s="30">
        <v>26</v>
      </c>
      <c r="I131" s="30">
        <v>0</v>
      </c>
      <c r="J131" s="30">
        <v>4</v>
      </c>
      <c r="K131" s="25">
        <f t="shared" si="17"/>
        <v>67</v>
      </c>
      <c r="L131" s="25">
        <v>50044378456</v>
      </c>
      <c r="M131" s="25" t="s">
        <v>89</v>
      </c>
      <c r="N131" s="45" t="s">
        <v>129</v>
      </c>
      <c r="O131" s="126">
        <v>2330</v>
      </c>
      <c r="P131" s="127">
        <v>0.56174080000000004</v>
      </c>
      <c r="Q131" s="127">
        <v>0.47</v>
      </c>
      <c r="R131" s="128">
        <f t="shared" si="18"/>
        <v>1.0317408000000001</v>
      </c>
      <c r="S131" s="128">
        <f t="shared" si="19"/>
        <v>1.5631737000000001</v>
      </c>
      <c r="T131" s="128">
        <f t="shared" si="20"/>
        <v>2.7002835999999997</v>
      </c>
      <c r="U131" s="128">
        <f t="shared" si="28"/>
        <v>1.0014329000000002</v>
      </c>
      <c r="V131" s="128">
        <f t="shared" si="29"/>
        <v>2.2302835999999999</v>
      </c>
      <c r="W131" s="128">
        <f t="shared" si="21"/>
        <v>0.28884662945666667</v>
      </c>
      <c r="X131" s="128">
        <f t="shared" si="22"/>
        <v>0.66670611082666664</v>
      </c>
      <c r="Y131" s="128">
        <f t="shared" si="23"/>
        <v>0.87</v>
      </c>
      <c r="Z131" s="128">
        <f t="shared" si="24"/>
        <v>2</v>
      </c>
    </row>
    <row r="132" spans="1:26" s="1" customFormat="1" ht="24.95" customHeight="1">
      <c r="A132" s="22" t="s">
        <v>2484</v>
      </c>
      <c r="B132" s="22" t="s">
        <v>2479</v>
      </c>
      <c r="C132" s="61">
        <v>127</v>
      </c>
      <c r="D132" s="95" t="s">
        <v>224</v>
      </c>
      <c r="E132" s="22" t="s">
        <v>2889</v>
      </c>
      <c r="F132" s="30">
        <v>0</v>
      </c>
      <c r="G132" s="30">
        <v>24</v>
      </c>
      <c r="H132" s="30">
        <v>5</v>
      </c>
      <c r="I132" s="30">
        <v>0</v>
      </c>
      <c r="J132" s="30">
        <v>5</v>
      </c>
      <c r="K132" s="25">
        <f t="shared" si="17"/>
        <v>34</v>
      </c>
      <c r="L132" s="25">
        <v>50043772011</v>
      </c>
      <c r="M132" s="25" t="s">
        <v>89</v>
      </c>
      <c r="N132" s="45" t="s">
        <v>129</v>
      </c>
      <c r="O132" s="126">
        <v>1386</v>
      </c>
      <c r="P132" s="127">
        <v>0.311</v>
      </c>
      <c r="Q132" s="127">
        <v>0.37299999999999989</v>
      </c>
      <c r="R132" s="128">
        <f t="shared" si="18"/>
        <v>0.68399999999999994</v>
      </c>
      <c r="S132" s="128">
        <f t="shared" si="19"/>
        <v>0.92985354000000009</v>
      </c>
      <c r="T132" s="128">
        <f t="shared" si="20"/>
        <v>1.6062631199999999</v>
      </c>
      <c r="U132" s="128">
        <f t="shared" si="28"/>
        <v>0.61885354000000015</v>
      </c>
      <c r="V132" s="128">
        <f t="shared" si="29"/>
        <v>1.2332631200000002</v>
      </c>
      <c r="W132" s="128">
        <f t="shared" si="21"/>
        <v>0.17849798938733338</v>
      </c>
      <c r="X132" s="128">
        <f t="shared" si="22"/>
        <v>0.36866345533866673</v>
      </c>
      <c r="Y132" s="128">
        <f t="shared" si="23"/>
        <v>0.54</v>
      </c>
      <c r="Z132" s="128">
        <f t="shared" si="24"/>
        <v>1.1100000000000001</v>
      </c>
    </row>
    <row r="133" spans="1:26" s="1" customFormat="1" ht="24.95" customHeight="1">
      <c r="A133" s="22" t="s">
        <v>2484</v>
      </c>
      <c r="B133" s="22" t="s">
        <v>79</v>
      </c>
      <c r="C133" s="61">
        <v>128</v>
      </c>
      <c r="D133" s="95" t="s">
        <v>339</v>
      </c>
      <c r="E133" s="22" t="s">
        <v>2483</v>
      </c>
      <c r="F133" s="30">
        <v>1</v>
      </c>
      <c r="G133" s="30">
        <v>10</v>
      </c>
      <c r="H133" s="30">
        <v>85</v>
      </c>
      <c r="I133" s="30">
        <v>0</v>
      </c>
      <c r="J133" s="30">
        <v>0</v>
      </c>
      <c r="K133" s="25">
        <f t="shared" si="17"/>
        <v>96</v>
      </c>
      <c r="L133" s="25">
        <v>50044378434</v>
      </c>
      <c r="M133" s="25" t="s">
        <v>89</v>
      </c>
      <c r="N133" s="45" t="s">
        <v>129</v>
      </c>
      <c r="O133" s="126">
        <v>972</v>
      </c>
      <c r="P133" s="127">
        <v>0.31700000000000012</v>
      </c>
      <c r="Q133" s="127">
        <v>1.655</v>
      </c>
      <c r="R133" s="128">
        <f t="shared" si="18"/>
        <v>1.9720000000000002</v>
      </c>
      <c r="S133" s="128">
        <f t="shared" si="19"/>
        <v>0.65210508</v>
      </c>
      <c r="T133" s="128">
        <f t="shared" si="20"/>
        <v>1.12647024</v>
      </c>
      <c r="U133" s="128">
        <f t="shared" si="28"/>
        <v>0.33510507999999989</v>
      </c>
      <c r="V133" s="151">
        <v>0</v>
      </c>
      <c r="W133" s="128">
        <f t="shared" si="21"/>
        <v>9.6655475241333291E-2</v>
      </c>
      <c r="X133" s="128">
        <f t="shared" si="22"/>
        <v>0</v>
      </c>
      <c r="Y133" s="128">
        <f t="shared" si="23"/>
        <v>0.28999999999999998</v>
      </c>
      <c r="Z133" s="128">
        <f t="shared" si="24"/>
        <v>0</v>
      </c>
    </row>
    <row r="134" spans="1:26" s="1" customFormat="1" ht="24.95" customHeight="1">
      <c r="A134" s="22" t="s">
        <v>2484</v>
      </c>
      <c r="B134" s="22" t="s">
        <v>2484</v>
      </c>
      <c r="C134" s="61">
        <v>129</v>
      </c>
      <c r="D134" s="95" t="s">
        <v>228</v>
      </c>
      <c r="E134" s="22" t="s">
        <v>2488</v>
      </c>
      <c r="F134" s="24">
        <v>1</v>
      </c>
      <c r="G134" s="24">
        <v>28</v>
      </c>
      <c r="H134" s="24">
        <v>75</v>
      </c>
      <c r="I134" s="30">
        <v>0</v>
      </c>
      <c r="J134" s="24">
        <v>1</v>
      </c>
      <c r="K134" s="25">
        <f t="shared" ref="K134:K197" si="30">J134+I134+H134+G134+F134</f>
        <v>105</v>
      </c>
      <c r="L134" s="25">
        <v>50043773626</v>
      </c>
      <c r="M134" s="25" t="s">
        <v>89</v>
      </c>
      <c r="N134" s="45" t="s">
        <v>129</v>
      </c>
      <c r="O134" s="126">
        <v>2430</v>
      </c>
      <c r="P134" s="127">
        <v>0.45379999999999998</v>
      </c>
      <c r="Q134" s="127">
        <v>0.90500000000000003</v>
      </c>
      <c r="R134" s="128">
        <f t="shared" ref="R134:R197" si="31">P134+Q134</f>
        <v>1.3588</v>
      </c>
      <c r="S134" s="128">
        <f t="shared" ref="S134:S197" si="32">O134*0.00067089</f>
        <v>1.6302627000000001</v>
      </c>
      <c r="T134" s="128">
        <f t="shared" ref="T134:T197" si="33">O134*0.00115892</f>
        <v>2.8161755999999998</v>
      </c>
      <c r="U134" s="128">
        <f t="shared" si="28"/>
        <v>1.1764627000000001</v>
      </c>
      <c r="V134" s="128">
        <f>T134-Q134</f>
        <v>1.9111755999999998</v>
      </c>
      <c r="W134" s="128">
        <f t="shared" ref="W134:W197" si="34">U134/3*86.53%</f>
        <v>0.33933105810333336</v>
      </c>
      <c r="X134" s="128">
        <f t="shared" ref="X134:X197" si="35">V134/3*89.68%</f>
        <v>0.57131409269333333</v>
      </c>
      <c r="Y134" s="128">
        <f t="shared" ref="Y134:Y197" si="36">ROUND(W134*3,2)</f>
        <v>1.02</v>
      </c>
      <c r="Z134" s="128">
        <f t="shared" ref="Z134:Z197" si="37">ROUND(X134*3,2)</f>
        <v>1.71</v>
      </c>
    </row>
    <row r="135" spans="1:26" s="1" customFormat="1" ht="24.95" customHeight="1">
      <c r="A135" s="22" t="s">
        <v>2414</v>
      </c>
      <c r="B135" s="22" t="s">
        <v>2896</v>
      </c>
      <c r="C135" s="61">
        <v>130</v>
      </c>
      <c r="D135" s="95" t="s">
        <v>385</v>
      </c>
      <c r="E135" s="22" t="s">
        <v>2897</v>
      </c>
      <c r="F135" s="30">
        <v>2</v>
      </c>
      <c r="G135" s="30">
        <v>98</v>
      </c>
      <c r="H135" s="30">
        <v>95</v>
      </c>
      <c r="I135" s="30">
        <v>0</v>
      </c>
      <c r="J135" s="30">
        <v>3</v>
      </c>
      <c r="K135" s="25">
        <f t="shared" si="30"/>
        <v>198</v>
      </c>
      <c r="L135" s="62">
        <v>11630100005473</v>
      </c>
      <c r="M135" s="25" t="s">
        <v>88</v>
      </c>
      <c r="N135" s="46" t="s">
        <v>130</v>
      </c>
      <c r="O135" s="126">
        <v>4684</v>
      </c>
      <c r="P135" s="127">
        <v>1.819</v>
      </c>
      <c r="Q135" s="127">
        <v>8.2899999999999991</v>
      </c>
      <c r="R135" s="128">
        <f t="shared" si="31"/>
        <v>10.108999999999998</v>
      </c>
      <c r="S135" s="128">
        <f t="shared" si="32"/>
        <v>3.1424487600000002</v>
      </c>
      <c r="T135" s="128">
        <f t="shared" si="33"/>
        <v>5.42838128</v>
      </c>
      <c r="U135" s="128">
        <f t="shared" si="28"/>
        <v>1.3234487600000002</v>
      </c>
      <c r="V135" s="151">
        <v>0</v>
      </c>
      <c r="W135" s="128">
        <f t="shared" si="34"/>
        <v>0.38172673734266671</v>
      </c>
      <c r="X135" s="128">
        <f t="shared" si="35"/>
        <v>0</v>
      </c>
      <c r="Y135" s="128">
        <f t="shared" si="36"/>
        <v>1.1499999999999999</v>
      </c>
      <c r="Z135" s="128">
        <f t="shared" si="37"/>
        <v>0</v>
      </c>
    </row>
    <row r="136" spans="1:26" s="1" customFormat="1" ht="24.95" customHeight="1">
      <c r="A136" s="22" t="s">
        <v>2414</v>
      </c>
      <c r="B136" s="22" t="s">
        <v>2524</v>
      </c>
      <c r="C136" s="61">
        <v>131</v>
      </c>
      <c r="D136" s="95" t="s">
        <v>317</v>
      </c>
      <c r="E136" s="22" t="s">
        <v>2526</v>
      </c>
      <c r="F136" s="30">
        <v>13</v>
      </c>
      <c r="G136" s="30">
        <v>72</v>
      </c>
      <c r="H136" s="30">
        <v>56</v>
      </c>
      <c r="I136" s="30">
        <v>0</v>
      </c>
      <c r="J136" s="30">
        <v>8</v>
      </c>
      <c r="K136" s="25">
        <f t="shared" si="30"/>
        <v>149</v>
      </c>
      <c r="L136" s="25">
        <v>50044375411</v>
      </c>
      <c r="M136" s="25" t="s">
        <v>89</v>
      </c>
      <c r="N136" s="45" t="s">
        <v>129</v>
      </c>
      <c r="O136" s="126">
        <v>4184</v>
      </c>
      <c r="P136" s="127">
        <v>0.69900000000000007</v>
      </c>
      <c r="Q136" s="127">
        <v>1.4620000000000002</v>
      </c>
      <c r="R136" s="128">
        <f t="shared" si="31"/>
        <v>2.1610000000000005</v>
      </c>
      <c r="S136" s="128">
        <f t="shared" si="32"/>
        <v>2.8070037600000002</v>
      </c>
      <c r="T136" s="128">
        <f t="shared" si="33"/>
        <v>4.8489212799999999</v>
      </c>
      <c r="U136" s="128">
        <f t="shared" si="28"/>
        <v>2.1080037599999999</v>
      </c>
      <c r="V136" s="128">
        <f t="shared" ref="V136:V150" si="38">T136-Q136</f>
        <v>3.3869212799999997</v>
      </c>
      <c r="W136" s="128">
        <f t="shared" si="34"/>
        <v>0.60801855117600001</v>
      </c>
      <c r="X136" s="128">
        <f t="shared" si="35"/>
        <v>1.0124636679679999</v>
      </c>
      <c r="Y136" s="128">
        <f t="shared" si="36"/>
        <v>1.82</v>
      </c>
      <c r="Z136" s="128">
        <f t="shared" si="37"/>
        <v>3.04</v>
      </c>
    </row>
    <row r="137" spans="1:26" s="1" customFormat="1" ht="24.95" customHeight="1">
      <c r="A137" s="22" t="s">
        <v>2414</v>
      </c>
      <c r="B137" s="22" t="s">
        <v>2524</v>
      </c>
      <c r="C137" s="61">
        <v>132</v>
      </c>
      <c r="D137" s="95" t="s">
        <v>322</v>
      </c>
      <c r="E137" s="22" t="s">
        <v>2525</v>
      </c>
      <c r="F137" s="30">
        <v>3</v>
      </c>
      <c r="G137" s="30">
        <v>78</v>
      </c>
      <c r="H137" s="30">
        <v>107</v>
      </c>
      <c r="I137" s="30">
        <v>0</v>
      </c>
      <c r="J137" s="30">
        <v>1</v>
      </c>
      <c r="K137" s="25">
        <f t="shared" si="30"/>
        <v>189</v>
      </c>
      <c r="L137" s="25">
        <v>50044375669</v>
      </c>
      <c r="M137" s="25" t="s">
        <v>89</v>
      </c>
      <c r="N137" s="45" t="s">
        <v>129</v>
      </c>
      <c r="O137" s="126">
        <v>4963</v>
      </c>
      <c r="P137" s="127">
        <v>1.3670000000000004</v>
      </c>
      <c r="Q137" s="127">
        <v>2.1929999999999992</v>
      </c>
      <c r="R137" s="128">
        <f t="shared" si="31"/>
        <v>3.5599999999999996</v>
      </c>
      <c r="S137" s="128">
        <f t="shared" si="32"/>
        <v>3.3296270700000004</v>
      </c>
      <c r="T137" s="128">
        <f t="shared" si="33"/>
        <v>5.75171996</v>
      </c>
      <c r="U137" s="128">
        <f t="shared" si="28"/>
        <v>1.9626270699999999</v>
      </c>
      <c r="V137" s="128">
        <f t="shared" si="38"/>
        <v>3.5587199600000008</v>
      </c>
      <c r="W137" s="128">
        <f t="shared" si="34"/>
        <v>0.56608706789033325</v>
      </c>
      <c r="X137" s="128">
        <f t="shared" si="35"/>
        <v>1.0638200200426668</v>
      </c>
      <c r="Y137" s="128">
        <f t="shared" si="36"/>
        <v>1.7</v>
      </c>
      <c r="Z137" s="128">
        <f t="shared" si="37"/>
        <v>3.19</v>
      </c>
    </row>
    <row r="138" spans="1:26" s="1" customFormat="1" ht="24.95" customHeight="1">
      <c r="A138" s="22" t="s">
        <v>2414</v>
      </c>
      <c r="B138" s="22" t="s">
        <v>2422</v>
      </c>
      <c r="C138" s="61">
        <v>133</v>
      </c>
      <c r="D138" s="95" t="s">
        <v>324</v>
      </c>
      <c r="E138" s="22" t="s">
        <v>2423</v>
      </c>
      <c r="F138" s="24">
        <v>7</v>
      </c>
      <c r="G138" s="24">
        <v>168</v>
      </c>
      <c r="H138" s="24">
        <v>69</v>
      </c>
      <c r="I138" s="30">
        <v>0</v>
      </c>
      <c r="J138" s="24">
        <v>13</v>
      </c>
      <c r="K138" s="25">
        <f t="shared" si="30"/>
        <v>257</v>
      </c>
      <c r="L138" s="25">
        <v>50044375807</v>
      </c>
      <c r="M138" s="25" t="s">
        <v>89</v>
      </c>
      <c r="N138" s="45" t="s">
        <v>129</v>
      </c>
      <c r="O138" s="126">
        <v>6765</v>
      </c>
      <c r="P138" s="127">
        <v>2.1310000000000002</v>
      </c>
      <c r="Q138" s="127">
        <v>2.8109999999999999</v>
      </c>
      <c r="R138" s="128">
        <f t="shared" si="31"/>
        <v>4.9420000000000002</v>
      </c>
      <c r="S138" s="128">
        <f t="shared" si="32"/>
        <v>4.5385708500000002</v>
      </c>
      <c r="T138" s="128">
        <f t="shared" si="33"/>
        <v>7.8400937999999991</v>
      </c>
      <c r="U138" s="128">
        <f t="shared" ref="U138:U169" si="39">S138-P138</f>
        <v>2.4075708499999999</v>
      </c>
      <c r="V138" s="128">
        <f t="shared" si="38"/>
        <v>5.0290937999999992</v>
      </c>
      <c r="W138" s="128">
        <f t="shared" si="34"/>
        <v>0.69442368550166655</v>
      </c>
      <c r="X138" s="128">
        <f t="shared" si="35"/>
        <v>1.5033637732799998</v>
      </c>
      <c r="Y138" s="128">
        <f t="shared" si="36"/>
        <v>2.08</v>
      </c>
      <c r="Z138" s="128">
        <f t="shared" si="37"/>
        <v>4.51</v>
      </c>
    </row>
    <row r="139" spans="1:26" s="1" customFormat="1" ht="24.95" customHeight="1">
      <c r="A139" s="22" t="s">
        <v>2414</v>
      </c>
      <c r="B139" s="22" t="s">
        <v>2524</v>
      </c>
      <c r="C139" s="61">
        <v>134</v>
      </c>
      <c r="D139" s="95" t="s">
        <v>323</v>
      </c>
      <c r="E139" s="22" t="s">
        <v>1936</v>
      </c>
      <c r="F139" s="30">
        <v>8</v>
      </c>
      <c r="G139" s="30">
        <v>93</v>
      </c>
      <c r="H139" s="30">
        <v>0</v>
      </c>
      <c r="I139" s="30">
        <v>0</v>
      </c>
      <c r="J139" s="30">
        <v>0</v>
      </c>
      <c r="K139" s="25">
        <f t="shared" si="30"/>
        <v>101</v>
      </c>
      <c r="L139" s="25">
        <v>50044375749</v>
      </c>
      <c r="M139" s="25" t="s">
        <v>89</v>
      </c>
      <c r="N139" s="45" t="s">
        <v>129</v>
      </c>
      <c r="O139" s="126">
        <v>3651</v>
      </c>
      <c r="P139" s="127">
        <v>0.72089999999999987</v>
      </c>
      <c r="Q139" s="127">
        <v>0.83990000000000009</v>
      </c>
      <c r="R139" s="128">
        <f t="shared" si="31"/>
        <v>1.5608</v>
      </c>
      <c r="S139" s="128">
        <f t="shared" si="32"/>
        <v>2.4494193900000001</v>
      </c>
      <c r="T139" s="128">
        <f t="shared" si="33"/>
        <v>4.2312169199999996</v>
      </c>
      <c r="U139" s="128">
        <f t="shared" si="39"/>
        <v>1.7285193900000002</v>
      </c>
      <c r="V139" s="128">
        <f t="shared" si="38"/>
        <v>3.3913169199999995</v>
      </c>
      <c r="W139" s="128">
        <f t="shared" si="34"/>
        <v>0.49856260938899999</v>
      </c>
      <c r="X139" s="128">
        <f t="shared" si="35"/>
        <v>1.0137776712853332</v>
      </c>
      <c r="Y139" s="128">
        <f t="shared" si="36"/>
        <v>1.5</v>
      </c>
      <c r="Z139" s="128">
        <f t="shared" si="37"/>
        <v>3.04</v>
      </c>
    </row>
    <row r="140" spans="1:26" s="1" customFormat="1" ht="24.95" customHeight="1">
      <c r="A140" s="22" t="s">
        <v>2414</v>
      </c>
      <c r="B140" s="22" t="s">
        <v>2524</v>
      </c>
      <c r="C140" s="61">
        <v>135</v>
      </c>
      <c r="D140" s="95" t="s">
        <v>347</v>
      </c>
      <c r="E140" s="22" t="s">
        <v>2527</v>
      </c>
      <c r="F140" s="30">
        <v>8</v>
      </c>
      <c r="G140" s="30">
        <v>21</v>
      </c>
      <c r="H140" s="30">
        <v>91</v>
      </c>
      <c r="I140" s="30">
        <v>0</v>
      </c>
      <c r="J140" s="30">
        <v>0</v>
      </c>
      <c r="K140" s="25">
        <f t="shared" si="30"/>
        <v>120</v>
      </c>
      <c r="L140" s="25">
        <v>50044378762</v>
      </c>
      <c r="M140" s="25" t="s">
        <v>89</v>
      </c>
      <c r="N140" s="45" t="s">
        <v>129</v>
      </c>
      <c r="O140" s="126">
        <v>3502</v>
      </c>
      <c r="P140" s="127">
        <v>0.66030000000000011</v>
      </c>
      <c r="Q140" s="127">
        <v>2.1230000000000002</v>
      </c>
      <c r="R140" s="128">
        <f t="shared" si="31"/>
        <v>2.7833000000000006</v>
      </c>
      <c r="S140" s="128">
        <f t="shared" si="32"/>
        <v>2.3494567800000001</v>
      </c>
      <c r="T140" s="128">
        <f t="shared" si="33"/>
        <v>4.0585378399999996</v>
      </c>
      <c r="U140" s="128">
        <f t="shared" si="39"/>
        <v>1.68915678</v>
      </c>
      <c r="V140" s="128">
        <f t="shared" si="38"/>
        <v>1.9355378399999994</v>
      </c>
      <c r="W140" s="128">
        <f t="shared" si="34"/>
        <v>0.48720912057799998</v>
      </c>
      <c r="X140" s="128">
        <f t="shared" si="35"/>
        <v>0.5785967783039998</v>
      </c>
      <c r="Y140" s="128">
        <f t="shared" si="36"/>
        <v>1.46</v>
      </c>
      <c r="Z140" s="128">
        <f t="shared" si="37"/>
        <v>1.74</v>
      </c>
    </row>
    <row r="141" spans="1:26" s="1" customFormat="1" ht="24.95" customHeight="1">
      <c r="A141" s="22" t="s">
        <v>2414</v>
      </c>
      <c r="B141" s="22" t="s">
        <v>2463</v>
      </c>
      <c r="C141" s="61">
        <v>136</v>
      </c>
      <c r="D141" s="95" t="s">
        <v>332</v>
      </c>
      <c r="E141" s="22" t="s">
        <v>2464</v>
      </c>
      <c r="F141" s="24">
        <v>13</v>
      </c>
      <c r="G141" s="24">
        <v>52</v>
      </c>
      <c r="H141" s="24">
        <v>130</v>
      </c>
      <c r="I141" s="30">
        <v>0</v>
      </c>
      <c r="J141" s="24">
        <v>0</v>
      </c>
      <c r="K141" s="25">
        <f t="shared" si="30"/>
        <v>195</v>
      </c>
      <c r="L141" s="25">
        <v>50044376323</v>
      </c>
      <c r="M141" s="25" t="s">
        <v>89</v>
      </c>
      <c r="N141" s="45" t="s">
        <v>129</v>
      </c>
      <c r="O141" s="126">
        <v>4805</v>
      </c>
      <c r="P141" s="127">
        <v>1.4343777999999996</v>
      </c>
      <c r="Q141" s="127">
        <v>2.4025386700000002</v>
      </c>
      <c r="R141" s="128">
        <f t="shared" si="31"/>
        <v>3.8369164699999998</v>
      </c>
      <c r="S141" s="128">
        <f t="shared" si="32"/>
        <v>3.2236264500000003</v>
      </c>
      <c r="T141" s="128">
        <f t="shared" si="33"/>
        <v>5.5686105999999995</v>
      </c>
      <c r="U141" s="128">
        <f t="shared" si="39"/>
        <v>1.7892486500000007</v>
      </c>
      <c r="V141" s="128">
        <f t="shared" si="38"/>
        <v>3.1660719299999993</v>
      </c>
      <c r="W141" s="128">
        <f t="shared" si="34"/>
        <v>0.51607895228166678</v>
      </c>
      <c r="X141" s="128">
        <f t="shared" si="35"/>
        <v>0.94644443560799985</v>
      </c>
      <c r="Y141" s="128">
        <f t="shared" si="36"/>
        <v>1.55</v>
      </c>
      <c r="Z141" s="128">
        <f t="shared" si="37"/>
        <v>2.84</v>
      </c>
    </row>
    <row r="142" spans="1:26" s="1" customFormat="1" ht="24.95" customHeight="1">
      <c r="A142" s="22" t="s">
        <v>2414</v>
      </c>
      <c r="B142" s="22" t="s">
        <v>2524</v>
      </c>
      <c r="C142" s="61">
        <v>137</v>
      </c>
      <c r="D142" s="95" t="s">
        <v>319</v>
      </c>
      <c r="E142" s="22" t="s">
        <v>2529</v>
      </c>
      <c r="F142" s="30">
        <v>0</v>
      </c>
      <c r="G142" s="30">
        <v>76</v>
      </c>
      <c r="H142" s="30">
        <v>0</v>
      </c>
      <c r="I142" s="30">
        <v>0</v>
      </c>
      <c r="J142" s="30">
        <v>0</v>
      </c>
      <c r="K142" s="25">
        <f t="shared" si="30"/>
        <v>76</v>
      </c>
      <c r="L142" s="25">
        <v>50044375546</v>
      </c>
      <c r="M142" s="25" t="s">
        <v>89</v>
      </c>
      <c r="N142" s="45" t="s">
        <v>129</v>
      </c>
      <c r="O142" s="126">
        <v>2513</v>
      </c>
      <c r="P142" s="127">
        <v>0.48324419999999968</v>
      </c>
      <c r="Q142" s="127">
        <v>0.59362623000000059</v>
      </c>
      <c r="R142" s="128">
        <f t="shared" si="31"/>
        <v>1.0768704300000003</v>
      </c>
      <c r="S142" s="128">
        <f t="shared" si="32"/>
        <v>1.68594657</v>
      </c>
      <c r="T142" s="128">
        <f t="shared" si="33"/>
        <v>2.9123659599999998</v>
      </c>
      <c r="U142" s="128">
        <f t="shared" si="39"/>
        <v>1.2027023700000004</v>
      </c>
      <c r="V142" s="128">
        <f t="shared" si="38"/>
        <v>2.318739729999999</v>
      </c>
      <c r="W142" s="128">
        <f t="shared" si="34"/>
        <v>0.34689945358700008</v>
      </c>
      <c r="X142" s="128">
        <f t="shared" si="35"/>
        <v>0.6931485966213331</v>
      </c>
      <c r="Y142" s="128">
        <f t="shared" si="36"/>
        <v>1.04</v>
      </c>
      <c r="Z142" s="128">
        <f t="shared" si="37"/>
        <v>2.08</v>
      </c>
    </row>
    <row r="143" spans="1:26" s="1" customFormat="1" ht="24.95" customHeight="1">
      <c r="A143" s="22" t="s">
        <v>2414</v>
      </c>
      <c r="B143" s="22" t="s">
        <v>2408</v>
      </c>
      <c r="C143" s="61">
        <v>138</v>
      </c>
      <c r="D143" s="95" t="s">
        <v>381</v>
      </c>
      <c r="E143" s="22" t="s">
        <v>3009</v>
      </c>
      <c r="F143" s="30">
        <v>0</v>
      </c>
      <c r="G143" s="30">
        <v>26</v>
      </c>
      <c r="H143" s="30">
        <v>30</v>
      </c>
      <c r="I143" s="30">
        <v>0</v>
      </c>
      <c r="J143" s="30">
        <v>0</v>
      </c>
      <c r="K143" s="25">
        <f t="shared" si="30"/>
        <v>56</v>
      </c>
      <c r="L143" s="25">
        <v>59012174557</v>
      </c>
      <c r="M143" s="25" t="s">
        <v>89</v>
      </c>
      <c r="N143" s="45" t="s">
        <v>129</v>
      </c>
      <c r="O143" s="126">
        <v>1878</v>
      </c>
      <c r="P143" s="127">
        <v>0.37608059999999965</v>
      </c>
      <c r="Q143" s="127">
        <v>0.65432609000000008</v>
      </c>
      <c r="R143" s="128">
        <f t="shared" si="31"/>
        <v>1.0304066899999997</v>
      </c>
      <c r="S143" s="128">
        <f t="shared" si="32"/>
        <v>1.25993142</v>
      </c>
      <c r="T143" s="128">
        <f t="shared" si="33"/>
        <v>2.17645176</v>
      </c>
      <c r="U143" s="128">
        <f t="shared" si="39"/>
        <v>0.88385082000000037</v>
      </c>
      <c r="V143" s="128">
        <f t="shared" si="38"/>
        <v>1.5221256699999999</v>
      </c>
      <c r="W143" s="128">
        <f t="shared" si="34"/>
        <v>0.25493203818200005</v>
      </c>
      <c r="X143" s="128">
        <f t="shared" si="35"/>
        <v>0.45501410028533329</v>
      </c>
      <c r="Y143" s="128">
        <f t="shared" si="36"/>
        <v>0.76</v>
      </c>
      <c r="Z143" s="128">
        <f t="shared" si="37"/>
        <v>1.37</v>
      </c>
    </row>
    <row r="144" spans="1:26" s="1" customFormat="1" ht="24.95" customHeight="1">
      <c r="A144" s="22" t="s">
        <v>2414</v>
      </c>
      <c r="B144" s="22" t="s">
        <v>2412</v>
      </c>
      <c r="C144" s="61">
        <v>139</v>
      </c>
      <c r="D144" s="95" t="s">
        <v>302</v>
      </c>
      <c r="E144" s="22" t="s">
        <v>76</v>
      </c>
      <c r="F144" s="30">
        <v>0</v>
      </c>
      <c r="G144" s="30">
        <v>42</v>
      </c>
      <c r="H144" s="30">
        <v>66</v>
      </c>
      <c r="I144" s="30">
        <v>0</v>
      </c>
      <c r="J144" s="30">
        <v>0</v>
      </c>
      <c r="K144" s="25">
        <f t="shared" si="30"/>
        <v>108</v>
      </c>
      <c r="L144" s="25">
        <v>50044376254</v>
      </c>
      <c r="M144" s="25" t="s">
        <v>89</v>
      </c>
      <c r="N144" s="45" t="s">
        <v>129</v>
      </c>
      <c r="O144" s="126">
        <v>3448</v>
      </c>
      <c r="P144" s="127">
        <v>0.84099999999999997</v>
      </c>
      <c r="Q144" s="127">
        <v>0.82699999999999996</v>
      </c>
      <c r="R144" s="128">
        <f t="shared" si="31"/>
        <v>1.6679999999999999</v>
      </c>
      <c r="S144" s="128">
        <f t="shared" si="32"/>
        <v>2.3132287200000001</v>
      </c>
      <c r="T144" s="128">
        <f t="shared" si="33"/>
        <v>3.9959561599999995</v>
      </c>
      <c r="U144" s="128">
        <f t="shared" si="39"/>
        <v>1.4722287200000002</v>
      </c>
      <c r="V144" s="128">
        <f t="shared" si="38"/>
        <v>3.1689561599999996</v>
      </c>
      <c r="W144" s="128">
        <f t="shared" si="34"/>
        <v>0.42463983713866665</v>
      </c>
      <c r="X144" s="128">
        <f t="shared" si="35"/>
        <v>0.94730662809599997</v>
      </c>
      <c r="Y144" s="128">
        <f t="shared" si="36"/>
        <v>1.27</v>
      </c>
      <c r="Z144" s="128">
        <f t="shared" si="37"/>
        <v>2.84</v>
      </c>
    </row>
    <row r="145" spans="1:26" s="1" customFormat="1" ht="24.95" customHeight="1">
      <c r="A145" s="22" t="s">
        <v>2414</v>
      </c>
      <c r="B145" s="22" t="s">
        <v>2410</v>
      </c>
      <c r="C145" s="61">
        <v>140</v>
      </c>
      <c r="D145" s="95" t="s">
        <v>331</v>
      </c>
      <c r="E145" s="22" t="s">
        <v>2411</v>
      </c>
      <c r="F145" s="30">
        <v>7</v>
      </c>
      <c r="G145" s="30">
        <v>54</v>
      </c>
      <c r="H145" s="30">
        <v>74</v>
      </c>
      <c r="I145" s="30">
        <v>0</v>
      </c>
      <c r="J145" s="30">
        <v>0</v>
      </c>
      <c r="K145" s="25">
        <f t="shared" si="30"/>
        <v>135</v>
      </c>
      <c r="L145" s="25">
        <v>50044376276</v>
      </c>
      <c r="M145" s="25" t="s">
        <v>89</v>
      </c>
      <c r="N145" s="45" t="s">
        <v>129</v>
      </c>
      <c r="O145" s="126">
        <v>5608</v>
      </c>
      <c r="P145" s="127">
        <v>0.87200000000000077</v>
      </c>
      <c r="Q145" s="127">
        <v>0.80399999999999983</v>
      </c>
      <c r="R145" s="128">
        <f t="shared" si="31"/>
        <v>1.6760000000000006</v>
      </c>
      <c r="S145" s="128">
        <f t="shared" si="32"/>
        <v>3.7623511200000004</v>
      </c>
      <c r="T145" s="128">
        <f t="shared" si="33"/>
        <v>6.4992233599999993</v>
      </c>
      <c r="U145" s="128">
        <f t="shared" si="39"/>
        <v>2.8903511199999996</v>
      </c>
      <c r="V145" s="128">
        <f t="shared" si="38"/>
        <v>5.69522336</v>
      </c>
      <c r="W145" s="128">
        <f t="shared" si="34"/>
        <v>0.83367360804533319</v>
      </c>
      <c r="X145" s="128">
        <f t="shared" si="35"/>
        <v>1.7024921030826667</v>
      </c>
      <c r="Y145" s="128">
        <f t="shared" si="36"/>
        <v>2.5</v>
      </c>
      <c r="Z145" s="128">
        <f t="shared" si="37"/>
        <v>5.1100000000000003</v>
      </c>
    </row>
    <row r="146" spans="1:26" s="1" customFormat="1" ht="24.95" customHeight="1">
      <c r="A146" s="22" t="s">
        <v>2414</v>
      </c>
      <c r="B146" s="22" t="s">
        <v>2408</v>
      </c>
      <c r="C146" s="61">
        <v>141</v>
      </c>
      <c r="D146" s="95" t="s">
        <v>326</v>
      </c>
      <c r="E146" s="22" t="s">
        <v>2409</v>
      </c>
      <c r="F146" s="24">
        <v>0</v>
      </c>
      <c r="G146" s="24">
        <v>72</v>
      </c>
      <c r="H146" s="24">
        <v>39</v>
      </c>
      <c r="I146" s="30">
        <v>0</v>
      </c>
      <c r="J146" s="24">
        <v>0</v>
      </c>
      <c r="K146" s="25">
        <f t="shared" si="30"/>
        <v>111</v>
      </c>
      <c r="L146" s="25">
        <v>50044375932</v>
      </c>
      <c r="M146" s="25" t="s">
        <v>89</v>
      </c>
      <c r="N146" s="45" t="s">
        <v>129</v>
      </c>
      <c r="O146" s="126">
        <v>4008</v>
      </c>
      <c r="P146" s="127">
        <v>0.78299999999999992</v>
      </c>
      <c r="Q146" s="127">
        <v>1.2789999999999999</v>
      </c>
      <c r="R146" s="128">
        <f t="shared" si="31"/>
        <v>2.0619999999999998</v>
      </c>
      <c r="S146" s="128">
        <f t="shared" si="32"/>
        <v>2.6889271200000002</v>
      </c>
      <c r="T146" s="128">
        <f t="shared" si="33"/>
        <v>4.6449513599999994</v>
      </c>
      <c r="U146" s="128">
        <f t="shared" si="39"/>
        <v>1.9059271200000003</v>
      </c>
      <c r="V146" s="128">
        <f t="shared" si="38"/>
        <v>3.3659513599999995</v>
      </c>
      <c r="W146" s="128">
        <f t="shared" si="34"/>
        <v>0.54973291231200005</v>
      </c>
      <c r="X146" s="128">
        <f t="shared" si="35"/>
        <v>1.0061950598826666</v>
      </c>
      <c r="Y146" s="128">
        <f t="shared" si="36"/>
        <v>1.65</v>
      </c>
      <c r="Z146" s="128">
        <f t="shared" si="37"/>
        <v>3.02</v>
      </c>
    </row>
    <row r="147" spans="1:26" s="1" customFormat="1" ht="24.95" customHeight="1">
      <c r="A147" s="22" t="s">
        <v>2414</v>
      </c>
      <c r="B147" s="22" t="s">
        <v>2524</v>
      </c>
      <c r="C147" s="61">
        <v>142</v>
      </c>
      <c r="D147" s="95" t="s">
        <v>320</v>
      </c>
      <c r="E147" s="22" t="s">
        <v>2528</v>
      </c>
      <c r="F147" s="30">
        <v>0</v>
      </c>
      <c r="G147" s="30">
        <v>57</v>
      </c>
      <c r="H147" s="30">
        <v>9</v>
      </c>
      <c r="I147" s="30">
        <v>0</v>
      </c>
      <c r="J147" s="30">
        <v>9</v>
      </c>
      <c r="K147" s="25">
        <f t="shared" si="30"/>
        <v>75</v>
      </c>
      <c r="L147" s="25">
        <v>50044375557</v>
      </c>
      <c r="M147" s="25" t="s">
        <v>89</v>
      </c>
      <c r="N147" s="45" t="s">
        <v>129</v>
      </c>
      <c r="O147" s="126">
        <v>2068</v>
      </c>
      <c r="P147" s="127">
        <v>0.60900000000000021</v>
      </c>
      <c r="Q147" s="127">
        <v>0.94599999999999951</v>
      </c>
      <c r="R147" s="128">
        <f t="shared" si="31"/>
        <v>1.5549999999999997</v>
      </c>
      <c r="S147" s="128">
        <f t="shared" si="32"/>
        <v>1.3874005200000001</v>
      </c>
      <c r="T147" s="128">
        <f t="shared" si="33"/>
        <v>2.3966465599999998</v>
      </c>
      <c r="U147" s="128">
        <f t="shared" si="39"/>
        <v>0.77840051999999993</v>
      </c>
      <c r="V147" s="128">
        <f t="shared" si="38"/>
        <v>1.4506465600000003</v>
      </c>
      <c r="W147" s="128">
        <f t="shared" si="34"/>
        <v>0.22451665665199996</v>
      </c>
      <c r="X147" s="128">
        <f t="shared" si="35"/>
        <v>0.43364661166933344</v>
      </c>
      <c r="Y147" s="128">
        <f t="shared" si="36"/>
        <v>0.67</v>
      </c>
      <c r="Z147" s="128">
        <f t="shared" si="37"/>
        <v>1.3</v>
      </c>
    </row>
    <row r="148" spans="1:26" s="1" customFormat="1" ht="24.95" customHeight="1">
      <c r="A148" s="22" t="s">
        <v>2414</v>
      </c>
      <c r="B148" s="22" t="s">
        <v>2414</v>
      </c>
      <c r="C148" s="61">
        <v>143</v>
      </c>
      <c r="D148" s="95" t="s">
        <v>361</v>
      </c>
      <c r="E148" s="22" t="s">
        <v>2999</v>
      </c>
      <c r="F148" s="30">
        <v>5</v>
      </c>
      <c r="G148" s="30">
        <v>32</v>
      </c>
      <c r="H148" s="30">
        <v>24</v>
      </c>
      <c r="I148" s="30">
        <v>0</v>
      </c>
      <c r="J148" s="30">
        <v>0</v>
      </c>
      <c r="K148" s="25">
        <f t="shared" si="30"/>
        <v>61</v>
      </c>
      <c r="L148" s="25">
        <v>50180259089</v>
      </c>
      <c r="M148" s="25" t="s">
        <v>89</v>
      </c>
      <c r="N148" s="45" t="s">
        <v>129</v>
      </c>
      <c r="O148" s="126">
        <v>1567</v>
      </c>
      <c r="P148" s="127">
        <v>-2.6000000000000023E-2</v>
      </c>
      <c r="Q148" s="127">
        <v>0.45100000000000018</v>
      </c>
      <c r="R148" s="128">
        <f t="shared" si="31"/>
        <v>0.42500000000000016</v>
      </c>
      <c r="S148" s="128">
        <f t="shared" si="32"/>
        <v>1.0512846300000001</v>
      </c>
      <c r="T148" s="128">
        <f t="shared" si="33"/>
        <v>1.8160276399999999</v>
      </c>
      <c r="U148" s="128">
        <f t="shared" si="39"/>
        <v>1.0772846300000001</v>
      </c>
      <c r="V148" s="128">
        <f t="shared" si="38"/>
        <v>1.3650276399999997</v>
      </c>
      <c r="W148" s="128">
        <f t="shared" si="34"/>
        <v>0.31072479677966663</v>
      </c>
      <c r="X148" s="128">
        <f t="shared" si="35"/>
        <v>0.40805226251733323</v>
      </c>
      <c r="Y148" s="128">
        <f t="shared" si="36"/>
        <v>0.93</v>
      </c>
      <c r="Z148" s="128">
        <f t="shared" si="37"/>
        <v>1.22</v>
      </c>
    </row>
    <row r="149" spans="1:26" s="1" customFormat="1" ht="24.95" customHeight="1">
      <c r="A149" s="22" t="s">
        <v>2414</v>
      </c>
      <c r="B149" s="22" t="s">
        <v>2420</v>
      </c>
      <c r="C149" s="61">
        <v>144</v>
      </c>
      <c r="D149" s="95" t="s">
        <v>328</v>
      </c>
      <c r="E149" s="22" t="s">
        <v>2421</v>
      </c>
      <c r="F149" s="24">
        <v>0</v>
      </c>
      <c r="G149" s="24">
        <v>143</v>
      </c>
      <c r="H149" s="24">
        <v>19</v>
      </c>
      <c r="I149" s="30">
        <v>0</v>
      </c>
      <c r="J149" s="24">
        <v>0</v>
      </c>
      <c r="K149" s="25">
        <f t="shared" si="30"/>
        <v>162</v>
      </c>
      <c r="L149" s="25">
        <v>50044376049</v>
      </c>
      <c r="M149" s="25" t="s">
        <v>89</v>
      </c>
      <c r="N149" s="45" t="s">
        <v>129</v>
      </c>
      <c r="O149" s="126">
        <v>6573</v>
      </c>
      <c r="P149" s="127">
        <v>1.3640000000000003</v>
      </c>
      <c r="Q149" s="127">
        <v>1.855</v>
      </c>
      <c r="R149" s="128">
        <f t="shared" si="31"/>
        <v>3.2190000000000003</v>
      </c>
      <c r="S149" s="128">
        <f t="shared" si="32"/>
        <v>4.4097599700000005</v>
      </c>
      <c r="T149" s="128">
        <f t="shared" si="33"/>
        <v>7.6175811599999994</v>
      </c>
      <c r="U149" s="128">
        <f t="shared" si="39"/>
        <v>3.0457599700000002</v>
      </c>
      <c r="V149" s="128">
        <f t="shared" si="38"/>
        <v>5.7625811599999999</v>
      </c>
      <c r="W149" s="128">
        <f t="shared" si="34"/>
        <v>0.87849870068033331</v>
      </c>
      <c r="X149" s="128">
        <f t="shared" si="35"/>
        <v>1.7226275947626668</v>
      </c>
      <c r="Y149" s="128">
        <f t="shared" si="36"/>
        <v>2.64</v>
      </c>
      <c r="Z149" s="128">
        <f t="shared" si="37"/>
        <v>5.17</v>
      </c>
    </row>
    <row r="150" spans="1:26" s="1" customFormat="1" ht="24.95" customHeight="1">
      <c r="A150" s="22" t="s">
        <v>2414</v>
      </c>
      <c r="B150" s="22" t="s">
        <v>2410</v>
      </c>
      <c r="C150" s="61">
        <v>145</v>
      </c>
      <c r="D150" s="95" t="s">
        <v>354</v>
      </c>
      <c r="E150" s="22" t="s">
        <v>3003</v>
      </c>
      <c r="F150" s="30">
        <v>1</v>
      </c>
      <c r="G150" s="30">
        <v>25</v>
      </c>
      <c r="H150" s="30">
        <v>44</v>
      </c>
      <c r="I150" s="30">
        <v>0</v>
      </c>
      <c r="J150" s="30">
        <v>0</v>
      </c>
      <c r="K150" s="25">
        <f t="shared" si="30"/>
        <v>70</v>
      </c>
      <c r="L150" s="25">
        <v>50118281850</v>
      </c>
      <c r="M150" s="25" t="s">
        <v>89</v>
      </c>
      <c r="N150" s="45" t="s">
        <v>129</v>
      </c>
      <c r="O150" s="126">
        <v>2626</v>
      </c>
      <c r="P150" s="127">
        <v>0.38004359999999959</v>
      </c>
      <c r="Q150" s="127">
        <v>0.60898216999999844</v>
      </c>
      <c r="R150" s="128">
        <f t="shared" si="31"/>
        <v>0.98902576999999803</v>
      </c>
      <c r="S150" s="128">
        <f t="shared" si="32"/>
        <v>1.7617571400000001</v>
      </c>
      <c r="T150" s="128">
        <f t="shared" si="33"/>
        <v>3.0433239199999997</v>
      </c>
      <c r="U150" s="128">
        <f t="shared" si="39"/>
        <v>1.3817135400000005</v>
      </c>
      <c r="V150" s="128">
        <f t="shared" si="38"/>
        <v>2.4343417500000015</v>
      </c>
      <c r="W150" s="128">
        <f t="shared" si="34"/>
        <v>0.39853224205400012</v>
      </c>
      <c r="X150" s="128">
        <f t="shared" si="35"/>
        <v>0.7277058938000005</v>
      </c>
      <c r="Y150" s="128">
        <f t="shared" si="36"/>
        <v>1.2</v>
      </c>
      <c r="Z150" s="128">
        <f t="shared" si="37"/>
        <v>2.1800000000000002</v>
      </c>
    </row>
    <row r="151" spans="1:26" s="1" customFormat="1" ht="24.95" customHeight="1">
      <c r="A151" s="22" t="s">
        <v>2414</v>
      </c>
      <c r="B151" s="22" t="s">
        <v>2412</v>
      </c>
      <c r="C151" s="61">
        <v>146</v>
      </c>
      <c r="D151" s="95" t="s">
        <v>330</v>
      </c>
      <c r="E151" s="22" t="s">
        <v>2413</v>
      </c>
      <c r="F151" s="30">
        <v>0</v>
      </c>
      <c r="G151" s="30">
        <v>57</v>
      </c>
      <c r="H151" s="30">
        <v>14</v>
      </c>
      <c r="I151" s="30">
        <v>0</v>
      </c>
      <c r="J151" s="30">
        <v>0</v>
      </c>
      <c r="K151" s="25">
        <f t="shared" si="30"/>
        <v>71</v>
      </c>
      <c r="L151" s="25">
        <v>50044376232</v>
      </c>
      <c r="M151" s="25" t="s">
        <v>89</v>
      </c>
      <c r="N151" s="45" t="s">
        <v>129</v>
      </c>
      <c r="O151" s="126">
        <v>2595</v>
      </c>
      <c r="P151" s="127">
        <v>1.048</v>
      </c>
      <c r="Q151" s="127">
        <v>3.8450000000000002</v>
      </c>
      <c r="R151" s="128">
        <f t="shared" si="31"/>
        <v>4.8930000000000007</v>
      </c>
      <c r="S151" s="128">
        <f t="shared" si="32"/>
        <v>1.7409595500000001</v>
      </c>
      <c r="T151" s="128">
        <f t="shared" si="33"/>
        <v>3.0073973999999999</v>
      </c>
      <c r="U151" s="128">
        <f t="shared" si="39"/>
        <v>0.69295955000000009</v>
      </c>
      <c r="V151" s="151">
        <v>0</v>
      </c>
      <c r="W151" s="128">
        <f t="shared" si="34"/>
        <v>0.19987263287166668</v>
      </c>
      <c r="X151" s="128">
        <f t="shared" si="35"/>
        <v>0</v>
      </c>
      <c r="Y151" s="128">
        <f t="shared" si="36"/>
        <v>0.6</v>
      </c>
      <c r="Z151" s="128">
        <f t="shared" si="37"/>
        <v>0</v>
      </c>
    </row>
    <row r="152" spans="1:26" s="1" customFormat="1" ht="24.95" customHeight="1">
      <c r="A152" s="22" t="s">
        <v>2414</v>
      </c>
      <c r="B152" s="22" t="s">
        <v>2422</v>
      </c>
      <c r="C152" s="61">
        <v>147</v>
      </c>
      <c r="D152" s="95" t="s">
        <v>373</v>
      </c>
      <c r="E152" s="22" t="s">
        <v>3001</v>
      </c>
      <c r="F152" s="30">
        <v>0</v>
      </c>
      <c r="G152" s="30">
        <v>22</v>
      </c>
      <c r="H152" s="30">
        <v>1</v>
      </c>
      <c r="I152" s="30">
        <v>0</v>
      </c>
      <c r="J152" s="30">
        <v>0</v>
      </c>
      <c r="K152" s="25">
        <f t="shared" si="30"/>
        <v>23</v>
      </c>
      <c r="L152" s="25">
        <v>59012174579</v>
      </c>
      <c r="M152" s="25" t="s">
        <v>89</v>
      </c>
      <c r="N152" s="45" t="s">
        <v>129</v>
      </c>
      <c r="O152" s="126">
        <v>537</v>
      </c>
      <c r="P152" s="127">
        <v>0.31699999999999984</v>
      </c>
      <c r="Q152" s="127">
        <v>0.40843419999999941</v>
      </c>
      <c r="R152" s="128">
        <f t="shared" si="31"/>
        <v>0.72543419999999925</v>
      </c>
      <c r="S152" s="128">
        <f t="shared" si="32"/>
        <v>0.36026793000000001</v>
      </c>
      <c r="T152" s="128">
        <f t="shared" si="33"/>
        <v>0.62234003999999998</v>
      </c>
      <c r="U152" s="128">
        <f t="shared" si="39"/>
        <v>4.3267930000000177E-2</v>
      </c>
      <c r="V152" s="128">
        <f t="shared" ref="V152:V185" si="40">T152-Q152</f>
        <v>0.21390584000000057</v>
      </c>
      <c r="W152" s="128">
        <f t="shared" si="34"/>
        <v>1.2479913276333384E-2</v>
      </c>
      <c r="X152" s="128">
        <f t="shared" si="35"/>
        <v>6.3943585770666833E-2</v>
      </c>
      <c r="Y152" s="128">
        <f t="shared" si="36"/>
        <v>0.04</v>
      </c>
      <c r="Z152" s="128">
        <f t="shared" si="37"/>
        <v>0.19</v>
      </c>
    </row>
    <row r="153" spans="1:26" s="1" customFormat="1" ht="24.95" customHeight="1">
      <c r="A153" s="22" t="s">
        <v>2414</v>
      </c>
      <c r="B153" s="22" t="s">
        <v>2422</v>
      </c>
      <c r="C153" s="61">
        <v>148</v>
      </c>
      <c r="D153" s="95" t="s">
        <v>325</v>
      </c>
      <c r="E153" s="22" t="s">
        <v>2424</v>
      </c>
      <c r="F153" s="30">
        <v>14</v>
      </c>
      <c r="G153" s="30">
        <v>55</v>
      </c>
      <c r="H153" s="30">
        <v>81</v>
      </c>
      <c r="I153" s="30">
        <v>0</v>
      </c>
      <c r="J153" s="30">
        <v>25</v>
      </c>
      <c r="K153" s="25">
        <f t="shared" si="30"/>
        <v>175</v>
      </c>
      <c r="L153" s="25">
        <v>50044375885</v>
      </c>
      <c r="M153" s="25" t="s">
        <v>89</v>
      </c>
      <c r="N153" s="45" t="s">
        <v>129</v>
      </c>
      <c r="O153" s="126">
        <v>3943</v>
      </c>
      <c r="P153" s="127">
        <v>1.34</v>
      </c>
      <c r="Q153" s="127">
        <v>2.2890000000000001</v>
      </c>
      <c r="R153" s="128">
        <f t="shared" si="31"/>
        <v>3.6290000000000004</v>
      </c>
      <c r="S153" s="128">
        <f t="shared" si="32"/>
        <v>2.6453192700000003</v>
      </c>
      <c r="T153" s="128">
        <f t="shared" si="33"/>
        <v>4.5696215599999999</v>
      </c>
      <c r="U153" s="128">
        <f t="shared" si="39"/>
        <v>1.3053192700000003</v>
      </c>
      <c r="V153" s="128">
        <f t="shared" si="40"/>
        <v>2.2806215599999997</v>
      </c>
      <c r="W153" s="128">
        <f t="shared" si="34"/>
        <v>0.3764975881103334</v>
      </c>
      <c r="X153" s="128">
        <f t="shared" si="35"/>
        <v>0.68175380500266658</v>
      </c>
      <c r="Y153" s="128">
        <f t="shared" si="36"/>
        <v>1.1299999999999999</v>
      </c>
      <c r="Z153" s="128">
        <f t="shared" si="37"/>
        <v>2.0499999999999998</v>
      </c>
    </row>
    <row r="154" spans="1:26" s="1" customFormat="1" ht="24.95" customHeight="1">
      <c r="A154" s="22" t="s">
        <v>2414</v>
      </c>
      <c r="B154" s="22" t="s">
        <v>2412</v>
      </c>
      <c r="C154" s="61">
        <v>149</v>
      </c>
      <c r="D154" s="95" t="s">
        <v>374</v>
      </c>
      <c r="E154" s="22" t="s">
        <v>3028</v>
      </c>
      <c r="F154" s="30">
        <v>0</v>
      </c>
      <c r="G154" s="30">
        <v>42</v>
      </c>
      <c r="H154" s="30">
        <v>0</v>
      </c>
      <c r="I154" s="30">
        <v>0</v>
      </c>
      <c r="J154" s="30">
        <v>0</v>
      </c>
      <c r="K154" s="25">
        <f t="shared" si="30"/>
        <v>42</v>
      </c>
      <c r="L154" s="25">
        <v>59011691703</v>
      </c>
      <c r="M154" s="25" t="s">
        <v>89</v>
      </c>
      <c r="N154" s="45" t="s">
        <v>129</v>
      </c>
      <c r="O154" s="126">
        <v>1527</v>
      </c>
      <c r="P154" s="127">
        <v>0.19648080000000034</v>
      </c>
      <c r="Q154" s="127">
        <v>0.16300000000000003</v>
      </c>
      <c r="R154" s="128">
        <f t="shared" si="31"/>
        <v>0.35948080000000038</v>
      </c>
      <c r="S154" s="128">
        <f t="shared" si="32"/>
        <v>1.02444903</v>
      </c>
      <c r="T154" s="128">
        <f t="shared" si="33"/>
        <v>1.7696708399999999</v>
      </c>
      <c r="U154" s="128">
        <f t="shared" si="39"/>
        <v>0.82796822999999964</v>
      </c>
      <c r="V154" s="128">
        <f t="shared" si="40"/>
        <v>1.6066708399999998</v>
      </c>
      <c r="W154" s="128">
        <f t="shared" si="34"/>
        <v>0.23881363647299989</v>
      </c>
      <c r="X154" s="128">
        <f t="shared" si="35"/>
        <v>0.48028746977066666</v>
      </c>
      <c r="Y154" s="128">
        <f t="shared" si="36"/>
        <v>0.72</v>
      </c>
      <c r="Z154" s="128">
        <f t="shared" si="37"/>
        <v>1.44</v>
      </c>
    </row>
    <row r="155" spans="1:26" s="1" customFormat="1" ht="24.95" customHeight="1">
      <c r="A155" s="22" t="s">
        <v>2414</v>
      </c>
      <c r="B155" s="22" t="s">
        <v>2414</v>
      </c>
      <c r="C155" s="61">
        <v>150</v>
      </c>
      <c r="D155" s="95" t="s">
        <v>333</v>
      </c>
      <c r="E155" s="22" t="s">
        <v>2419</v>
      </c>
      <c r="F155" s="24">
        <v>4</v>
      </c>
      <c r="G155" s="24">
        <v>71</v>
      </c>
      <c r="H155" s="24">
        <v>93</v>
      </c>
      <c r="I155" s="30">
        <v>0</v>
      </c>
      <c r="J155" s="24">
        <v>6</v>
      </c>
      <c r="K155" s="25">
        <f t="shared" si="30"/>
        <v>174</v>
      </c>
      <c r="L155" s="25">
        <v>50044376378</v>
      </c>
      <c r="M155" s="25" t="s">
        <v>89</v>
      </c>
      <c r="N155" s="45" t="s">
        <v>129</v>
      </c>
      <c r="O155" s="126">
        <v>5207</v>
      </c>
      <c r="P155" s="127">
        <v>2.2275263999999999</v>
      </c>
      <c r="Q155" s="127">
        <v>1.8231449599999965</v>
      </c>
      <c r="R155" s="128">
        <f t="shared" si="31"/>
        <v>4.0506713599999964</v>
      </c>
      <c r="S155" s="128">
        <f t="shared" si="32"/>
        <v>3.4933242300000003</v>
      </c>
      <c r="T155" s="128">
        <f t="shared" si="33"/>
        <v>6.0344964399999999</v>
      </c>
      <c r="U155" s="128">
        <f t="shared" si="39"/>
        <v>1.2657978300000003</v>
      </c>
      <c r="V155" s="128">
        <f t="shared" si="40"/>
        <v>4.2113514800000029</v>
      </c>
      <c r="W155" s="128">
        <f t="shared" si="34"/>
        <v>0.36509828743300005</v>
      </c>
      <c r="X155" s="128">
        <f t="shared" si="35"/>
        <v>1.2589133357546676</v>
      </c>
      <c r="Y155" s="128">
        <f t="shared" si="36"/>
        <v>1.1000000000000001</v>
      </c>
      <c r="Z155" s="128">
        <f t="shared" si="37"/>
        <v>3.78</v>
      </c>
    </row>
    <row r="156" spans="1:26" s="1" customFormat="1" ht="24.95" customHeight="1">
      <c r="A156" s="22" t="s">
        <v>2414</v>
      </c>
      <c r="B156" s="22" t="s">
        <v>2408</v>
      </c>
      <c r="C156" s="61">
        <v>151</v>
      </c>
      <c r="D156" s="95" t="s">
        <v>327</v>
      </c>
      <c r="E156" s="22" t="s">
        <v>73</v>
      </c>
      <c r="F156" s="30">
        <v>0</v>
      </c>
      <c r="G156" s="30">
        <v>10</v>
      </c>
      <c r="H156" s="30">
        <v>110</v>
      </c>
      <c r="I156" s="30">
        <v>0</v>
      </c>
      <c r="J156" s="30">
        <v>0</v>
      </c>
      <c r="K156" s="25">
        <f t="shared" si="30"/>
        <v>120</v>
      </c>
      <c r="L156" s="25">
        <v>50044375965</v>
      </c>
      <c r="M156" s="25" t="s">
        <v>89</v>
      </c>
      <c r="N156" s="45" t="s">
        <v>129</v>
      </c>
      <c r="O156" s="126">
        <v>3743</v>
      </c>
      <c r="P156" s="127">
        <v>0.56880399999999987</v>
      </c>
      <c r="Q156" s="127">
        <v>0.84720630000000163</v>
      </c>
      <c r="R156" s="128">
        <f t="shared" si="31"/>
        <v>1.4160103000000015</v>
      </c>
      <c r="S156" s="128">
        <f t="shared" si="32"/>
        <v>2.51114127</v>
      </c>
      <c r="T156" s="128">
        <f t="shared" si="33"/>
        <v>4.3378375599999996</v>
      </c>
      <c r="U156" s="128">
        <f t="shared" si="39"/>
        <v>1.9423372700000001</v>
      </c>
      <c r="V156" s="128">
        <f t="shared" si="40"/>
        <v>3.490631259999998</v>
      </c>
      <c r="W156" s="128">
        <f t="shared" si="34"/>
        <v>0.56023481324366664</v>
      </c>
      <c r="X156" s="128">
        <f t="shared" si="35"/>
        <v>1.0434660379893328</v>
      </c>
      <c r="Y156" s="128">
        <f t="shared" si="36"/>
        <v>1.68</v>
      </c>
      <c r="Z156" s="128">
        <f t="shared" si="37"/>
        <v>3.13</v>
      </c>
    </row>
    <row r="157" spans="1:26" s="1" customFormat="1" ht="24.95" customHeight="1">
      <c r="A157" s="22" t="s">
        <v>2414</v>
      </c>
      <c r="B157" s="22" t="s">
        <v>2524</v>
      </c>
      <c r="C157" s="61">
        <v>152</v>
      </c>
      <c r="D157" s="95" t="s">
        <v>316</v>
      </c>
      <c r="E157" s="22" t="s">
        <v>2335</v>
      </c>
      <c r="F157" s="30">
        <v>0</v>
      </c>
      <c r="G157" s="30">
        <v>0</v>
      </c>
      <c r="H157" s="30">
        <v>64</v>
      </c>
      <c r="I157" s="30">
        <v>0</v>
      </c>
      <c r="J157" s="30">
        <v>0</v>
      </c>
      <c r="K157" s="25">
        <f t="shared" si="30"/>
        <v>64</v>
      </c>
      <c r="L157" s="25">
        <v>50044375364</v>
      </c>
      <c r="M157" s="25" t="s">
        <v>89</v>
      </c>
      <c r="N157" s="45" t="s">
        <v>129</v>
      </c>
      <c r="O157" s="126">
        <v>1859</v>
      </c>
      <c r="P157" s="127">
        <v>0.44900000000000007</v>
      </c>
      <c r="Q157" s="127">
        <v>0.68</v>
      </c>
      <c r="R157" s="128">
        <f t="shared" si="31"/>
        <v>1.129</v>
      </c>
      <c r="S157" s="128">
        <f t="shared" si="32"/>
        <v>1.2471845100000001</v>
      </c>
      <c r="T157" s="128">
        <f t="shared" si="33"/>
        <v>2.15443228</v>
      </c>
      <c r="U157" s="128">
        <f t="shared" si="39"/>
        <v>0.79818451000000001</v>
      </c>
      <c r="V157" s="128">
        <f t="shared" si="40"/>
        <v>1.4744322799999998</v>
      </c>
      <c r="W157" s="128">
        <f t="shared" si="34"/>
        <v>0.23022301883433333</v>
      </c>
      <c r="X157" s="128">
        <f t="shared" si="35"/>
        <v>0.44075695623466665</v>
      </c>
      <c r="Y157" s="128">
        <f t="shared" si="36"/>
        <v>0.69</v>
      </c>
      <c r="Z157" s="128">
        <f t="shared" si="37"/>
        <v>1.32</v>
      </c>
    </row>
    <row r="158" spans="1:26" s="1" customFormat="1" ht="24.95" customHeight="1">
      <c r="A158" s="22" t="s">
        <v>2414</v>
      </c>
      <c r="B158" s="22" t="s">
        <v>2524</v>
      </c>
      <c r="C158" s="61">
        <v>153</v>
      </c>
      <c r="D158" s="95" t="s">
        <v>321</v>
      </c>
      <c r="E158" s="22" t="s">
        <v>2039</v>
      </c>
      <c r="F158" s="30">
        <v>0</v>
      </c>
      <c r="G158" s="30">
        <v>43</v>
      </c>
      <c r="H158" s="30">
        <v>2</v>
      </c>
      <c r="I158" s="30">
        <v>0</v>
      </c>
      <c r="J158" s="30">
        <v>0</v>
      </c>
      <c r="K158" s="25">
        <f t="shared" si="30"/>
        <v>45</v>
      </c>
      <c r="L158" s="25">
        <v>50044375603</v>
      </c>
      <c r="M158" s="25" t="s">
        <v>89</v>
      </c>
      <c r="N158" s="45" t="s">
        <v>129</v>
      </c>
      <c r="O158" s="126">
        <v>1662</v>
      </c>
      <c r="P158" s="127">
        <v>0.25199999999999978</v>
      </c>
      <c r="Q158" s="127">
        <v>0.32300000000000018</v>
      </c>
      <c r="R158" s="128">
        <f t="shared" si="31"/>
        <v>0.57499999999999996</v>
      </c>
      <c r="S158" s="128">
        <f t="shared" si="32"/>
        <v>1.11501918</v>
      </c>
      <c r="T158" s="128">
        <f t="shared" si="33"/>
        <v>1.9261250399999998</v>
      </c>
      <c r="U158" s="128">
        <f t="shared" si="39"/>
        <v>0.86301918000000022</v>
      </c>
      <c r="V158" s="128">
        <f t="shared" si="40"/>
        <v>1.6031250399999997</v>
      </c>
      <c r="W158" s="128">
        <f t="shared" si="34"/>
        <v>0.24892349881800008</v>
      </c>
      <c r="X158" s="128">
        <f t="shared" si="35"/>
        <v>0.47922751195733326</v>
      </c>
      <c r="Y158" s="128">
        <f t="shared" si="36"/>
        <v>0.75</v>
      </c>
      <c r="Z158" s="128">
        <f t="shared" si="37"/>
        <v>1.44</v>
      </c>
    </row>
    <row r="159" spans="1:26" s="1" customFormat="1" ht="24.95" customHeight="1">
      <c r="A159" s="22" t="s">
        <v>2414</v>
      </c>
      <c r="B159" s="22" t="s">
        <v>2414</v>
      </c>
      <c r="C159" s="61">
        <v>154</v>
      </c>
      <c r="D159" s="95" t="s">
        <v>329</v>
      </c>
      <c r="E159" s="22" t="s">
        <v>2418</v>
      </c>
      <c r="F159" s="24">
        <v>1</v>
      </c>
      <c r="G159" s="24">
        <v>62</v>
      </c>
      <c r="H159" s="24">
        <v>20</v>
      </c>
      <c r="I159" s="30">
        <v>0</v>
      </c>
      <c r="J159" s="30">
        <v>0</v>
      </c>
      <c r="K159" s="25">
        <f t="shared" si="30"/>
        <v>83</v>
      </c>
      <c r="L159" s="25">
        <v>50044376083</v>
      </c>
      <c r="M159" s="25" t="s">
        <v>89</v>
      </c>
      <c r="N159" s="45" t="s">
        <v>129</v>
      </c>
      <c r="O159" s="126">
        <v>2434</v>
      </c>
      <c r="P159" s="127">
        <v>0.81400000000000006</v>
      </c>
      <c r="Q159" s="127">
        <v>1.2259999999999995</v>
      </c>
      <c r="R159" s="128">
        <f t="shared" si="31"/>
        <v>2.0399999999999996</v>
      </c>
      <c r="S159" s="128">
        <f t="shared" si="32"/>
        <v>1.6329462600000002</v>
      </c>
      <c r="T159" s="128">
        <f t="shared" si="33"/>
        <v>2.8208112799999996</v>
      </c>
      <c r="U159" s="128">
        <f t="shared" si="39"/>
        <v>0.81894626000000015</v>
      </c>
      <c r="V159" s="128">
        <f t="shared" si="40"/>
        <v>1.5948112800000001</v>
      </c>
      <c r="W159" s="128">
        <f t="shared" si="34"/>
        <v>0.23621139959266671</v>
      </c>
      <c r="X159" s="128">
        <f t="shared" si="35"/>
        <v>0.47674225196800002</v>
      </c>
      <c r="Y159" s="128">
        <f t="shared" si="36"/>
        <v>0.71</v>
      </c>
      <c r="Z159" s="128">
        <f t="shared" si="37"/>
        <v>1.43</v>
      </c>
    </row>
    <row r="160" spans="1:26" s="1" customFormat="1" ht="24.95" customHeight="1">
      <c r="A160" s="22" t="s">
        <v>2414</v>
      </c>
      <c r="B160" s="22" t="s">
        <v>2524</v>
      </c>
      <c r="C160" s="61">
        <v>155</v>
      </c>
      <c r="D160" s="95" t="s">
        <v>318</v>
      </c>
      <c r="E160" s="22" t="s">
        <v>2336</v>
      </c>
      <c r="F160" s="30">
        <v>11</v>
      </c>
      <c r="G160" s="30">
        <v>17</v>
      </c>
      <c r="H160" s="30">
        <v>0</v>
      </c>
      <c r="I160" s="30">
        <v>0</v>
      </c>
      <c r="J160" s="30">
        <v>0</v>
      </c>
      <c r="K160" s="25">
        <f t="shared" si="30"/>
        <v>28</v>
      </c>
      <c r="L160" s="25">
        <v>50044375466</v>
      </c>
      <c r="M160" s="25" t="s">
        <v>89</v>
      </c>
      <c r="N160" s="45" t="s">
        <v>129</v>
      </c>
      <c r="O160" s="126">
        <v>995</v>
      </c>
      <c r="P160" s="127">
        <v>3.0999999999999972E-2</v>
      </c>
      <c r="Q160" s="127">
        <v>0.16</v>
      </c>
      <c r="R160" s="128">
        <f t="shared" si="31"/>
        <v>0.19099999999999998</v>
      </c>
      <c r="S160" s="128">
        <f t="shared" si="32"/>
        <v>0.66753555000000009</v>
      </c>
      <c r="T160" s="128">
        <f t="shared" si="33"/>
        <v>1.1531254</v>
      </c>
      <c r="U160" s="128">
        <f t="shared" si="39"/>
        <v>0.63653555000000006</v>
      </c>
      <c r="V160" s="128">
        <f t="shared" si="40"/>
        <v>0.99312539999999994</v>
      </c>
      <c r="W160" s="128">
        <f t="shared" si="34"/>
        <v>0.18359807047166668</v>
      </c>
      <c r="X160" s="128">
        <f t="shared" si="35"/>
        <v>0.29687828624000001</v>
      </c>
      <c r="Y160" s="128">
        <f t="shared" si="36"/>
        <v>0.55000000000000004</v>
      </c>
      <c r="Z160" s="128">
        <f t="shared" si="37"/>
        <v>0.89</v>
      </c>
    </row>
    <row r="161" spans="1:26" s="1" customFormat="1" ht="24.95" customHeight="1">
      <c r="A161" s="22" t="s">
        <v>2901</v>
      </c>
      <c r="B161" s="22" t="s">
        <v>2425</v>
      </c>
      <c r="C161" s="61">
        <v>156</v>
      </c>
      <c r="D161" s="95" t="s">
        <v>186</v>
      </c>
      <c r="E161" s="22" t="s">
        <v>2301</v>
      </c>
      <c r="F161" s="30">
        <v>41</v>
      </c>
      <c r="G161" s="30">
        <v>93</v>
      </c>
      <c r="H161" s="30">
        <v>39</v>
      </c>
      <c r="I161" s="30">
        <v>0</v>
      </c>
      <c r="J161" s="30">
        <v>0</v>
      </c>
      <c r="K161" s="25">
        <f t="shared" si="30"/>
        <v>173</v>
      </c>
      <c r="L161" s="25">
        <v>50043714650</v>
      </c>
      <c r="M161" s="25" t="s">
        <v>89</v>
      </c>
      <c r="N161" s="45" t="s">
        <v>129</v>
      </c>
      <c r="O161" s="126">
        <v>7061</v>
      </c>
      <c r="P161" s="127">
        <v>1.141</v>
      </c>
      <c r="Q161" s="127">
        <v>1.675</v>
      </c>
      <c r="R161" s="128">
        <f t="shared" si="31"/>
        <v>2.8159999999999998</v>
      </c>
      <c r="S161" s="128">
        <f t="shared" si="32"/>
        <v>4.7371542900000003</v>
      </c>
      <c r="T161" s="128">
        <f t="shared" si="33"/>
        <v>8.1831341200000001</v>
      </c>
      <c r="U161" s="128">
        <f t="shared" si="39"/>
        <v>3.5961542900000003</v>
      </c>
      <c r="V161" s="128">
        <f t="shared" si="40"/>
        <v>6.5081341200000002</v>
      </c>
      <c r="W161" s="128">
        <f t="shared" si="34"/>
        <v>1.0372507690456667</v>
      </c>
      <c r="X161" s="128">
        <f t="shared" si="35"/>
        <v>1.9454982262720002</v>
      </c>
      <c r="Y161" s="128">
        <f t="shared" si="36"/>
        <v>3.11</v>
      </c>
      <c r="Z161" s="128">
        <f t="shared" si="37"/>
        <v>5.84</v>
      </c>
    </row>
    <row r="162" spans="1:26" s="1" customFormat="1" ht="24.95" customHeight="1">
      <c r="A162" s="22" t="s">
        <v>2901</v>
      </c>
      <c r="B162" s="22" t="s">
        <v>2562</v>
      </c>
      <c r="C162" s="61">
        <v>157</v>
      </c>
      <c r="D162" s="95" t="s">
        <v>187</v>
      </c>
      <c r="E162" s="22" t="s">
        <v>2563</v>
      </c>
      <c r="F162" s="30">
        <v>14</v>
      </c>
      <c r="G162" s="30">
        <v>101</v>
      </c>
      <c r="H162" s="30">
        <v>36</v>
      </c>
      <c r="I162" s="30">
        <v>0</v>
      </c>
      <c r="J162" s="30">
        <v>0</v>
      </c>
      <c r="K162" s="25">
        <f t="shared" si="30"/>
        <v>151</v>
      </c>
      <c r="L162" s="25">
        <v>50043714763</v>
      </c>
      <c r="M162" s="25" t="s">
        <v>89</v>
      </c>
      <c r="N162" s="45" t="s">
        <v>129</v>
      </c>
      <c r="O162" s="126">
        <v>3383</v>
      </c>
      <c r="P162" s="127">
        <v>1.1399999999999999</v>
      </c>
      <c r="Q162" s="127">
        <v>1.6960000000000006</v>
      </c>
      <c r="R162" s="128">
        <f t="shared" si="31"/>
        <v>2.8360000000000003</v>
      </c>
      <c r="S162" s="128">
        <f t="shared" si="32"/>
        <v>2.2696208700000002</v>
      </c>
      <c r="T162" s="128">
        <f t="shared" si="33"/>
        <v>3.9206263599999995</v>
      </c>
      <c r="U162" s="128">
        <f t="shared" si="39"/>
        <v>1.1296208700000003</v>
      </c>
      <c r="V162" s="128">
        <f t="shared" si="40"/>
        <v>2.2246263599999989</v>
      </c>
      <c r="W162" s="128">
        <f t="shared" si="34"/>
        <v>0.32582031293700009</v>
      </c>
      <c r="X162" s="128">
        <f t="shared" si="35"/>
        <v>0.66501497321599967</v>
      </c>
      <c r="Y162" s="128">
        <f t="shared" si="36"/>
        <v>0.98</v>
      </c>
      <c r="Z162" s="128">
        <f t="shared" si="37"/>
        <v>2</v>
      </c>
    </row>
    <row r="163" spans="1:26" s="1" customFormat="1" ht="24.95" customHeight="1">
      <c r="A163" s="22" t="s">
        <v>2901</v>
      </c>
      <c r="B163" s="22" t="s">
        <v>2427</v>
      </c>
      <c r="C163" s="61">
        <v>158</v>
      </c>
      <c r="D163" s="95" t="s">
        <v>188</v>
      </c>
      <c r="E163" s="22" t="s">
        <v>2428</v>
      </c>
      <c r="F163" s="24">
        <v>29</v>
      </c>
      <c r="G163" s="24">
        <v>47</v>
      </c>
      <c r="H163" s="24">
        <v>65</v>
      </c>
      <c r="I163" s="30">
        <v>0</v>
      </c>
      <c r="J163" s="24">
        <v>14</v>
      </c>
      <c r="K163" s="25">
        <f t="shared" si="30"/>
        <v>155</v>
      </c>
      <c r="L163" s="25">
        <v>50043714843</v>
      </c>
      <c r="M163" s="25" t="s">
        <v>89</v>
      </c>
      <c r="N163" s="45" t="s">
        <v>129</v>
      </c>
      <c r="O163" s="126">
        <v>6510</v>
      </c>
      <c r="P163" s="127">
        <v>0.87</v>
      </c>
      <c r="Q163" s="127">
        <v>1.2690000000000001</v>
      </c>
      <c r="R163" s="128">
        <f t="shared" si="31"/>
        <v>2.1390000000000002</v>
      </c>
      <c r="S163" s="128">
        <f t="shared" si="32"/>
        <v>4.3674939000000004</v>
      </c>
      <c r="T163" s="128">
        <f t="shared" si="33"/>
        <v>7.5445691999999998</v>
      </c>
      <c r="U163" s="128">
        <f t="shared" si="39"/>
        <v>3.4974939000000003</v>
      </c>
      <c r="V163" s="128">
        <f t="shared" si="40"/>
        <v>6.2755691999999996</v>
      </c>
      <c r="W163" s="128">
        <f t="shared" si="34"/>
        <v>1.0087938238900001</v>
      </c>
      <c r="X163" s="128">
        <f t="shared" si="35"/>
        <v>1.8759768195199999</v>
      </c>
      <c r="Y163" s="128">
        <f t="shared" si="36"/>
        <v>3.03</v>
      </c>
      <c r="Z163" s="128">
        <f t="shared" si="37"/>
        <v>5.63</v>
      </c>
    </row>
    <row r="164" spans="1:26" s="1" customFormat="1" ht="24.95" customHeight="1">
      <c r="A164" s="22" t="s">
        <v>2901</v>
      </c>
      <c r="B164" s="22" t="s">
        <v>2546</v>
      </c>
      <c r="C164" s="61">
        <v>159</v>
      </c>
      <c r="D164" s="95" t="s">
        <v>177</v>
      </c>
      <c r="E164" s="22" t="s">
        <v>2548</v>
      </c>
      <c r="F164" s="30">
        <v>7</v>
      </c>
      <c r="G164" s="30">
        <v>81</v>
      </c>
      <c r="H164" s="30">
        <v>37</v>
      </c>
      <c r="I164" s="30">
        <v>0</v>
      </c>
      <c r="J164" s="30">
        <v>27</v>
      </c>
      <c r="K164" s="25">
        <f t="shared" si="30"/>
        <v>152</v>
      </c>
      <c r="L164" s="25">
        <v>50043713475</v>
      </c>
      <c r="M164" s="25" t="s">
        <v>89</v>
      </c>
      <c r="N164" s="45" t="s">
        <v>129</v>
      </c>
      <c r="O164" s="126">
        <v>4048</v>
      </c>
      <c r="P164" s="127">
        <v>1.3339999999999999</v>
      </c>
      <c r="Q164" s="127">
        <v>1.6580000000000004</v>
      </c>
      <c r="R164" s="128">
        <f t="shared" si="31"/>
        <v>2.992</v>
      </c>
      <c r="S164" s="128">
        <f t="shared" si="32"/>
        <v>2.7157627200000003</v>
      </c>
      <c r="T164" s="128">
        <f t="shared" si="33"/>
        <v>4.6913081599999993</v>
      </c>
      <c r="U164" s="128">
        <f t="shared" si="39"/>
        <v>1.3817627200000004</v>
      </c>
      <c r="V164" s="128">
        <f t="shared" si="40"/>
        <v>3.0333081599999989</v>
      </c>
      <c r="W164" s="128">
        <f t="shared" si="34"/>
        <v>0.39854642720533345</v>
      </c>
      <c r="X164" s="128">
        <f t="shared" si="35"/>
        <v>0.90675691929599966</v>
      </c>
      <c r="Y164" s="128">
        <f t="shared" si="36"/>
        <v>1.2</v>
      </c>
      <c r="Z164" s="128">
        <f t="shared" si="37"/>
        <v>2.72</v>
      </c>
    </row>
    <row r="165" spans="1:26" s="1" customFormat="1" ht="24.95" customHeight="1">
      <c r="A165" s="22" t="s">
        <v>2901</v>
      </c>
      <c r="B165" s="22" t="s">
        <v>2546</v>
      </c>
      <c r="C165" s="61">
        <v>160</v>
      </c>
      <c r="D165" s="95" t="s">
        <v>214</v>
      </c>
      <c r="E165" s="22" t="s">
        <v>2547</v>
      </c>
      <c r="F165" s="30">
        <v>26</v>
      </c>
      <c r="G165" s="30">
        <v>81</v>
      </c>
      <c r="H165" s="30">
        <v>30</v>
      </c>
      <c r="I165" s="30">
        <v>0</v>
      </c>
      <c r="J165" s="30">
        <v>20</v>
      </c>
      <c r="K165" s="25">
        <f t="shared" si="30"/>
        <v>157</v>
      </c>
      <c r="L165" s="25">
        <v>50043744889</v>
      </c>
      <c r="M165" s="25" t="s">
        <v>89</v>
      </c>
      <c r="N165" s="45" t="s">
        <v>129</v>
      </c>
      <c r="O165" s="126">
        <v>5050</v>
      </c>
      <c r="P165" s="127">
        <v>0.96800000000000019</v>
      </c>
      <c r="Q165" s="127">
        <v>1.5920000000000001</v>
      </c>
      <c r="R165" s="128">
        <f t="shared" si="31"/>
        <v>2.5600000000000005</v>
      </c>
      <c r="S165" s="128">
        <f t="shared" si="32"/>
        <v>3.3879945000000005</v>
      </c>
      <c r="T165" s="128">
        <f t="shared" si="33"/>
        <v>5.8525459999999994</v>
      </c>
      <c r="U165" s="128">
        <f t="shared" si="39"/>
        <v>2.4199945000000005</v>
      </c>
      <c r="V165" s="128">
        <f t="shared" si="40"/>
        <v>4.2605459999999997</v>
      </c>
      <c r="W165" s="128">
        <f t="shared" si="34"/>
        <v>0.69800708028333347</v>
      </c>
      <c r="X165" s="128">
        <f t="shared" si="35"/>
        <v>1.2736192175999999</v>
      </c>
      <c r="Y165" s="128">
        <f t="shared" si="36"/>
        <v>2.09</v>
      </c>
      <c r="Z165" s="128">
        <f t="shared" si="37"/>
        <v>3.82</v>
      </c>
    </row>
    <row r="166" spans="1:26" s="1" customFormat="1" ht="24.95" customHeight="1">
      <c r="A166" s="22" t="s">
        <v>2901</v>
      </c>
      <c r="B166" s="22" t="s">
        <v>2431</v>
      </c>
      <c r="C166" s="61">
        <v>161</v>
      </c>
      <c r="D166" s="95" t="s">
        <v>191</v>
      </c>
      <c r="E166" s="22" t="s">
        <v>2433</v>
      </c>
      <c r="F166" s="30">
        <v>0</v>
      </c>
      <c r="G166" s="30">
        <v>55</v>
      </c>
      <c r="H166" s="30">
        <v>0</v>
      </c>
      <c r="I166" s="30">
        <v>0</v>
      </c>
      <c r="J166" s="30">
        <v>29</v>
      </c>
      <c r="K166" s="25">
        <f t="shared" si="30"/>
        <v>84</v>
      </c>
      <c r="L166" s="25">
        <v>50043715371</v>
      </c>
      <c r="M166" s="25" t="s">
        <v>89</v>
      </c>
      <c r="N166" s="45" t="s">
        <v>129</v>
      </c>
      <c r="O166" s="126">
        <v>2666</v>
      </c>
      <c r="P166" s="127">
        <v>0.6739891999999994</v>
      </c>
      <c r="Q166" s="127">
        <v>1.095</v>
      </c>
      <c r="R166" s="128">
        <f t="shared" si="31"/>
        <v>1.7689891999999994</v>
      </c>
      <c r="S166" s="128">
        <f t="shared" si="32"/>
        <v>1.7885927400000001</v>
      </c>
      <c r="T166" s="128">
        <f t="shared" si="33"/>
        <v>3.0896807199999996</v>
      </c>
      <c r="U166" s="128">
        <f t="shared" si="39"/>
        <v>1.1146035400000007</v>
      </c>
      <c r="V166" s="128">
        <f t="shared" si="40"/>
        <v>1.9946807199999996</v>
      </c>
      <c r="W166" s="128">
        <f t="shared" si="34"/>
        <v>0.32148881438733357</v>
      </c>
      <c r="X166" s="128">
        <f t="shared" si="35"/>
        <v>0.59627655656533329</v>
      </c>
      <c r="Y166" s="128">
        <f t="shared" si="36"/>
        <v>0.96</v>
      </c>
      <c r="Z166" s="128">
        <f t="shared" si="37"/>
        <v>1.79</v>
      </c>
    </row>
    <row r="167" spans="1:26" s="1" customFormat="1" ht="24.95" customHeight="1">
      <c r="A167" s="22" t="s">
        <v>2901</v>
      </c>
      <c r="B167" s="22" t="s">
        <v>2429</v>
      </c>
      <c r="C167" s="61">
        <v>162</v>
      </c>
      <c r="D167" s="95" t="s">
        <v>182</v>
      </c>
      <c r="E167" s="22" t="s">
        <v>2430</v>
      </c>
      <c r="F167" s="30">
        <v>3</v>
      </c>
      <c r="G167" s="30">
        <v>83</v>
      </c>
      <c r="H167" s="30">
        <v>56</v>
      </c>
      <c r="I167" s="30">
        <v>0</v>
      </c>
      <c r="J167" s="30">
        <v>0</v>
      </c>
      <c r="K167" s="25">
        <f t="shared" si="30"/>
        <v>142</v>
      </c>
      <c r="L167" s="25">
        <v>50043714140</v>
      </c>
      <c r="M167" s="25" t="s">
        <v>89</v>
      </c>
      <c r="N167" s="45" t="s">
        <v>129</v>
      </c>
      <c r="O167" s="126">
        <v>4477</v>
      </c>
      <c r="P167" s="127">
        <v>1.6119999999999992</v>
      </c>
      <c r="Q167" s="127">
        <v>1.8959999999999995</v>
      </c>
      <c r="R167" s="128">
        <f t="shared" si="31"/>
        <v>3.5079999999999987</v>
      </c>
      <c r="S167" s="128">
        <f t="shared" si="32"/>
        <v>3.0035745300000003</v>
      </c>
      <c r="T167" s="128">
        <f t="shared" si="33"/>
        <v>5.1884848399999992</v>
      </c>
      <c r="U167" s="128">
        <f t="shared" si="39"/>
        <v>1.3915745300000011</v>
      </c>
      <c r="V167" s="128">
        <f t="shared" si="40"/>
        <v>3.2924848399999997</v>
      </c>
      <c r="W167" s="128">
        <f t="shared" si="34"/>
        <v>0.40137648026966694</v>
      </c>
      <c r="X167" s="128">
        <f t="shared" si="35"/>
        <v>0.98423346817066659</v>
      </c>
      <c r="Y167" s="128">
        <f t="shared" si="36"/>
        <v>1.2</v>
      </c>
      <c r="Z167" s="128">
        <f t="shared" si="37"/>
        <v>2.95</v>
      </c>
    </row>
    <row r="168" spans="1:26" s="1" customFormat="1" ht="24.95" customHeight="1">
      <c r="A168" s="22" t="s">
        <v>2901</v>
      </c>
      <c r="B168" s="22" t="s">
        <v>2552</v>
      </c>
      <c r="C168" s="61">
        <v>163</v>
      </c>
      <c r="D168" s="95" t="s">
        <v>362</v>
      </c>
      <c r="E168" s="22" t="s">
        <v>3011</v>
      </c>
      <c r="F168" s="30">
        <v>17</v>
      </c>
      <c r="G168" s="30">
        <v>20</v>
      </c>
      <c r="H168" s="30">
        <v>0</v>
      </c>
      <c r="I168" s="30">
        <v>0</v>
      </c>
      <c r="J168" s="24">
        <v>0</v>
      </c>
      <c r="K168" s="25">
        <f t="shared" si="30"/>
        <v>37</v>
      </c>
      <c r="L168" s="25">
        <v>50130708579</v>
      </c>
      <c r="M168" s="25" t="s">
        <v>89</v>
      </c>
      <c r="N168" s="45" t="s">
        <v>129</v>
      </c>
      <c r="O168" s="126">
        <v>1052</v>
      </c>
      <c r="P168" s="127">
        <v>0.17399999999999993</v>
      </c>
      <c r="Q168" s="127">
        <v>0.27400000000000002</v>
      </c>
      <c r="R168" s="128">
        <f t="shared" si="31"/>
        <v>0.44799999999999995</v>
      </c>
      <c r="S168" s="128">
        <f t="shared" si="32"/>
        <v>0.70577628000000003</v>
      </c>
      <c r="T168" s="128">
        <f t="shared" si="33"/>
        <v>1.2191838399999999</v>
      </c>
      <c r="U168" s="128">
        <f t="shared" si="39"/>
        <v>0.5317762800000001</v>
      </c>
      <c r="V168" s="128">
        <f t="shared" si="40"/>
        <v>0.94518383999999989</v>
      </c>
      <c r="W168" s="128">
        <f t="shared" si="34"/>
        <v>0.15338200502800003</v>
      </c>
      <c r="X168" s="128">
        <f t="shared" si="35"/>
        <v>0.28254695590399997</v>
      </c>
      <c r="Y168" s="128">
        <f t="shared" si="36"/>
        <v>0.46</v>
      </c>
      <c r="Z168" s="128">
        <f t="shared" si="37"/>
        <v>0.85</v>
      </c>
    </row>
    <row r="169" spans="1:26" s="1" customFormat="1" ht="24.95" customHeight="1">
      <c r="A169" s="22" t="s">
        <v>2901</v>
      </c>
      <c r="B169" s="22" t="s">
        <v>2546</v>
      </c>
      <c r="C169" s="61">
        <v>164</v>
      </c>
      <c r="D169" s="95" t="s">
        <v>178</v>
      </c>
      <c r="E169" s="22" t="s">
        <v>82</v>
      </c>
      <c r="F169" s="30">
        <v>29</v>
      </c>
      <c r="G169" s="30">
        <v>30</v>
      </c>
      <c r="H169" s="30">
        <v>21</v>
      </c>
      <c r="I169" s="30">
        <v>0</v>
      </c>
      <c r="J169" s="30">
        <v>0</v>
      </c>
      <c r="K169" s="25">
        <f t="shared" si="30"/>
        <v>80</v>
      </c>
      <c r="L169" s="25">
        <v>50043713577</v>
      </c>
      <c r="M169" s="25" t="s">
        <v>89</v>
      </c>
      <c r="N169" s="45" t="s">
        <v>129</v>
      </c>
      <c r="O169" s="126">
        <v>2649</v>
      </c>
      <c r="P169" s="127">
        <v>0.38900000000000001</v>
      </c>
      <c r="Q169" s="127">
        <v>0.78100000000000014</v>
      </c>
      <c r="R169" s="128">
        <f t="shared" si="31"/>
        <v>1.1700000000000002</v>
      </c>
      <c r="S169" s="128">
        <f t="shared" si="32"/>
        <v>1.7771876100000001</v>
      </c>
      <c r="T169" s="128">
        <f t="shared" si="33"/>
        <v>3.06997908</v>
      </c>
      <c r="U169" s="128">
        <f t="shared" si="39"/>
        <v>1.3881876100000001</v>
      </c>
      <c r="V169" s="128">
        <f t="shared" si="40"/>
        <v>2.2889790799999998</v>
      </c>
      <c r="W169" s="128">
        <f t="shared" si="34"/>
        <v>0.40039957964433337</v>
      </c>
      <c r="X169" s="128">
        <f t="shared" si="35"/>
        <v>0.68425214631466658</v>
      </c>
      <c r="Y169" s="128">
        <f t="shared" si="36"/>
        <v>1.2</v>
      </c>
      <c r="Z169" s="128">
        <f t="shared" si="37"/>
        <v>2.0499999999999998</v>
      </c>
    </row>
    <row r="170" spans="1:26" s="1" customFormat="1" ht="24.95" customHeight="1">
      <c r="A170" s="22" t="s">
        <v>2901</v>
      </c>
      <c r="B170" s="22" t="s">
        <v>2546</v>
      </c>
      <c r="C170" s="61">
        <v>165</v>
      </c>
      <c r="D170" s="95" t="s">
        <v>372</v>
      </c>
      <c r="E170" s="22" t="s">
        <v>3029</v>
      </c>
      <c r="F170" s="30">
        <v>2</v>
      </c>
      <c r="G170" s="30">
        <v>44</v>
      </c>
      <c r="H170" s="30">
        <v>4</v>
      </c>
      <c r="I170" s="30">
        <v>0</v>
      </c>
      <c r="J170" s="24">
        <v>0</v>
      </c>
      <c r="K170" s="25">
        <f t="shared" si="30"/>
        <v>50</v>
      </c>
      <c r="L170" s="25">
        <v>59011562596</v>
      </c>
      <c r="M170" s="25" t="s">
        <v>89</v>
      </c>
      <c r="N170" s="45" t="s">
        <v>129</v>
      </c>
      <c r="O170" s="126">
        <v>1719</v>
      </c>
      <c r="P170" s="127">
        <v>0.25</v>
      </c>
      <c r="Q170" s="127">
        <v>0.27900000000000014</v>
      </c>
      <c r="R170" s="128">
        <f t="shared" si="31"/>
        <v>0.52900000000000014</v>
      </c>
      <c r="S170" s="128">
        <f t="shared" si="32"/>
        <v>1.1532599100000001</v>
      </c>
      <c r="T170" s="128">
        <f t="shared" si="33"/>
        <v>1.9921834799999998</v>
      </c>
      <c r="U170" s="128">
        <f t="shared" ref="U170:U184" si="41">S170-P170</f>
        <v>0.90325991000000005</v>
      </c>
      <c r="V170" s="128">
        <f t="shared" si="40"/>
        <v>1.7131834799999996</v>
      </c>
      <c r="W170" s="128">
        <f t="shared" si="34"/>
        <v>0.26053026670766666</v>
      </c>
      <c r="X170" s="128">
        <f t="shared" si="35"/>
        <v>0.51212764828799984</v>
      </c>
      <c r="Y170" s="128">
        <f t="shared" si="36"/>
        <v>0.78</v>
      </c>
      <c r="Z170" s="128">
        <f t="shared" si="37"/>
        <v>1.54</v>
      </c>
    </row>
    <row r="171" spans="1:26" s="1" customFormat="1" ht="24.95" customHeight="1">
      <c r="A171" s="22" t="s">
        <v>2901</v>
      </c>
      <c r="B171" s="22" t="s">
        <v>2429</v>
      </c>
      <c r="C171" s="61">
        <v>166</v>
      </c>
      <c r="D171" s="95" t="s">
        <v>183</v>
      </c>
      <c r="E171" s="22" t="s">
        <v>75</v>
      </c>
      <c r="F171" s="30">
        <v>2</v>
      </c>
      <c r="G171" s="30">
        <v>96</v>
      </c>
      <c r="H171" s="30">
        <v>0</v>
      </c>
      <c r="I171" s="30">
        <v>0</v>
      </c>
      <c r="J171" s="30">
        <v>0</v>
      </c>
      <c r="K171" s="25">
        <f t="shared" si="30"/>
        <v>98</v>
      </c>
      <c r="L171" s="25">
        <v>50043714264</v>
      </c>
      <c r="M171" s="25" t="s">
        <v>89</v>
      </c>
      <c r="N171" s="45" t="s">
        <v>129</v>
      </c>
      <c r="O171" s="126">
        <v>2949</v>
      </c>
      <c r="P171" s="127">
        <v>0.81453320000000007</v>
      </c>
      <c r="Q171" s="127">
        <v>0.90326679000000332</v>
      </c>
      <c r="R171" s="128">
        <f t="shared" si="31"/>
        <v>1.7177999900000034</v>
      </c>
      <c r="S171" s="128">
        <f t="shared" si="32"/>
        <v>1.9784546100000002</v>
      </c>
      <c r="T171" s="128">
        <f t="shared" si="33"/>
        <v>3.4176550799999998</v>
      </c>
      <c r="U171" s="128">
        <f t="shared" si="41"/>
        <v>1.1639214100000002</v>
      </c>
      <c r="V171" s="128">
        <f t="shared" si="40"/>
        <v>2.5143882899999968</v>
      </c>
      <c r="W171" s="128">
        <f t="shared" si="34"/>
        <v>0.33571373202433336</v>
      </c>
      <c r="X171" s="128">
        <f t="shared" si="35"/>
        <v>0.75163447282399909</v>
      </c>
      <c r="Y171" s="128">
        <f t="shared" si="36"/>
        <v>1.01</v>
      </c>
      <c r="Z171" s="128">
        <f t="shared" si="37"/>
        <v>2.25</v>
      </c>
    </row>
    <row r="172" spans="1:26" s="1" customFormat="1" ht="24.95" customHeight="1">
      <c r="A172" s="22" t="s">
        <v>2901</v>
      </c>
      <c r="B172" s="22" t="s">
        <v>2546</v>
      </c>
      <c r="C172" s="61">
        <v>167</v>
      </c>
      <c r="D172" s="95" t="s">
        <v>180</v>
      </c>
      <c r="E172" s="22" t="s">
        <v>1937</v>
      </c>
      <c r="F172" s="30">
        <v>2</v>
      </c>
      <c r="G172" s="30">
        <v>99</v>
      </c>
      <c r="H172" s="30">
        <v>11</v>
      </c>
      <c r="I172" s="30">
        <v>0</v>
      </c>
      <c r="J172" s="30">
        <v>0</v>
      </c>
      <c r="K172" s="25">
        <f t="shared" si="30"/>
        <v>112</v>
      </c>
      <c r="L172" s="25">
        <v>50043713827</v>
      </c>
      <c r="M172" s="25" t="s">
        <v>89</v>
      </c>
      <c r="N172" s="45" t="s">
        <v>129</v>
      </c>
      <c r="O172" s="126">
        <v>4141</v>
      </c>
      <c r="P172" s="127">
        <v>0.69286720000000046</v>
      </c>
      <c r="Q172" s="127">
        <v>1.32772304</v>
      </c>
      <c r="R172" s="128">
        <f t="shared" si="31"/>
        <v>2.0205902400000006</v>
      </c>
      <c r="S172" s="128">
        <f t="shared" si="32"/>
        <v>2.7781554900000001</v>
      </c>
      <c r="T172" s="128">
        <f t="shared" si="33"/>
        <v>4.7990877199999993</v>
      </c>
      <c r="U172" s="128">
        <f t="shared" si="41"/>
        <v>2.0852882899999994</v>
      </c>
      <c r="V172" s="128">
        <f t="shared" si="40"/>
        <v>3.4713646799999993</v>
      </c>
      <c r="W172" s="128">
        <f t="shared" si="34"/>
        <v>0.60146665244566644</v>
      </c>
      <c r="X172" s="128">
        <f t="shared" si="35"/>
        <v>1.0377066150079999</v>
      </c>
      <c r="Y172" s="128">
        <f t="shared" si="36"/>
        <v>1.8</v>
      </c>
      <c r="Z172" s="128">
        <f t="shared" si="37"/>
        <v>3.11</v>
      </c>
    </row>
    <row r="173" spans="1:26" s="1" customFormat="1" ht="24.95" customHeight="1">
      <c r="A173" s="22" t="s">
        <v>2901</v>
      </c>
      <c r="B173" s="22" t="s">
        <v>2552</v>
      </c>
      <c r="C173" s="61">
        <v>168</v>
      </c>
      <c r="D173" s="95" t="s">
        <v>184</v>
      </c>
      <c r="E173" s="22" t="s">
        <v>2553</v>
      </c>
      <c r="F173" s="30">
        <v>16</v>
      </c>
      <c r="G173" s="30">
        <v>8</v>
      </c>
      <c r="H173" s="30">
        <v>78</v>
      </c>
      <c r="I173" s="30">
        <v>0</v>
      </c>
      <c r="J173" s="30">
        <v>0</v>
      </c>
      <c r="K173" s="25">
        <f t="shared" si="30"/>
        <v>102</v>
      </c>
      <c r="L173" s="25">
        <v>50043714377</v>
      </c>
      <c r="M173" s="25" t="s">
        <v>89</v>
      </c>
      <c r="N173" s="45" t="s">
        <v>129</v>
      </c>
      <c r="O173" s="126">
        <v>4039</v>
      </c>
      <c r="P173" s="127">
        <v>0.76600000000000001</v>
      </c>
      <c r="Q173" s="127">
        <v>1.0549999999999999</v>
      </c>
      <c r="R173" s="128">
        <f t="shared" si="31"/>
        <v>1.821</v>
      </c>
      <c r="S173" s="128">
        <f t="shared" si="32"/>
        <v>2.7097247100000001</v>
      </c>
      <c r="T173" s="128">
        <f t="shared" si="33"/>
        <v>4.6808778799999997</v>
      </c>
      <c r="U173" s="128">
        <f t="shared" si="41"/>
        <v>1.9437247100000001</v>
      </c>
      <c r="V173" s="128">
        <f t="shared" si="40"/>
        <v>3.62587788</v>
      </c>
      <c r="W173" s="128">
        <f t="shared" si="34"/>
        <v>0.56063499718766674</v>
      </c>
      <c r="X173" s="128">
        <f t="shared" si="35"/>
        <v>1.083895760928</v>
      </c>
      <c r="Y173" s="128">
        <f t="shared" si="36"/>
        <v>1.68</v>
      </c>
      <c r="Z173" s="128">
        <f t="shared" si="37"/>
        <v>3.25</v>
      </c>
    </row>
    <row r="174" spans="1:26" s="1" customFormat="1" ht="24.95" customHeight="1">
      <c r="A174" s="22" t="s">
        <v>2901</v>
      </c>
      <c r="B174" s="22" t="s">
        <v>2431</v>
      </c>
      <c r="C174" s="61">
        <v>169</v>
      </c>
      <c r="D174" s="95" t="s">
        <v>215</v>
      </c>
      <c r="E174" s="22" t="s">
        <v>2434</v>
      </c>
      <c r="F174" s="30">
        <v>5</v>
      </c>
      <c r="G174" s="30">
        <v>34</v>
      </c>
      <c r="H174" s="30">
        <v>3</v>
      </c>
      <c r="I174" s="30">
        <v>0</v>
      </c>
      <c r="J174" s="24">
        <v>0</v>
      </c>
      <c r="K174" s="25">
        <f t="shared" si="30"/>
        <v>42</v>
      </c>
      <c r="L174" s="25">
        <v>50043745146</v>
      </c>
      <c r="M174" s="25" t="s">
        <v>89</v>
      </c>
      <c r="N174" s="45" t="s">
        <v>129</v>
      </c>
      <c r="O174" s="126">
        <v>1571</v>
      </c>
      <c r="P174" s="127">
        <v>2.6536000000000226E-2</v>
      </c>
      <c r="Q174" s="127">
        <v>0.57280419999999999</v>
      </c>
      <c r="R174" s="128">
        <f t="shared" si="31"/>
        <v>0.59934020000000021</v>
      </c>
      <c r="S174" s="128">
        <f t="shared" si="32"/>
        <v>1.05396819</v>
      </c>
      <c r="T174" s="128">
        <f t="shared" si="33"/>
        <v>1.82066332</v>
      </c>
      <c r="U174" s="128">
        <f t="shared" si="41"/>
        <v>1.0274321899999999</v>
      </c>
      <c r="V174" s="128">
        <f t="shared" si="40"/>
        <v>1.24785912</v>
      </c>
      <c r="W174" s="128">
        <f t="shared" si="34"/>
        <v>0.29634569133566657</v>
      </c>
      <c r="X174" s="128">
        <f t="shared" si="35"/>
        <v>0.37302668627200003</v>
      </c>
      <c r="Y174" s="128">
        <f t="shared" si="36"/>
        <v>0.89</v>
      </c>
      <c r="Z174" s="128">
        <f t="shared" si="37"/>
        <v>1.1200000000000001</v>
      </c>
    </row>
    <row r="175" spans="1:26" s="1" customFormat="1" ht="24.95" customHeight="1">
      <c r="A175" s="22" t="s">
        <v>2901</v>
      </c>
      <c r="B175" s="22" t="s">
        <v>2431</v>
      </c>
      <c r="C175" s="61">
        <v>170</v>
      </c>
      <c r="D175" s="95" t="s">
        <v>192</v>
      </c>
      <c r="E175" s="22" t="s">
        <v>2040</v>
      </c>
      <c r="F175" s="30">
        <v>0</v>
      </c>
      <c r="G175" s="30">
        <v>35</v>
      </c>
      <c r="H175" s="30">
        <v>0</v>
      </c>
      <c r="I175" s="30">
        <v>0</v>
      </c>
      <c r="J175" s="24">
        <v>0</v>
      </c>
      <c r="K175" s="25">
        <f t="shared" si="30"/>
        <v>35</v>
      </c>
      <c r="L175" s="25">
        <v>50043715698</v>
      </c>
      <c r="M175" s="25" t="s">
        <v>89</v>
      </c>
      <c r="N175" s="45" t="s">
        <v>129</v>
      </c>
      <c r="O175" s="126">
        <v>1168</v>
      </c>
      <c r="P175" s="127">
        <v>0.27865800000000002</v>
      </c>
      <c r="Q175" s="127">
        <v>0.46</v>
      </c>
      <c r="R175" s="128">
        <f t="shared" si="31"/>
        <v>0.73865800000000004</v>
      </c>
      <c r="S175" s="128">
        <f t="shared" si="32"/>
        <v>0.7835995200000001</v>
      </c>
      <c r="T175" s="128">
        <f t="shared" si="33"/>
        <v>1.3536185599999999</v>
      </c>
      <c r="U175" s="128">
        <f t="shared" si="41"/>
        <v>0.50494152000000003</v>
      </c>
      <c r="V175" s="128">
        <f t="shared" si="40"/>
        <v>0.89361855999999995</v>
      </c>
      <c r="W175" s="128">
        <f t="shared" si="34"/>
        <v>0.145641965752</v>
      </c>
      <c r="X175" s="128">
        <f t="shared" si="35"/>
        <v>0.26713237486933333</v>
      </c>
      <c r="Y175" s="128">
        <f t="shared" si="36"/>
        <v>0.44</v>
      </c>
      <c r="Z175" s="128">
        <f t="shared" si="37"/>
        <v>0.8</v>
      </c>
    </row>
    <row r="176" spans="1:26" s="1" customFormat="1" ht="24.95" customHeight="1">
      <c r="A176" s="22" t="s">
        <v>2901</v>
      </c>
      <c r="B176" s="22" t="s">
        <v>2431</v>
      </c>
      <c r="C176" s="61">
        <v>171</v>
      </c>
      <c r="D176" s="95" t="s">
        <v>190</v>
      </c>
      <c r="E176" s="22" t="s">
        <v>2432</v>
      </c>
      <c r="F176" s="30">
        <v>23</v>
      </c>
      <c r="G176" s="30">
        <v>38</v>
      </c>
      <c r="H176" s="30">
        <v>45</v>
      </c>
      <c r="I176" s="30">
        <v>0</v>
      </c>
      <c r="J176" s="30">
        <v>0</v>
      </c>
      <c r="K176" s="25">
        <f t="shared" si="30"/>
        <v>106</v>
      </c>
      <c r="L176" s="25">
        <v>50043715246</v>
      </c>
      <c r="M176" s="25" t="s">
        <v>89</v>
      </c>
      <c r="N176" s="45" t="s">
        <v>129</v>
      </c>
      <c r="O176" s="126">
        <v>3676</v>
      </c>
      <c r="P176" s="127">
        <v>0.78699999999999992</v>
      </c>
      <c r="Q176" s="127">
        <v>0.80200000000000049</v>
      </c>
      <c r="R176" s="128">
        <f t="shared" si="31"/>
        <v>1.5890000000000004</v>
      </c>
      <c r="S176" s="128">
        <f t="shared" si="32"/>
        <v>2.4661916400000004</v>
      </c>
      <c r="T176" s="128">
        <f t="shared" si="33"/>
        <v>4.2601899199999993</v>
      </c>
      <c r="U176" s="128">
        <f t="shared" si="41"/>
        <v>1.6791916400000004</v>
      </c>
      <c r="V176" s="128">
        <f t="shared" si="40"/>
        <v>3.4581899199999988</v>
      </c>
      <c r="W176" s="128">
        <f t="shared" si="34"/>
        <v>0.48433484203066673</v>
      </c>
      <c r="X176" s="128">
        <f t="shared" si="35"/>
        <v>1.033768240085333</v>
      </c>
      <c r="Y176" s="128">
        <f t="shared" si="36"/>
        <v>1.45</v>
      </c>
      <c r="Z176" s="128">
        <f t="shared" si="37"/>
        <v>3.1</v>
      </c>
    </row>
    <row r="177" spans="1:26" s="1" customFormat="1" ht="24.95" customHeight="1">
      <c r="A177" s="22" t="s">
        <v>2901</v>
      </c>
      <c r="B177" s="22" t="s">
        <v>2562</v>
      </c>
      <c r="C177" s="61">
        <v>172</v>
      </c>
      <c r="D177" s="95" t="s">
        <v>348</v>
      </c>
      <c r="E177" s="22" t="s">
        <v>2564</v>
      </c>
      <c r="F177" s="30">
        <v>0</v>
      </c>
      <c r="G177" s="30">
        <v>79</v>
      </c>
      <c r="H177" s="30">
        <v>33</v>
      </c>
      <c r="I177" s="30">
        <v>0</v>
      </c>
      <c r="J177" s="30">
        <v>0</v>
      </c>
      <c r="K177" s="25">
        <f t="shared" si="30"/>
        <v>112</v>
      </c>
      <c r="L177" s="25">
        <v>50044908292</v>
      </c>
      <c r="M177" s="25" t="s">
        <v>89</v>
      </c>
      <c r="N177" s="45" t="s">
        <v>129</v>
      </c>
      <c r="O177" s="126">
        <v>3162</v>
      </c>
      <c r="P177" s="127">
        <v>0.83100000000000018</v>
      </c>
      <c r="Q177" s="127">
        <v>0.74400000000000022</v>
      </c>
      <c r="R177" s="128">
        <f t="shared" si="31"/>
        <v>1.5750000000000004</v>
      </c>
      <c r="S177" s="128">
        <f t="shared" si="32"/>
        <v>2.12135418</v>
      </c>
      <c r="T177" s="128">
        <f t="shared" si="33"/>
        <v>3.6645050399999999</v>
      </c>
      <c r="U177" s="128">
        <f t="shared" si="41"/>
        <v>1.2903541799999998</v>
      </c>
      <c r="V177" s="128">
        <f t="shared" si="40"/>
        <v>2.9205050399999997</v>
      </c>
      <c r="W177" s="128">
        <f t="shared" si="34"/>
        <v>0.37218115731799989</v>
      </c>
      <c r="X177" s="128">
        <f t="shared" si="35"/>
        <v>0.873036306624</v>
      </c>
      <c r="Y177" s="128">
        <f t="shared" si="36"/>
        <v>1.1200000000000001</v>
      </c>
      <c r="Z177" s="128">
        <f t="shared" si="37"/>
        <v>2.62</v>
      </c>
    </row>
    <row r="178" spans="1:26" s="1" customFormat="1" ht="24.95" customHeight="1">
      <c r="A178" s="22" t="s">
        <v>2901</v>
      </c>
      <c r="B178" s="22" t="s">
        <v>2546</v>
      </c>
      <c r="C178" s="61">
        <v>173</v>
      </c>
      <c r="D178" s="95" t="s">
        <v>377</v>
      </c>
      <c r="E178" s="22" t="s">
        <v>3026</v>
      </c>
      <c r="F178" s="30">
        <v>0</v>
      </c>
      <c r="G178" s="30">
        <v>42</v>
      </c>
      <c r="H178" s="30">
        <v>8</v>
      </c>
      <c r="I178" s="30">
        <v>0</v>
      </c>
      <c r="J178" s="24">
        <v>0</v>
      </c>
      <c r="K178" s="25">
        <f t="shared" si="30"/>
        <v>50</v>
      </c>
      <c r="L178" s="25">
        <v>59011797380</v>
      </c>
      <c r="M178" s="25" t="s">
        <v>89</v>
      </c>
      <c r="N178" s="45" t="s">
        <v>129</v>
      </c>
      <c r="O178" s="126">
        <v>2003</v>
      </c>
      <c r="P178" s="127">
        <v>0.21922759999999986</v>
      </c>
      <c r="Q178" s="127">
        <v>0.45599999999999996</v>
      </c>
      <c r="R178" s="128">
        <f t="shared" si="31"/>
        <v>0.67522759999999982</v>
      </c>
      <c r="S178" s="128">
        <f t="shared" si="32"/>
        <v>1.34379267</v>
      </c>
      <c r="T178" s="128">
        <f t="shared" si="33"/>
        <v>2.3213167599999998</v>
      </c>
      <c r="U178" s="128">
        <f t="shared" si="41"/>
        <v>1.1245650700000001</v>
      </c>
      <c r="V178" s="128">
        <f t="shared" si="40"/>
        <v>1.8653167599999998</v>
      </c>
      <c r="W178" s="128">
        <f t="shared" si="34"/>
        <v>0.32436205169033333</v>
      </c>
      <c r="X178" s="128">
        <f t="shared" si="35"/>
        <v>0.55760535678933332</v>
      </c>
      <c r="Y178" s="128">
        <f t="shared" si="36"/>
        <v>0.97</v>
      </c>
      <c r="Z178" s="128">
        <f t="shared" si="37"/>
        <v>1.67</v>
      </c>
    </row>
    <row r="179" spans="1:26" s="1" customFormat="1" ht="24.95" customHeight="1">
      <c r="A179" s="22" t="s">
        <v>2901</v>
      </c>
      <c r="B179" s="22" t="s">
        <v>2546</v>
      </c>
      <c r="C179" s="61">
        <v>174</v>
      </c>
      <c r="D179" s="95" t="s">
        <v>179</v>
      </c>
      <c r="E179" s="22" t="s">
        <v>2549</v>
      </c>
      <c r="F179" s="30">
        <v>8</v>
      </c>
      <c r="G179" s="30">
        <v>93</v>
      </c>
      <c r="H179" s="30">
        <v>0</v>
      </c>
      <c r="I179" s="30">
        <v>0</v>
      </c>
      <c r="J179" s="30">
        <v>3</v>
      </c>
      <c r="K179" s="25">
        <f t="shared" si="30"/>
        <v>104</v>
      </c>
      <c r="L179" s="25">
        <v>50043713690</v>
      </c>
      <c r="M179" s="25" t="s">
        <v>89</v>
      </c>
      <c r="N179" s="45" t="s">
        <v>129</v>
      </c>
      <c r="O179" s="126">
        <v>3207</v>
      </c>
      <c r="P179" s="127">
        <v>0.53700000000000037</v>
      </c>
      <c r="Q179" s="127">
        <v>0.80099999999999971</v>
      </c>
      <c r="R179" s="128">
        <f t="shared" si="31"/>
        <v>1.3380000000000001</v>
      </c>
      <c r="S179" s="128">
        <f t="shared" si="32"/>
        <v>2.1515442300000003</v>
      </c>
      <c r="T179" s="128">
        <f t="shared" si="33"/>
        <v>3.71665644</v>
      </c>
      <c r="U179" s="128">
        <f t="shared" si="41"/>
        <v>1.6145442299999999</v>
      </c>
      <c r="V179" s="128">
        <f t="shared" si="40"/>
        <v>2.9156564400000002</v>
      </c>
      <c r="W179" s="128">
        <f t="shared" si="34"/>
        <v>0.46568837407299996</v>
      </c>
      <c r="X179" s="128">
        <f t="shared" si="35"/>
        <v>0.87158689846400006</v>
      </c>
      <c r="Y179" s="128">
        <f t="shared" si="36"/>
        <v>1.4</v>
      </c>
      <c r="Z179" s="128">
        <f t="shared" si="37"/>
        <v>2.61</v>
      </c>
    </row>
    <row r="180" spans="1:26" s="1" customFormat="1" ht="24.95" customHeight="1">
      <c r="A180" s="22" t="s">
        <v>2901</v>
      </c>
      <c r="B180" s="22" t="s">
        <v>2562</v>
      </c>
      <c r="C180" s="61">
        <v>175</v>
      </c>
      <c r="D180" s="95" t="s">
        <v>355</v>
      </c>
      <c r="E180" s="22" t="s">
        <v>3000</v>
      </c>
      <c r="F180" s="30">
        <v>0</v>
      </c>
      <c r="G180" s="30">
        <v>8</v>
      </c>
      <c r="H180" s="30">
        <v>46</v>
      </c>
      <c r="I180" s="30">
        <v>0</v>
      </c>
      <c r="J180" s="24">
        <v>0</v>
      </c>
      <c r="K180" s="25">
        <f t="shared" si="30"/>
        <v>54</v>
      </c>
      <c r="L180" s="25">
        <v>50131206013</v>
      </c>
      <c r="M180" s="25" t="s">
        <v>89</v>
      </c>
      <c r="N180" s="45" t="s">
        <v>129</v>
      </c>
      <c r="O180" s="126">
        <v>1990</v>
      </c>
      <c r="P180" s="127">
        <v>0.29696080000000002</v>
      </c>
      <c r="Q180" s="127">
        <v>0.59655720000000034</v>
      </c>
      <c r="R180" s="128">
        <f t="shared" si="31"/>
        <v>0.89351800000000037</v>
      </c>
      <c r="S180" s="128">
        <f t="shared" si="32"/>
        <v>1.3350711000000002</v>
      </c>
      <c r="T180" s="128">
        <f t="shared" si="33"/>
        <v>2.3062507999999999</v>
      </c>
      <c r="U180" s="128">
        <f t="shared" si="41"/>
        <v>1.0381103</v>
      </c>
      <c r="V180" s="128">
        <f t="shared" si="40"/>
        <v>1.7096935999999996</v>
      </c>
      <c r="W180" s="128">
        <f t="shared" si="34"/>
        <v>0.29942561419666663</v>
      </c>
      <c r="X180" s="128">
        <f t="shared" si="35"/>
        <v>0.51108440682666656</v>
      </c>
      <c r="Y180" s="128">
        <f t="shared" si="36"/>
        <v>0.9</v>
      </c>
      <c r="Z180" s="128">
        <f t="shared" si="37"/>
        <v>1.53</v>
      </c>
    </row>
    <row r="181" spans="1:26" s="1" customFormat="1" ht="24.95" customHeight="1">
      <c r="A181" s="22" t="s">
        <v>2901</v>
      </c>
      <c r="B181" s="22" t="s">
        <v>2427</v>
      </c>
      <c r="C181" s="61">
        <v>176</v>
      </c>
      <c r="D181" s="95" t="s">
        <v>189</v>
      </c>
      <c r="E181" s="22" t="s">
        <v>71</v>
      </c>
      <c r="F181" s="30">
        <v>0</v>
      </c>
      <c r="G181" s="30">
        <v>45</v>
      </c>
      <c r="H181" s="30">
        <v>7</v>
      </c>
      <c r="I181" s="30">
        <v>0</v>
      </c>
      <c r="J181" s="24">
        <v>0</v>
      </c>
      <c r="K181" s="25">
        <f t="shared" si="30"/>
        <v>52</v>
      </c>
      <c r="L181" s="25">
        <v>50043715053</v>
      </c>
      <c r="M181" s="25" t="s">
        <v>89</v>
      </c>
      <c r="N181" s="45" t="s">
        <v>129</v>
      </c>
      <c r="O181" s="126">
        <v>1755</v>
      </c>
      <c r="P181" s="127">
        <v>-0.35200000000000009</v>
      </c>
      <c r="Q181" s="127">
        <v>-0.58499999999999996</v>
      </c>
      <c r="R181" s="128">
        <f t="shared" si="31"/>
        <v>-0.93700000000000006</v>
      </c>
      <c r="S181" s="128">
        <f t="shared" si="32"/>
        <v>1.17741195</v>
      </c>
      <c r="T181" s="128">
        <f t="shared" si="33"/>
        <v>2.0339046000000001</v>
      </c>
      <c r="U181" s="128">
        <f t="shared" si="41"/>
        <v>1.5294119500000001</v>
      </c>
      <c r="V181" s="128">
        <f t="shared" si="40"/>
        <v>2.6189046</v>
      </c>
      <c r="W181" s="128">
        <f t="shared" si="34"/>
        <v>0.4411333867783333</v>
      </c>
      <c r="X181" s="128">
        <f t="shared" si="35"/>
        <v>0.78287788176000006</v>
      </c>
      <c r="Y181" s="128">
        <f t="shared" si="36"/>
        <v>1.32</v>
      </c>
      <c r="Z181" s="128">
        <f t="shared" si="37"/>
        <v>2.35</v>
      </c>
    </row>
    <row r="182" spans="1:26" s="1" customFormat="1" ht="24.95" customHeight="1">
      <c r="A182" s="22" t="s">
        <v>2901</v>
      </c>
      <c r="B182" s="22" t="s">
        <v>2425</v>
      </c>
      <c r="C182" s="61">
        <v>177</v>
      </c>
      <c r="D182" s="95" t="s">
        <v>185</v>
      </c>
      <c r="E182" s="22" t="s">
        <v>2426</v>
      </c>
      <c r="F182" s="30">
        <v>4</v>
      </c>
      <c r="G182" s="30">
        <v>57</v>
      </c>
      <c r="H182" s="30">
        <v>63</v>
      </c>
      <c r="I182" s="30">
        <v>0</v>
      </c>
      <c r="J182" s="30">
        <v>0</v>
      </c>
      <c r="K182" s="25">
        <f t="shared" si="30"/>
        <v>124</v>
      </c>
      <c r="L182" s="25">
        <v>50043714559</v>
      </c>
      <c r="M182" s="25" t="s">
        <v>89</v>
      </c>
      <c r="N182" s="45" t="s">
        <v>129</v>
      </c>
      <c r="O182" s="126">
        <v>5017</v>
      </c>
      <c r="P182" s="127">
        <v>0.88500000000000001</v>
      </c>
      <c r="Q182" s="127">
        <v>1.5095000000000001</v>
      </c>
      <c r="R182" s="128">
        <f t="shared" si="31"/>
        <v>2.3944999999999999</v>
      </c>
      <c r="S182" s="128">
        <f t="shared" si="32"/>
        <v>3.3658551300000004</v>
      </c>
      <c r="T182" s="128">
        <f t="shared" si="33"/>
        <v>5.8143016399999992</v>
      </c>
      <c r="U182" s="128">
        <f t="shared" si="41"/>
        <v>2.4808551300000001</v>
      </c>
      <c r="V182" s="128">
        <f t="shared" si="40"/>
        <v>4.3048016399999991</v>
      </c>
      <c r="W182" s="128">
        <f t="shared" si="34"/>
        <v>0.71556131466299999</v>
      </c>
      <c r="X182" s="128">
        <f t="shared" si="35"/>
        <v>1.2868487035839999</v>
      </c>
      <c r="Y182" s="128">
        <f t="shared" si="36"/>
        <v>2.15</v>
      </c>
      <c r="Z182" s="128">
        <f t="shared" si="37"/>
        <v>3.86</v>
      </c>
    </row>
    <row r="183" spans="1:26" s="1" customFormat="1" ht="24.95" customHeight="1">
      <c r="A183" s="22" t="s">
        <v>2901</v>
      </c>
      <c r="B183" s="22" t="s">
        <v>2552</v>
      </c>
      <c r="C183" s="61">
        <v>178</v>
      </c>
      <c r="D183" s="95" t="s">
        <v>193</v>
      </c>
      <c r="E183" s="22" t="s">
        <v>2612</v>
      </c>
      <c r="F183" s="24">
        <v>2</v>
      </c>
      <c r="G183" s="24">
        <v>94</v>
      </c>
      <c r="H183" s="24">
        <v>24</v>
      </c>
      <c r="I183" s="30">
        <v>0</v>
      </c>
      <c r="J183" s="30">
        <v>0</v>
      </c>
      <c r="K183" s="25">
        <f t="shared" si="30"/>
        <v>120</v>
      </c>
      <c r="L183" s="25">
        <v>50043715847</v>
      </c>
      <c r="M183" s="25" t="s">
        <v>89</v>
      </c>
      <c r="N183" s="45" t="s">
        <v>129</v>
      </c>
      <c r="O183" s="126">
        <v>3829</v>
      </c>
      <c r="P183" s="127">
        <v>0.51899999999999968</v>
      </c>
      <c r="Q183" s="127">
        <v>0.47499999999999876</v>
      </c>
      <c r="R183" s="128">
        <f t="shared" si="31"/>
        <v>0.99399999999999844</v>
      </c>
      <c r="S183" s="128">
        <f t="shared" si="32"/>
        <v>2.5688378100000002</v>
      </c>
      <c r="T183" s="128">
        <f t="shared" si="33"/>
        <v>4.43750468</v>
      </c>
      <c r="U183" s="128">
        <f t="shared" si="41"/>
        <v>2.0498378100000005</v>
      </c>
      <c r="V183" s="128">
        <f t="shared" si="40"/>
        <v>3.9625046800000012</v>
      </c>
      <c r="W183" s="128">
        <f t="shared" si="34"/>
        <v>0.59124155233100018</v>
      </c>
      <c r="X183" s="128">
        <f t="shared" si="35"/>
        <v>1.1845247323413339</v>
      </c>
      <c r="Y183" s="128">
        <f t="shared" si="36"/>
        <v>1.77</v>
      </c>
      <c r="Z183" s="128">
        <f t="shared" si="37"/>
        <v>3.55</v>
      </c>
    </row>
    <row r="184" spans="1:26" s="1" customFormat="1" ht="24.95" customHeight="1">
      <c r="A184" s="22" t="s">
        <v>2901</v>
      </c>
      <c r="B184" s="22" t="s">
        <v>2546</v>
      </c>
      <c r="C184" s="61">
        <v>179</v>
      </c>
      <c r="D184" s="95" t="s">
        <v>181</v>
      </c>
      <c r="E184" s="22" t="s">
        <v>74</v>
      </c>
      <c r="F184" s="30">
        <v>4</v>
      </c>
      <c r="G184" s="30">
        <v>88</v>
      </c>
      <c r="H184" s="30">
        <v>3</v>
      </c>
      <c r="I184" s="30">
        <v>0</v>
      </c>
      <c r="J184" s="30">
        <v>3</v>
      </c>
      <c r="K184" s="25">
        <f t="shared" si="30"/>
        <v>98</v>
      </c>
      <c r="L184" s="25">
        <v>50043713985</v>
      </c>
      <c r="M184" s="25" t="s">
        <v>89</v>
      </c>
      <c r="N184" s="45" t="s">
        <v>129</v>
      </c>
      <c r="O184" s="126">
        <v>2906</v>
      </c>
      <c r="P184" s="127">
        <v>0.82499999999999996</v>
      </c>
      <c r="Q184" s="127">
        <v>1.228</v>
      </c>
      <c r="R184" s="128">
        <f t="shared" si="31"/>
        <v>2.0529999999999999</v>
      </c>
      <c r="S184" s="128">
        <f t="shared" si="32"/>
        <v>1.9496063400000001</v>
      </c>
      <c r="T184" s="128">
        <f t="shared" si="33"/>
        <v>3.3678215199999997</v>
      </c>
      <c r="U184" s="128">
        <f t="shared" si="41"/>
        <v>1.1246063400000001</v>
      </c>
      <c r="V184" s="128">
        <f t="shared" si="40"/>
        <v>2.1398215199999999</v>
      </c>
      <c r="W184" s="128">
        <f t="shared" si="34"/>
        <v>0.32437395533400004</v>
      </c>
      <c r="X184" s="128">
        <f t="shared" si="35"/>
        <v>0.63966397971199995</v>
      </c>
      <c r="Y184" s="128">
        <f t="shared" si="36"/>
        <v>0.97</v>
      </c>
      <c r="Z184" s="128">
        <f t="shared" si="37"/>
        <v>1.92</v>
      </c>
    </row>
    <row r="185" spans="1:26" s="1" customFormat="1" ht="24.95" customHeight="1">
      <c r="A185" s="22" t="s">
        <v>2901</v>
      </c>
      <c r="B185" s="22" t="s">
        <v>2901</v>
      </c>
      <c r="C185" s="61">
        <v>180</v>
      </c>
      <c r="D185" s="95" t="s">
        <v>388</v>
      </c>
      <c r="E185" s="22" t="s">
        <v>2906</v>
      </c>
      <c r="F185" s="30">
        <v>0</v>
      </c>
      <c r="G185" s="30">
        <v>50</v>
      </c>
      <c r="H185" s="30">
        <v>2</v>
      </c>
      <c r="I185" s="30">
        <v>0</v>
      </c>
      <c r="J185" s="24">
        <v>0</v>
      </c>
      <c r="K185" s="25">
        <f t="shared" si="30"/>
        <v>52</v>
      </c>
      <c r="L185" s="62">
        <v>11630100005473</v>
      </c>
      <c r="M185" s="25" t="s">
        <v>88</v>
      </c>
      <c r="N185" s="46" t="s">
        <v>130</v>
      </c>
      <c r="O185" s="126">
        <v>1660</v>
      </c>
      <c r="P185" s="127">
        <v>1.3126795999999994</v>
      </c>
      <c r="Q185" s="127">
        <v>1.5900249700000011</v>
      </c>
      <c r="R185" s="128">
        <f t="shared" si="31"/>
        <v>2.9027045700000005</v>
      </c>
      <c r="S185" s="128">
        <f t="shared" si="32"/>
        <v>1.1136774</v>
      </c>
      <c r="T185" s="128">
        <f t="shared" si="33"/>
        <v>1.9238071999999999</v>
      </c>
      <c r="U185" s="151">
        <v>0</v>
      </c>
      <c r="V185" s="128">
        <f t="shared" si="40"/>
        <v>0.33378222999999885</v>
      </c>
      <c r="W185" s="128">
        <f t="shared" si="34"/>
        <v>0</v>
      </c>
      <c r="X185" s="128">
        <f t="shared" si="35"/>
        <v>9.9778634621333004E-2</v>
      </c>
      <c r="Y185" s="128">
        <f t="shared" si="36"/>
        <v>0</v>
      </c>
      <c r="Z185" s="128">
        <f t="shared" si="37"/>
        <v>0.3</v>
      </c>
    </row>
    <row r="186" spans="1:26" s="1" customFormat="1" ht="24.95" customHeight="1">
      <c r="A186" s="22" t="s">
        <v>2901</v>
      </c>
      <c r="B186" s="22" t="s">
        <v>2901</v>
      </c>
      <c r="C186" s="61">
        <v>181</v>
      </c>
      <c r="D186" s="95" t="s">
        <v>387</v>
      </c>
      <c r="E186" s="22" t="s">
        <v>2905</v>
      </c>
      <c r="F186" s="30">
        <v>18</v>
      </c>
      <c r="G186" s="30">
        <v>75</v>
      </c>
      <c r="H186" s="30">
        <v>48</v>
      </c>
      <c r="I186" s="30">
        <v>0</v>
      </c>
      <c r="J186" s="24">
        <v>0</v>
      </c>
      <c r="K186" s="25">
        <f t="shared" si="30"/>
        <v>141</v>
      </c>
      <c r="L186" s="62">
        <v>11630100005473</v>
      </c>
      <c r="M186" s="25" t="s">
        <v>88</v>
      </c>
      <c r="N186" s="46" t="s">
        <v>130</v>
      </c>
      <c r="O186" s="126">
        <v>3328</v>
      </c>
      <c r="P186" s="127">
        <v>6.3819999999999997</v>
      </c>
      <c r="Q186" s="127">
        <v>11.904999999999999</v>
      </c>
      <c r="R186" s="128">
        <f t="shared" si="31"/>
        <v>18.286999999999999</v>
      </c>
      <c r="S186" s="128">
        <f t="shared" si="32"/>
        <v>2.2327219200000004</v>
      </c>
      <c r="T186" s="128">
        <f t="shared" si="33"/>
        <v>3.8568857599999999</v>
      </c>
      <c r="U186" s="151">
        <v>0</v>
      </c>
      <c r="V186" s="151">
        <v>0</v>
      </c>
      <c r="W186" s="128">
        <f t="shared" si="34"/>
        <v>0</v>
      </c>
      <c r="X186" s="128">
        <f t="shared" si="35"/>
        <v>0</v>
      </c>
      <c r="Y186" s="128">
        <f t="shared" si="36"/>
        <v>0</v>
      </c>
      <c r="Z186" s="128">
        <f t="shared" si="37"/>
        <v>0</v>
      </c>
    </row>
    <row r="187" spans="1:26" s="1" customFormat="1" ht="24.95" customHeight="1">
      <c r="A187" s="22" t="s">
        <v>2901</v>
      </c>
      <c r="B187" s="22" t="s">
        <v>2901</v>
      </c>
      <c r="C187" s="61">
        <v>182</v>
      </c>
      <c r="D187" s="95" t="s">
        <v>400</v>
      </c>
      <c r="E187" s="22" t="s">
        <v>2903</v>
      </c>
      <c r="F187" s="30">
        <v>0</v>
      </c>
      <c r="G187" s="30">
        <v>27</v>
      </c>
      <c r="H187" s="30">
        <v>101</v>
      </c>
      <c r="I187" s="30">
        <v>0</v>
      </c>
      <c r="J187" s="24">
        <v>0</v>
      </c>
      <c r="K187" s="25">
        <f t="shared" si="30"/>
        <v>128</v>
      </c>
      <c r="L187" s="62">
        <v>11630100005473</v>
      </c>
      <c r="M187" s="25" t="s">
        <v>88</v>
      </c>
      <c r="N187" s="46" t="s">
        <v>130</v>
      </c>
      <c r="O187" s="126">
        <v>3274</v>
      </c>
      <c r="P187" s="127">
        <v>1.2150000000000001</v>
      </c>
      <c r="Q187" s="127">
        <v>2.3460000000000001</v>
      </c>
      <c r="R187" s="128">
        <f t="shared" si="31"/>
        <v>3.5609999999999999</v>
      </c>
      <c r="S187" s="128">
        <f t="shared" si="32"/>
        <v>2.1964938600000004</v>
      </c>
      <c r="T187" s="128">
        <f t="shared" si="33"/>
        <v>3.7943040799999999</v>
      </c>
      <c r="U187" s="128">
        <f>S187-P187</f>
        <v>0.98149386000000027</v>
      </c>
      <c r="V187" s="128">
        <f>T187-Q187</f>
        <v>1.4483040799999998</v>
      </c>
      <c r="W187" s="128">
        <f t="shared" si="34"/>
        <v>0.28309554568600004</v>
      </c>
      <c r="X187" s="128">
        <f t="shared" si="35"/>
        <v>0.4329463663146666</v>
      </c>
      <c r="Y187" s="128">
        <f t="shared" si="36"/>
        <v>0.85</v>
      </c>
      <c r="Z187" s="128">
        <f t="shared" si="37"/>
        <v>1.3</v>
      </c>
    </row>
    <row r="188" spans="1:26" s="1" customFormat="1" ht="24.95" customHeight="1">
      <c r="A188" s="22" t="s">
        <v>2901</v>
      </c>
      <c r="B188" s="22" t="s">
        <v>2901</v>
      </c>
      <c r="C188" s="61">
        <v>183</v>
      </c>
      <c r="D188" s="95" t="s">
        <v>395</v>
      </c>
      <c r="E188" s="22" t="s">
        <v>2904</v>
      </c>
      <c r="F188" s="30">
        <v>9</v>
      </c>
      <c r="G188" s="30">
        <v>43</v>
      </c>
      <c r="H188" s="30">
        <v>80</v>
      </c>
      <c r="I188" s="30">
        <v>0</v>
      </c>
      <c r="J188" s="24">
        <v>0</v>
      </c>
      <c r="K188" s="25">
        <f t="shared" si="30"/>
        <v>132</v>
      </c>
      <c r="L188" s="62">
        <v>11630100005473</v>
      </c>
      <c r="M188" s="25" t="s">
        <v>88</v>
      </c>
      <c r="N188" s="46" t="s">
        <v>130</v>
      </c>
      <c r="O188" s="126">
        <v>1875</v>
      </c>
      <c r="P188" s="127">
        <v>2.4461318000000012</v>
      </c>
      <c r="Q188" s="127">
        <v>3.2892117700000014</v>
      </c>
      <c r="R188" s="128">
        <f t="shared" si="31"/>
        <v>5.7353435700000031</v>
      </c>
      <c r="S188" s="128">
        <f t="shared" si="32"/>
        <v>1.2579187500000002</v>
      </c>
      <c r="T188" s="128">
        <f t="shared" si="33"/>
        <v>2.1729749999999997</v>
      </c>
      <c r="U188" s="151">
        <v>0</v>
      </c>
      <c r="V188" s="151">
        <v>0</v>
      </c>
      <c r="W188" s="128">
        <f t="shared" si="34"/>
        <v>0</v>
      </c>
      <c r="X188" s="128">
        <f t="shared" si="35"/>
        <v>0</v>
      </c>
      <c r="Y188" s="128">
        <f t="shared" si="36"/>
        <v>0</v>
      </c>
      <c r="Z188" s="128">
        <f t="shared" si="37"/>
        <v>0</v>
      </c>
    </row>
    <row r="189" spans="1:26" s="1" customFormat="1" ht="24.95" customHeight="1">
      <c r="A189" s="22" t="s">
        <v>2901</v>
      </c>
      <c r="B189" s="22" t="s">
        <v>2901</v>
      </c>
      <c r="C189" s="61">
        <v>184</v>
      </c>
      <c r="D189" s="95" t="s">
        <v>386</v>
      </c>
      <c r="E189" s="22" t="s">
        <v>2902</v>
      </c>
      <c r="F189" s="30">
        <v>17</v>
      </c>
      <c r="G189" s="30">
        <v>82</v>
      </c>
      <c r="H189" s="30">
        <v>24</v>
      </c>
      <c r="I189" s="30">
        <v>0</v>
      </c>
      <c r="J189" s="24">
        <v>0</v>
      </c>
      <c r="K189" s="25">
        <f t="shared" si="30"/>
        <v>123</v>
      </c>
      <c r="L189" s="62">
        <v>11630100005473</v>
      </c>
      <c r="M189" s="25" t="s">
        <v>88</v>
      </c>
      <c r="N189" s="46" t="s">
        <v>130</v>
      </c>
      <c r="O189" s="126">
        <v>2992</v>
      </c>
      <c r="P189" s="127">
        <v>1.2480000000000002</v>
      </c>
      <c r="Q189" s="127">
        <v>3.1214000000000004</v>
      </c>
      <c r="R189" s="128">
        <f t="shared" si="31"/>
        <v>4.3694000000000006</v>
      </c>
      <c r="S189" s="128">
        <f t="shared" si="32"/>
        <v>2.0073028800000001</v>
      </c>
      <c r="T189" s="128">
        <f t="shared" si="33"/>
        <v>3.4674886399999996</v>
      </c>
      <c r="U189" s="128">
        <f t="shared" ref="U189:U231" si="42">S189-P189</f>
        <v>0.7593028799999999</v>
      </c>
      <c r="V189" s="128">
        <f t="shared" ref="V189:V231" si="43">T189-Q189</f>
        <v>0.34608863999999917</v>
      </c>
      <c r="W189" s="128">
        <f t="shared" si="34"/>
        <v>0.21900826068799997</v>
      </c>
      <c r="X189" s="128">
        <f t="shared" si="35"/>
        <v>0.10345743078399976</v>
      </c>
      <c r="Y189" s="128">
        <f t="shared" si="36"/>
        <v>0.66</v>
      </c>
      <c r="Z189" s="128">
        <f t="shared" si="37"/>
        <v>0.31</v>
      </c>
    </row>
    <row r="190" spans="1:26" s="1" customFormat="1" ht="24.95" customHeight="1">
      <c r="A190" s="22" t="s">
        <v>118</v>
      </c>
      <c r="B190" s="22" t="s">
        <v>2151</v>
      </c>
      <c r="C190" s="61">
        <v>185</v>
      </c>
      <c r="D190" s="95" t="s">
        <v>287</v>
      </c>
      <c r="E190" s="22" t="s">
        <v>2152</v>
      </c>
      <c r="F190" s="24">
        <v>18</v>
      </c>
      <c r="G190" s="24">
        <v>130</v>
      </c>
      <c r="H190" s="24">
        <v>22</v>
      </c>
      <c r="I190" s="30">
        <v>0</v>
      </c>
      <c r="J190" s="24">
        <v>78</v>
      </c>
      <c r="K190" s="25">
        <f t="shared" si="30"/>
        <v>248</v>
      </c>
      <c r="L190" s="25">
        <v>50044062645</v>
      </c>
      <c r="M190" s="25" t="s">
        <v>89</v>
      </c>
      <c r="N190" s="45" t="s">
        <v>129</v>
      </c>
      <c r="O190" s="126">
        <v>5908</v>
      </c>
      <c r="P190" s="127">
        <v>1.8719999999999999</v>
      </c>
      <c r="Q190" s="127">
        <v>3.0940000000000007</v>
      </c>
      <c r="R190" s="128">
        <f t="shared" si="31"/>
        <v>4.9660000000000011</v>
      </c>
      <c r="S190" s="128">
        <f t="shared" si="32"/>
        <v>3.9636181200000005</v>
      </c>
      <c r="T190" s="128">
        <f t="shared" si="33"/>
        <v>6.8468993599999992</v>
      </c>
      <c r="U190" s="128">
        <f t="shared" si="42"/>
        <v>2.0916181200000006</v>
      </c>
      <c r="V190" s="128">
        <f t="shared" si="43"/>
        <v>3.7528993599999985</v>
      </c>
      <c r="W190" s="128">
        <f t="shared" si="34"/>
        <v>0.60329238641200011</v>
      </c>
      <c r="X190" s="128">
        <f t="shared" si="35"/>
        <v>1.1218667153493329</v>
      </c>
      <c r="Y190" s="128">
        <f t="shared" si="36"/>
        <v>1.81</v>
      </c>
      <c r="Z190" s="128">
        <f t="shared" si="37"/>
        <v>3.37</v>
      </c>
    </row>
    <row r="191" spans="1:26" s="1" customFormat="1" ht="24.95" customHeight="1">
      <c r="A191" s="22" t="s">
        <v>118</v>
      </c>
      <c r="B191" s="22" t="s">
        <v>2367</v>
      </c>
      <c r="C191" s="61">
        <v>186</v>
      </c>
      <c r="D191" s="95" t="s">
        <v>285</v>
      </c>
      <c r="E191" s="22" t="s">
        <v>2368</v>
      </c>
      <c r="F191" s="24">
        <v>49</v>
      </c>
      <c r="G191" s="24">
        <v>199</v>
      </c>
      <c r="H191" s="24">
        <v>43</v>
      </c>
      <c r="I191" s="30">
        <v>0</v>
      </c>
      <c r="J191" s="24">
        <v>0</v>
      </c>
      <c r="K191" s="25">
        <f t="shared" si="30"/>
        <v>291</v>
      </c>
      <c r="L191" s="25">
        <v>50044062384</v>
      </c>
      <c r="M191" s="25" t="s">
        <v>89</v>
      </c>
      <c r="N191" s="45" t="s">
        <v>129</v>
      </c>
      <c r="O191" s="126">
        <v>6784</v>
      </c>
      <c r="P191" s="127">
        <v>1.6069999999999993</v>
      </c>
      <c r="Q191" s="127">
        <v>1.0030000000000001</v>
      </c>
      <c r="R191" s="128">
        <f t="shared" si="31"/>
        <v>2.6099999999999994</v>
      </c>
      <c r="S191" s="128">
        <f t="shared" si="32"/>
        <v>4.5513177600000008</v>
      </c>
      <c r="T191" s="128">
        <f t="shared" si="33"/>
        <v>7.8621132799999991</v>
      </c>
      <c r="U191" s="128">
        <f t="shared" si="42"/>
        <v>2.9443177600000014</v>
      </c>
      <c r="V191" s="128">
        <f t="shared" si="43"/>
        <v>6.859113279999999</v>
      </c>
      <c r="W191" s="128">
        <f t="shared" si="34"/>
        <v>0.84923938590933368</v>
      </c>
      <c r="X191" s="128">
        <f t="shared" si="35"/>
        <v>2.0504175965013332</v>
      </c>
      <c r="Y191" s="128">
        <f t="shared" si="36"/>
        <v>2.5499999999999998</v>
      </c>
      <c r="Z191" s="128">
        <f t="shared" si="37"/>
        <v>6.15</v>
      </c>
    </row>
    <row r="192" spans="1:26" s="1" customFormat="1" ht="24.95" customHeight="1">
      <c r="A192" s="22" t="s">
        <v>118</v>
      </c>
      <c r="B192" s="22" t="s">
        <v>2501</v>
      </c>
      <c r="C192" s="61">
        <v>187</v>
      </c>
      <c r="D192" s="95" t="s">
        <v>282</v>
      </c>
      <c r="E192" s="22" t="s">
        <v>2503</v>
      </c>
      <c r="F192" s="30">
        <v>1</v>
      </c>
      <c r="G192" s="30">
        <v>94</v>
      </c>
      <c r="H192" s="30">
        <v>15</v>
      </c>
      <c r="I192" s="30">
        <v>0</v>
      </c>
      <c r="J192" s="30">
        <v>0</v>
      </c>
      <c r="K192" s="25">
        <f t="shared" si="30"/>
        <v>110</v>
      </c>
      <c r="L192" s="25">
        <v>50044062146</v>
      </c>
      <c r="M192" s="25" t="s">
        <v>89</v>
      </c>
      <c r="N192" s="45" t="s">
        <v>129</v>
      </c>
      <c r="O192" s="126">
        <v>4006</v>
      </c>
      <c r="P192" s="127">
        <v>0.7632135999999996</v>
      </c>
      <c r="Q192" s="127">
        <v>1.2244874199999987</v>
      </c>
      <c r="R192" s="128">
        <f t="shared" si="31"/>
        <v>1.9877010199999983</v>
      </c>
      <c r="S192" s="128">
        <f t="shared" si="32"/>
        <v>2.68758534</v>
      </c>
      <c r="T192" s="128">
        <f t="shared" si="33"/>
        <v>4.6426335199999995</v>
      </c>
      <c r="U192" s="128">
        <f t="shared" si="42"/>
        <v>1.9243717400000004</v>
      </c>
      <c r="V192" s="128">
        <f t="shared" si="43"/>
        <v>3.4181461000000009</v>
      </c>
      <c r="W192" s="128">
        <f t="shared" si="34"/>
        <v>0.5550529555406668</v>
      </c>
      <c r="X192" s="128">
        <f t="shared" si="35"/>
        <v>1.0217978074933336</v>
      </c>
      <c r="Y192" s="128">
        <f t="shared" si="36"/>
        <v>1.67</v>
      </c>
      <c r="Z192" s="128">
        <f t="shared" si="37"/>
        <v>3.07</v>
      </c>
    </row>
    <row r="193" spans="1:26" s="1" customFormat="1" ht="24.95" customHeight="1">
      <c r="A193" s="22" t="s">
        <v>118</v>
      </c>
      <c r="B193" s="22" t="s">
        <v>2365</v>
      </c>
      <c r="C193" s="61">
        <v>188</v>
      </c>
      <c r="D193" s="95" t="s">
        <v>356</v>
      </c>
      <c r="E193" s="22" t="s">
        <v>3012</v>
      </c>
      <c r="F193" s="30">
        <v>0</v>
      </c>
      <c r="G193" s="30">
        <v>148</v>
      </c>
      <c r="H193" s="30">
        <v>2</v>
      </c>
      <c r="I193" s="30">
        <v>0</v>
      </c>
      <c r="J193" s="30">
        <v>1</v>
      </c>
      <c r="K193" s="25">
        <f t="shared" si="30"/>
        <v>151</v>
      </c>
      <c r="L193" s="25">
        <v>50125129512</v>
      </c>
      <c r="M193" s="25" t="s">
        <v>89</v>
      </c>
      <c r="N193" s="45" t="s">
        <v>129</v>
      </c>
      <c r="O193" s="126">
        <v>4704</v>
      </c>
      <c r="P193" s="127">
        <v>0.79428259999999984</v>
      </c>
      <c r="Q193" s="127">
        <v>1.35</v>
      </c>
      <c r="R193" s="128">
        <f t="shared" si="31"/>
        <v>2.1442825999999999</v>
      </c>
      <c r="S193" s="128">
        <f t="shared" si="32"/>
        <v>3.1558665600000002</v>
      </c>
      <c r="T193" s="128">
        <f t="shared" si="33"/>
        <v>5.4515596799999999</v>
      </c>
      <c r="U193" s="128">
        <f t="shared" si="42"/>
        <v>2.3615839600000004</v>
      </c>
      <c r="V193" s="128">
        <f t="shared" si="43"/>
        <v>4.1015596799999994</v>
      </c>
      <c r="W193" s="128">
        <f t="shared" si="34"/>
        <v>0.68115953352933345</v>
      </c>
      <c r="X193" s="128">
        <f t="shared" si="35"/>
        <v>1.2260929070079998</v>
      </c>
      <c r="Y193" s="128">
        <f t="shared" si="36"/>
        <v>2.04</v>
      </c>
      <c r="Z193" s="128">
        <f t="shared" si="37"/>
        <v>3.68</v>
      </c>
    </row>
    <row r="194" spans="1:26" s="1" customFormat="1" ht="24.95" customHeight="1">
      <c r="A194" s="22" t="s">
        <v>118</v>
      </c>
      <c r="B194" s="22" t="s">
        <v>2501</v>
      </c>
      <c r="C194" s="61">
        <v>189</v>
      </c>
      <c r="D194" s="95" t="s">
        <v>283</v>
      </c>
      <c r="E194" s="22" t="s">
        <v>2504</v>
      </c>
      <c r="F194" s="30">
        <v>0</v>
      </c>
      <c r="G194" s="30">
        <v>64</v>
      </c>
      <c r="H194" s="30">
        <v>16</v>
      </c>
      <c r="I194" s="30">
        <v>0</v>
      </c>
      <c r="J194" s="30">
        <v>0</v>
      </c>
      <c r="K194" s="25">
        <f t="shared" si="30"/>
        <v>80</v>
      </c>
      <c r="L194" s="25">
        <v>50044062215</v>
      </c>
      <c r="M194" s="25" t="s">
        <v>89</v>
      </c>
      <c r="N194" s="45" t="s">
        <v>129</v>
      </c>
      <c r="O194" s="126">
        <v>3139</v>
      </c>
      <c r="P194" s="127">
        <v>0.53599999999999981</v>
      </c>
      <c r="Q194" s="127">
        <v>0.90600000000000014</v>
      </c>
      <c r="R194" s="128">
        <f t="shared" si="31"/>
        <v>1.4419999999999999</v>
      </c>
      <c r="S194" s="128">
        <f t="shared" si="32"/>
        <v>2.1059237100000003</v>
      </c>
      <c r="T194" s="128">
        <f t="shared" si="33"/>
        <v>3.6378498799999996</v>
      </c>
      <c r="U194" s="128">
        <f t="shared" si="42"/>
        <v>1.5699237100000005</v>
      </c>
      <c r="V194" s="128">
        <f t="shared" si="43"/>
        <v>2.7318498799999995</v>
      </c>
      <c r="W194" s="128">
        <f t="shared" si="34"/>
        <v>0.45281832875433348</v>
      </c>
      <c r="X194" s="128">
        <f t="shared" si="35"/>
        <v>0.81664099079466657</v>
      </c>
      <c r="Y194" s="128">
        <f t="shared" si="36"/>
        <v>1.36</v>
      </c>
      <c r="Z194" s="128">
        <f t="shared" si="37"/>
        <v>2.4500000000000002</v>
      </c>
    </row>
    <row r="195" spans="1:26" s="1" customFormat="1" ht="24.95" customHeight="1">
      <c r="A195" s="22" t="s">
        <v>118</v>
      </c>
      <c r="B195" s="22" t="s">
        <v>2370</v>
      </c>
      <c r="C195" s="61">
        <v>190</v>
      </c>
      <c r="D195" s="95" t="s">
        <v>279</v>
      </c>
      <c r="E195" s="22" t="s">
        <v>2373</v>
      </c>
      <c r="F195" s="30">
        <v>0</v>
      </c>
      <c r="G195" s="30">
        <v>29</v>
      </c>
      <c r="H195" s="30">
        <v>44</v>
      </c>
      <c r="I195" s="30">
        <v>0</v>
      </c>
      <c r="J195" s="30">
        <v>0</v>
      </c>
      <c r="K195" s="25">
        <f t="shared" si="30"/>
        <v>73</v>
      </c>
      <c r="L195" s="25">
        <v>50044061595</v>
      </c>
      <c r="M195" s="25" t="s">
        <v>89</v>
      </c>
      <c r="N195" s="45" t="s">
        <v>129</v>
      </c>
      <c r="O195" s="126">
        <v>2693</v>
      </c>
      <c r="P195" s="127">
        <v>0.39745519999999968</v>
      </c>
      <c r="Q195" s="127">
        <v>0.61493360000000052</v>
      </c>
      <c r="R195" s="128">
        <f t="shared" si="31"/>
        <v>1.0123888000000001</v>
      </c>
      <c r="S195" s="128">
        <f t="shared" si="32"/>
        <v>1.8067067700000001</v>
      </c>
      <c r="T195" s="128">
        <f t="shared" si="33"/>
        <v>3.1209715599999996</v>
      </c>
      <c r="U195" s="128">
        <f t="shared" si="42"/>
        <v>1.4092515700000003</v>
      </c>
      <c r="V195" s="128">
        <f t="shared" si="43"/>
        <v>2.5060379599999991</v>
      </c>
      <c r="W195" s="128">
        <f t="shared" si="34"/>
        <v>0.40647512784033341</v>
      </c>
      <c r="X195" s="128">
        <f t="shared" si="35"/>
        <v>0.74913828084266643</v>
      </c>
      <c r="Y195" s="128">
        <f t="shared" si="36"/>
        <v>1.22</v>
      </c>
      <c r="Z195" s="128">
        <f t="shared" si="37"/>
        <v>2.25</v>
      </c>
    </row>
    <row r="196" spans="1:26" s="1" customFormat="1" ht="24.95" customHeight="1">
      <c r="A196" s="22" t="s">
        <v>118</v>
      </c>
      <c r="B196" s="22" t="s">
        <v>2461</v>
      </c>
      <c r="C196" s="61">
        <v>191</v>
      </c>
      <c r="D196" s="95" t="s">
        <v>383</v>
      </c>
      <c r="E196" s="22" t="s">
        <v>3024</v>
      </c>
      <c r="F196" s="30">
        <v>0</v>
      </c>
      <c r="G196" s="30">
        <v>67</v>
      </c>
      <c r="H196" s="30">
        <v>0</v>
      </c>
      <c r="I196" s="30">
        <v>0</v>
      </c>
      <c r="J196" s="30">
        <v>13</v>
      </c>
      <c r="K196" s="25">
        <f t="shared" si="30"/>
        <v>80</v>
      </c>
      <c r="L196" s="25">
        <v>59012287197</v>
      </c>
      <c r="M196" s="25" t="s">
        <v>89</v>
      </c>
      <c r="N196" s="45" t="s">
        <v>129</v>
      </c>
      <c r="O196" s="126">
        <v>3056</v>
      </c>
      <c r="P196" s="127">
        <v>0.57999999999999996</v>
      </c>
      <c r="Q196" s="127">
        <v>1.2490000000000001</v>
      </c>
      <c r="R196" s="128">
        <f t="shared" si="31"/>
        <v>1.8290000000000002</v>
      </c>
      <c r="S196" s="128">
        <f t="shared" si="32"/>
        <v>2.0502398400000001</v>
      </c>
      <c r="T196" s="128">
        <f t="shared" si="33"/>
        <v>3.5416595199999996</v>
      </c>
      <c r="U196" s="128">
        <f t="shared" si="42"/>
        <v>1.4702398400000001</v>
      </c>
      <c r="V196" s="128">
        <f t="shared" si="43"/>
        <v>2.2926595199999995</v>
      </c>
      <c r="W196" s="128">
        <f t="shared" si="34"/>
        <v>0.42406617785066669</v>
      </c>
      <c r="X196" s="128">
        <f t="shared" si="35"/>
        <v>0.68535235251199988</v>
      </c>
      <c r="Y196" s="128">
        <f t="shared" si="36"/>
        <v>1.27</v>
      </c>
      <c r="Z196" s="128">
        <f t="shared" si="37"/>
        <v>2.06</v>
      </c>
    </row>
    <row r="197" spans="1:26" s="1" customFormat="1" ht="24.95" customHeight="1">
      <c r="A197" s="22" t="s">
        <v>118</v>
      </c>
      <c r="B197" s="22" t="s">
        <v>2501</v>
      </c>
      <c r="C197" s="61">
        <v>192</v>
      </c>
      <c r="D197" s="95" t="s">
        <v>284</v>
      </c>
      <c r="E197" s="22" t="s">
        <v>2502</v>
      </c>
      <c r="F197" s="30">
        <v>9</v>
      </c>
      <c r="G197" s="30">
        <v>75</v>
      </c>
      <c r="H197" s="30">
        <v>25</v>
      </c>
      <c r="I197" s="30">
        <v>0</v>
      </c>
      <c r="J197" s="30">
        <v>0</v>
      </c>
      <c r="K197" s="25">
        <f t="shared" si="30"/>
        <v>109</v>
      </c>
      <c r="L197" s="25">
        <v>50044062306</v>
      </c>
      <c r="M197" s="25" t="s">
        <v>89</v>
      </c>
      <c r="N197" s="45" t="s">
        <v>129</v>
      </c>
      <c r="O197" s="126">
        <v>2705</v>
      </c>
      <c r="P197" s="127">
        <v>0.70499999999999996</v>
      </c>
      <c r="Q197" s="127">
        <v>2.7629999999999999</v>
      </c>
      <c r="R197" s="128">
        <f t="shared" si="31"/>
        <v>3.468</v>
      </c>
      <c r="S197" s="128">
        <f t="shared" si="32"/>
        <v>1.8147574500000001</v>
      </c>
      <c r="T197" s="128">
        <f t="shared" si="33"/>
        <v>3.1348786</v>
      </c>
      <c r="U197" s="128">
        <f t="shared" si="42"/>
        <v>1.10975745</v>
      </c>
      <c r="V197" s="128">
        <f t="shared" si="43"/>
        <v>0.37187860000000006</v>
      </c>
      <c r="W197" s="128">
        <f t="shared" si="34"/>
        <v>0.32009104049500003</v>
      </c>
      <c r="X197" s="128">
        <f t="shared" si="35"/>
        <v>0.11116690949333335</v>
      </c>
      <c r="Y197" s="128">
        <f t="shared" si="36"/>
        <v>0.96</v>
      </c>
      <c r="Z197" s="128">
        <f t="shared" si="37"/>
        <v>0.33</v>
      </c>
    </row>
    <row r="198" spans="1:26" s="1" customFormat="1" ht="24.95" customHeight="1">
      <c r="A198" s="22" t="s">
        <v>118</v>
      </c>
      <c r="B198" s="22" t="s">
        <v>2367</v>
      </c>
      <c r="C198" s="61">
        <v>193</v>
      </c>
      <c r="D198" s="95" t="s">
        <v>286</v>
      </c>
      <c r="E198" s="22" t="s">
        <v>2369</v>
      </c>
      <c r="F198" s="30">
        <v>2</v>
      </c>
      <c r="G198" s="30">
        <v>101</v>
      </c>
      <c r="H198" s="30">
        <v>34</v>
      </c>
      <c r="I198" s="30">
        <v>0</v>
      </c>
      <c r="J198" s="30">
        <v>0</v>
      </c>
      <c r="K198" s="25">
        <f t="shared" ref="K198:K261" si="44">J198+I198+H198+G198+F198</f>
        <v>137</v>
      </c>
      <c r="L198" s="25">
        <v>50044062544</v>
      </c>
      <c r="M198" s="25" t="s">
        <v>89</v>
      </c>
      <c r="N198" s="45" t="s">
        <v>129</v>
      </c>
      <c r="O198" s="126">
        <v>3902</v>
      </c>
      <c r="P198" s="127">
        <v>0.99599999999999955</v>
      </c>
      <c r="Q198" s="127">
        <v>1.9319999999999995</v>
      </c>
      <c r="R198" s="128">
        <f t="shared" ref="R198:R261" si="45">P198+Q198</f>
        <v>2.927999999999999</v>
      </c>
      <c r="S198" s="128">
        <f t="shared" ref="S198:S261" si="46">O198*0.00067089</f>
        <v>2.6178127800000004</v>
      </c>
      <c r="T198" s="128">
        <f t="shared" ref="T198:T261" si="47">O198*0.00115892</f>
        <v>4.52210584</v>
      </c>
      <c r="U198" s="128">
        <f t="shared" si="42"/>
        <v>1.6218127800000008</v>
      </c>
      <c r="V198" s="128">
        <f t="shared" si="43"/>
        <v>2.5901058400000005</v>
      </c>
      <c r="W198" s="128">
        <f t="shared" ref="W198:W261" si="48">U198/3*86.53%</f>
        <v>0.46778486617800025</v>
      </c>
      <c r="X198" s="128">
        <f t="shared" ref="X198:X261" si="49">V198/3*89.68%</f>
        <v>0.7742689724373335</v>
      </c>
      <c r="Y198" s="128">
        <f t="shared" ref="Y198:Y261" si="50">ROUND(W198*3,2)</f>
        <v>1.4</v>
      </c>
      <c r="Z198" s="128">
        <f t="shared" ref="Z198:Z261" si="51">ROUND(X198*3,2)</f>
        <v>2.3199999999999998</v>
      </c>
    </row>
    <row r="199" spans="1:26" s="1" customFormat="1" ht="24.95" customHeight="1">
      <c r="A199" s="22" t="s">
        <v>118</v>
      </c>
      <c r="B199" s="22" t="s">
        <v>2365</v>
      </c>
      <c r="C199" s="61">
        <v>194</v>
      </c>
      <c r="D199" s="95" t="s">
        <v>281</v>
      </c>
      <c r="E199" s="22" t="s">
        <v>2366</v>
      </c>
      <c r="F199" s="30">
        <v>4</v>
      </c>
      <c r="G199" s="30">
        <v>76</v>
      </c>
      <c r="H199" s="30">
        <v>40</v>
      </c>
      <c r="I199" s="30">
        <v>0</v>
      </c>
      <c r="J199" s="30">
        <v>0</v>
      </c>
      <c r="K199" s="25">
        <f t="shared" si="44"/>
        <v>120</v>
      </c>
      <c r="L199" s="25">
        <v>50044061867</v>
      </c>
      <c r="M199" s="25" t="s">
        <v>89</v>
      </c>
      <c r="N199" s="45" t="s">
        <v>129</v>
      </c>
      <c r="O199" s="126">
        <v>4324</v>
      </c>
      <c r="P199" s="127">
        <v>0.73200000000000021</v>
      </c>
      <c r="Q199" s="127">
        <v>1.7570000000000006</v>
      </c>
      <c r="R199" s="128">
        <f t="shared" si="45"/>
        <v>2.4890000000000008</v>
      </c>
      <c r="S199" s="128">
        <f t="shared" si="46"/>
        <v>2.9009283600000004</v>
      </c>
      <c r="T199" s="128">
        <f t="shared" si="47"/>
        <v>5.0111700799999994</v>
      </c>
      <c r="U199" s="128">
        <f t="shared" si="42"/>
        <v>2.1689283600000002</v>
      </c>
      <c r="V199" s="128">
        <f t="shared" si="43"/>
        <v>3.2541700799999989</v>
      </c>
      <c r="W199" s="128">
        <f t="shared" si="48"/>
        <v>0.62559123663600003</v>
      </c>
      <c r="X199" s="128">
        <f t="shared" si="49"/>
        <v>0.97277990924799973</v>
      </c>
      <c r="Y199" s="128">
        <f t="shared" si="50"/>
        <v>1.88</v>
      </c>
      <c r="Z199" s="128">
        <f t="shared" si="51"/>
        <v>2.92</v>
      </c>
    </row>
    <row r="200" spans="1:26" s="1" customFormat="1" ht="24.95" customHeight="1">
      <c r="A200" s="22" t="s">
        <v>118</v>
      </c>
      <c r="B200" s="22" t="s">
        <v>2461</v>
      </c>
      <c r="C200" s="61">
        <v>195</v>
      </c>
      <c r="D200" s="95" t="s">
        <v>280</v>
      </c>
      <c r="E200" s="22" t="s">
        <v>2462</v>
      </c>
      <c r="F200" s="24">
        <v>3</v>
      </c>
      <c r="G200" s="24">
        <v>70</v>
      </c>
      <c r="H200" s="24">
        <v>44</v>
      </c>
      <c r="I200" s="30">
        <v>0</v>
      </c>
      <c r="J200" s="24">
        <v>10</v>
      </c>
      <c r="K200" s="25">
        <f t="shared" si="44"/>
        <v>127</v>
      </c>
      <c r="L200" s="25">
        <v>50044061776</v>
      </c>
      <c r="M200" s="25" t="s">
        <v>89</v>
      </c>
      <c r="N200" s="45" t="s">
        <v>129</v>
      </c>
      <c r="O200" s="126">
        <v>4765</v>
      </c>
      <c r="P200" s="127">
        <v>0.59599999999999986</v>
      </c>
      <c r="Q200" s="127">
        <v>1.0925370499999993</v>
      </c>
      <c r="R200" s="128">
        <f t="shared" si="45"/>
        <v>1.6885370499999992</v>
      </c>
      <c r="S200" s="128">
        <f t="shared" si="46"/>
        <v>3.1967908500000002</v>
      </c>
      <c r="T200" s="128">
        <f t="shared" si="47"/>
        <v>5.5222537999999997</v>
      </c>
      <c r="U200" s="128">
        <f t="shared" si="42"/>
        <v>2.6007908500000001</v>
      </c>
      <c r="V200" s="128">
        <f t="shared" si="43"/>
        <v>4.4297167500000008</v>
      </c>
      <c r="W200" s="128">
        <f t="shared" si="48"/>
        <v>0.75015477416833332</v>
      </c>
      <c r="X200" s="128">
        <f t="shared" si="49"/>
        <v>1.3241899938000004</v>
      </c>
      <c r="Y200" s="128">
        <f t="shared" si="50"/>
        <v>2.25</v>
      </c>
      <c r="Z200" s="128">
        <f t="shared" si="51"/>
        <v>3.97</v>
      </c>
    </row>
    <row r="201" spans="1:26" s="1" customFormat="1" ht="24.95" customHeight="1">
      <c r="A201" s="22" t="s">
        <v>118</v>
      </c>
      <c r="B201" s="22" t="s">
        <v>2370</v>
      </c>
      <c r="C201" s="61">
        <v>196</v>
      </c>
      <c r="D201" s="95" t="s">
        <v>378</v>
      </c>
      <c r="E201" s="22" t="s">
        <v>2997</v>
      </c>
      <c r="F201" s="30">
        <v>0</v>
      </c>
      <c r="G201" s="30">
        <v>87</v>
      </c>
      <c r="H201" s="30">
        <v>0</v>
      </c>
      <c r="I201" s="30">
        <v>0</v>
      </c>
      <c r="J201" s="30">
        <v>0</v>
      </c>
      <c r="K201" s="25">
        <f t="shared" si="44"/>
        <v>87</v>
      </c>
      <c r="L201" s="25">
        <v>59011797415</v>
      </c>
      <c r="M201" s="25" t="s">
        <v>89</v>
      </c>
      <c r="N201" s="45" t="s">
        <v>129</v>
      </c>
      <c r="O201" s="126">
        <v>3216</v>
      </c>
      <c r="P201" s="127">
        <v>0.31200000000000006</v>
      </c>
      <c r="Q201" s="127">
        <v>0.66500000000000004</v>
      </c>
      <c r="R201" s="128">
        <f t="shared" si="45"/>
        <v>0.97700000000000009</v>
      </c>
      <c r="S201" s="128">
        <f t="shared" si="46"/>
        <v>2.15758224</v>
      </c>
      <c r="T201" s="128">
        <f t="shared" si="47"/>
        <v>3.7270867199999995</v>
      </c>
      <c r="U201" s="128">
        <f t="shared" si="42"/>
        <v>1.8455822399999999</v>
      </c>
      <c r="V201" s="128">
        <f t="shared" si="43"/>
        <v>3.0620867199999995</v>
      </c>
      <c r="W201" s="128">
        <f t="shared" si="48"/>
        <v>0.53232743742399991</v>
      </c>
      <c r="X201" s="128">
        <f t="shared" si="49"/>
        <v>0.9153597901653332</v>
      </c>
      <c r="Y201" s="128">
        <f t="shared" si="50"/>
        <v>1.6</v>
      </c>
      <c r="Z201" s="128">
        <f t="shared" si="51"/>
        <v>2.75</v>
      </c>
    </row>
    <row r="202" spans="1:26" s="1" customFormat="1" ht="24.95" customHeight="1">
      <c r="A202" s="22" t="s">
        <v>118</v>
      </c>
      <c r="B202" s="22" t="s">
        <v>2370</v>
      </c>
      <c r="C202" s="61">
        <v>197</v>
      </c>
      <c r="D202" s="95" t="s">
        <v>278</v>
      </c>
      <c r="E202" s="22" t="s">
        <v>2372</v>
      </c>
      <c r="F202" s="30">
        <v>3</v>
      </c>
      <c r="G202" s="30">
        <v>70</v>
      </c>
      <c r="H202" s="30">
        <v>44</v>
      </c>
      <c r="I202" s="30">
        <v>0</v>
      </c>
      <c r="J202" s="30">
        <v>0</v>
      </c>
      <c r="K202" s="25">
        <f t="shared" si="44"/>
        <v>117</v>
      </c>
      <c r="L202" s="25">
        <v>50044061288</v>
      </c>
      <c r="M202" s="25" t="s">
        <v>89</v>
      </c>
      <c r="N202" s="45" t="s">
        <v>129</v>
      </c>
      <c r="O202" s="126">
        <v>3647</v>
      </c>
      <c r="P202" s="127">
        <v>0.67649999999999966</v>
      </c>
      <c r="Q202" s="127">
        <v>1.1590000000000003</v>
      </c>
      <c r="R202" s="128">
        <f t="shared" si="45"/>
        <v>1.8354999999999999</v>
      </c>
      <c r="S202" s="128">
        <f t="shared" si="46"/>
        <v>2.4467358300000002</v>
      </c>
      <c r="T202" s="128">
        <f t="shared" si="47"/>
        <v>4.2265812399999998</v>
      </c>
      <c r="U202" s="128">
        <f t="shared" si="42"/>
        <v>1.7702358300000005</v>
      </c>
      <c r="V202" s="128">
        <f t="shared" si="43"/>
        <v>3.0675812399999995</v>
      </c>
      <c r="W202" s="128">
        <f t="shared" si="48"/>
        <v>0.51059502123300016</v>
      </c>
      <c r="X202" s="128">
        <f t="shared" si="49"/>
        <v>0.91700228534399997</v>
      </c>
      <c r="Y202" s="128">
        <f t="shared" si="50"/>
        <v>1.53</v>
      </c>
      <c r="Z202" s="128">
        <f t="shared" si="51"/>
        <v>2.75</v>
      </c>
    </row>
    <row r="203" spans="1:26" s="1" customFormat="1" ht="24.95" customHeight="1">
      <c r="A203" s="22" t="s">
        <v>118</v>
      </c>
      <c r="B203" s="22" t="s">
        <v>2370</v>
      </c>
      <c r="C203" s="61">
        <v>198</v>
      </c>
      <c r="D203" s="95" t="s">
        <v>277</v>
      </c>
      <c r="E203" s="22" t="s">
        <v>2371</v>
      </c>
      <c r="F203" s="30">
        <v>0</v>
      </c>
      <c r="G203" s="30">
        <v>75</v>
      </c>
      <c r="H203" s="30">
        <v>51</v>
      </c>
      <c r="I203" s="30">
        <v>0</v>
      </c>
      <c r="J203" s="30">
        <v>0</v>
      </c>
      <c r="K203" s="25">
        <f t="shared" si="44"/>
        <v>126</v>
      </c>
      <c r="L203" s="25">
        <v>50044061120</v>
      </c>
      <c r="M203" s="25" t="s">
        <v>89</v>
      </c>
      <c r="N203" s="45" t="s">
        <v>129</v>
      </c>
      <c r="O203" s="126">
        <v>3255</v>
      </c>
      <c r="P203" s="127">
        <v>0.996</v>
      </c>
      <c r="Q203" s="127">
        <v>1.4220000000000002</v>
      </c>
      <c r="R203" s="128">
        <f t="shared" si="45"/>
        <v>2.4180000000000001</v>
      </c>
      <c r="S203" s="128">
        <f t="shared" si="46"/>
        <v>2.1837469500000002</v>
      </c>
      <c r="T203" s="128">
        <f t="shared" si="47"/>
        <v>3.7722845999999999</v>
      </c>
      <c r="U203" s="128">
        <f t="shared" si="42"/>
        <v>1.1877469500000002</v>
      </c>
      <c r="V203" s="128">
        <f t="shared" si="43"/>
        <v>2.3502845999999997</v>
      </c>
      <c r="W203" s="128">
        <f t="shared" si="48"/>
        <v>0.34258581194500004</v>
      </c>
      <c r="X203" s="128">
        <f t="shared" si="49"/>
        <v>0.70257840975999997</v>
      </c>
      <c r="Y203" s="128">
        <f t="shared" si="50"/>
        <v>1.03</v>
      </c>
      <c r="Z203" s="128">
        <f t="shared" si="51"/>
        <v>2.11</v>
      </c>
    </row>
    <row r="204" spans="1:26" s="1" customFormat="1" ht="24.95" customHeight="1">
      <c r="A204" s="22" t="s">
        <v>2593</v>
      </c>
      <c r="B204" s="22" t="s">
        <v>2581</v>
      </c>
      <c r="C204" s="61">
        <v>199</v>
      </c>
      <c r="D204" s="95" t="s">
        <v>313</v>
      </c>
      <c r="E204" s="22" t="s">
        <v>2585</v>
      </c>
      <c r="F204" s="30">
        <v>13</v>
      </c>
      <c r="G204" s="30">
        <v>32</v>
      </c>
      <c r="H204" s="30">
        <v>40</v>
      </c>
      <c r="I204" s="30">
        <v>0</v>
      </c>
      <c r="J204" s="30">
        <v>0</v>
      </c>
      <c r="K204" s="25">
        <f t="shared" si="44"/>
        <v>85</v>
      </c>
      <c r="L204" s="25">
        <v>50044275280</v>
      </c>
      <c r="M204" s="25" t="s">
        <v>89</v>
      </c>
      <c r="N204" s="45" t="s">
        <v>129</v>
      </c>
      <c r="O204" s="126">
        <v>2978</v>
      </c>
      <c r="P204" s="127">
        <v>-0.26399999999999979</v>
      </c>
      <c r="Q204" s="127">
        <v>0.65500000000000003</v>
      </c>
      <c r="R204" s="128">
        <f t="shared" si="45"/>
        <v>0.39100000000000024</v>
      </c>
      <c r="S204" s="128">
        <f t="shared" si="46"/>
        <v>1.9979104200000002</v>
      </c>
      <c r="T204" s="128">
        <f t="shared" si="47"/>
        <v>3.4512637599999998</v>
      </c>
      <c r="U204" s="128">
        <f t="shared" si="42"/>
        <v>2.26191042</v>
      </c>
      <c r="V204" s="128">
        <f t="shared" si="43"/>
        <v>2.7962637599999995</v>
      </c>
      <c r="W204" s="128">
        <f t="shared" si="48"/>
        <v>0.65241036214199988</v>
      </c>
      <c r="X204" s="128">
        <f t="shared" si="49"/>
        <v>0.83589644665599994</v>
      </c>
      <c r="Y204" s="128">
        <f t="shared" si="50"/>
        <v>1.96</v>
      </c>
      <c r="Z204" s="128">
        <f t="shared" si="51"/>
        <v>2.5099999999999998</v>
      </c>
    </row>
    <row r="205" spans="1:26" s="1" customFormat="1" ht="24.95" customHeight="1">
      <c r="A205" s="22" t="s">
        <v>2593</v>
      </c>
      <c r="B205" s="22" t="s">
        <v>2593</v>
      </c>
      <c r="C205" s="61">
        <v>200</v>
      </c>
      <c r="D205" s="95" t="s">
        <v>300</v>
      </c>
      <c r="E205" s="22" t="s">
        <v>2597</v>
      </c>
      <c r="F205" s="30">
        <v>0</v>
      </c>
      <c r="G205" s="30">
        <v>101</v>
      </c>
      <c r="H205" s="30">
        <v>1</v>
      </c>
      <c r="I205" s="30">
        <v>0</v>
      </c>
      <c r="J205" s="30">
        <v>0</v>
      </c>
      <c r="K205" s="25">
        <f t="shared" si="44"/>
        <v>102</v>
      </c>
      <c r="L205" s="25">
        <v>50044273689</v>
      </c>
      <c r="M205" s="25" t="s">
        <v>89</v>
      </c>
      <c r="N205" s="45" t="s">
        <v>129</v>
      </c>
      <c r="O205" s="126">
        <v>3703</v>
      </c>
      <c r="P205" s="127">
        <v>0.20299999999999985</v>
      </c>
      <c r="Q205" s="127">
        <v>0.84800000000000031</v>
      </c>
      <c r="R205" s="128">
        <f t="shared" si="45"/>
        <v>1.0510000000000002</v>
      </c>
      <c r="S205" s="128">
        <f t="shared" si="46"/>
        <v>2.4843056700000004</v>
      </c>
      <c r="T205" s="128">
        <f t="shared" si="47"/>
        <v>4.2914807599999998</v>
      </c>
      <c r="U205" s="128">
        <f t="shared" si="42"/>
        <v>2.2813056700000005</v>
      </c>
      <c r="V205" s="128">
        <f t="shared" si="43"/>
        <v>3.4434807599999995</v>
      </c>
      <c r="W205" s="128">
        <f t="shared" si="48"/>
        <v>0.65800459875033346</v>
      </c>
      <c r="X205" s="128">
        <f t="shared" si="49"/>
        <v>1.0293711818559999</v>
      </c>
      <c r="Y205" s="128">
        <f t="shared" si="50"/>
        <v>1.97</v>
      </c>
      <c r="Z205" s="128">
        <f t="shared" si="51"/>
        <v>3.09</v>
      </c>
    </row>
    <row r="206" spans="1:26" s="1" customFormat="1" ht="24.95" customHeight="1">
      <c r="A206" s="22" t="s">
        <v>2593</v>
      </c>
      <c r="B206" s="22" t="s">
        <v>2593</v>
      </c>
      <c r="C206" s="61">
        <v>201</v>
      </c>
      <c r="D206" s="95" t="s">
        <v>307</v>
      </c>
      <c r="E206" s="22" t="s">
        <v>2595</v>
      </c>
      <c r="F206" s="30">
        <v>52</v>
      </c>
      <c r="G206" s="30">
        <v>26</v>
      </c>
      <c r="H206" s="30">
        <v>33</v>
      </c>
      <c r="I206" s="30">
        <v>0</v>
      </c>
      <c r="J206" s="30">
        <v>0</v>
      </c>
      <c r="K206" s="25">
        <f t="shared" si="44"/>
        <v>111</v>
      </c>
      <c r="L206" s="25">
        <v>50044274752</v>
      </c>
      <c r="M206" s="25" t="s">
        <v>89</v>
      </c>
      <c r="N206" s="45" t="s">
        <v>129</v>
      </c>
      <c r="O206" s="126">
        <v>3345</v>
      </c>
      <c r="P206" s="127">
        <v>0.56199999999999994</v>
      </c>
      <c r="Q206" s="127">
        <v>0.745</v>
      </c>
      <c r="R206" s="128">
        <f t="shared" si="45"/>
        <v>1.3069999999999999</v>
      </c>
      <c r="S206" s="128">
        <f t="shared" si="46"/>
        <v>2.2441270500000003</v>
      </c>
      <c r="T206" s="128">
        <f t="shared" si="47"/>
        <v>3.8765873999999996</v>
      </c>
      <c r="U206" s="128">
        <f t="shared" si="42"/>
        <v>1.6821270500000005</v>
      </c>
      <c r="V206" s="128">
        <f t="shared" si="43"/>
        <v>3.1315873999999995</v>
      </c>
      <c r="W206" s="128">
        <f t="shared" si="48"/>
        <v>0.48518151212166677</v>
      </c>
      <c r="X206" s="128">
        <f t="shared" si="49"/>
        <v>0.9361358601066665</v>
      </c>
      <c r="Y206" s="128">
        <f t="shared" si="50"/>
        <v>1.46</v>
      </c>
      <c r="Z206" s="128">
        <f t="shared" si="51"/>
        <v>2.81</v>
      </c>
    </row>
    <row r="207" spans="1:26" s="1" customFormat="1" ht="24.95" customHeight="1">
      <c r="A207" s="22" t="s">
        <v>2593</v>
      </c>
      <c r="B207" s="22" t="s">
        <v>2593</v>
      </c>
      <c r="C207" s="61">
        <v>202</v>
      </c>
      <c r="D207" s="95" t="s">
        <v>302</v>
      </c>
      <c r="E207" s="22" t="s">
        <v>2289</v>
      </c>
      <c r="F207" s="30">
        <v>13</v>
      </c>
      <c r="G207" s="30">
        <v>49</v>
      </c>
      <c r="H207" s="30">
        <v>78</v>
      </c>
      <c r="I207" s="30">
        <v>0</v>
      </c>
      <c r="J207" s="30">
        <v>0</v>
      </c>
      <c r="K207" s="25">
        <f t="shared" si="44"/>
        <v>140</v>
      </c>
      <c r="L207" s="25">
        <v>50044274026</v>
      </c>
      <c r="M207" s="25" t="s">
        <v>89</v>
      </c>
      <c r="N207" s="45" t="s">
        <v>129</v>
      </c>
      <c r="O207" s="126">
        <v>3210</v>
      </c>
      <c r="P207" s="127">
        <v>0.52500000000000002</v>
      </c>
      <c r="Q207" s="127">
        <v>0.82299999999999951</v>
      </c>
      <c r="R207" s="128">
        <f t="shared" si="45"/>
        <v>1.3479999999999994</v>
      </c>
      <c r="S207" s="128">
        <f t="shared" si="46"/>
        <v>2.1535569000000003</v>
      </c>
      <c r="T207" s="128">
        <f t="shared" si="47"/>
        <v>3.7201331999999998</v>
      </c>
      <c r="U207" s="128">
        <f t="shared" si="42"/>
        <v>1.6285569000000004</v>
      </c>
      <c r="V207" s="128">
        <f t="shared" si="43"/>
        <v>2.8971332000000003</v>
      </c>
      <c r="W207" s="128">
        <f t="shared" si="48"/>
        <v>0.46973009519000014</v>
      </c>
      <c r="X207" s="128">
        <f t="shared" si="49"/>
        <v>0.86604968458666676</v>
      </c>
      <c r="Y207" s="128">
        <f t="shared" si="50"/>
        <v>1.41</v>
      </c>
      <c r="Z207" s="128">
        <f t="shared" si="51"/>
        <v>2.6</v>
      </c>
    </row>
    <row r="208" spans="1:26" s="1" customFormat="1" ht="24.95" customHeight="1">
      <c r="A208" s="22" t="s">
        <v>2593</v>
      </c>
      <c r="B208" s="22" t="s">
        <v>2593</v>
      </c>
      <c r="C208" s="61">
        <v>203</v>
      </c>
      <c r="D208" s="95" t="s">
        <v>309</v>
      </c>
      <c r="E208" s="22" t="s">
        <v>2596</v>
      </c>
      <c r="F208" s="30">
        <v>10</v>
      </c>
      <c r="G208" s="30">
        <v>42</v>
      </c>
      <c r="H208" s="30">
        <v>14</v>
      </c>
      <c r="I208" s="30">
        <v>0</v>
      </c>
      <c r="J208" s="30">
        <v>8</v>
      </c>
      <c r="K208" s="25">
        <f t="shared" si="44"/>
        <v>74</v>
      </c>
      <c r="L208" s="25">
        <v>50044274887</v>
      </c>
      <c r="M208" s="25" t="s">
        <v>89</v>
      </c>
      <c r="N208" s="45" t="s">
        <v>129</v>
      </c>
      <c r="O208" s="126">
        <v>2736</v>
      </c>
      <c r="P208" s="127">
        <v>0.74</v>
      </c>
      <c r="Q208" s="127">
        <v>0.71900000000000008</v>
      </c>
      <c r="R208" s="128">
        <f t="shared" si="45"/>
        <v>1.4590000000000001</v>
      </c>
      <c r="S208" s="128">
        <f t="shared" si="46"/>
        <v>1.83555504</v>
      </c>
      <c r="T208" s="128">
        <f t="shared" si="47"/>
        <v>3.1708051199999998</v>
      </c>
      <c r="U208" s="128">
        <f t="shared" si="42"/>
        <v>1.09555504</v>
      </c>
      <c r="V208" s="128">
        <f t="shared" si="43"/>
        <v>2.4518051199999995</v>
      </c>
      <c r="W208" s="128">
        <f t="shared" si="48"/>
        <v>0.31599459203733332</v>
      </c>
      <c r="X208" s="128">
        <f t="shared" si="49"/>
        <v>0.73292627720533321</v>
      </c>
      <c r="Y208" s="128">
        <f t="shared" si="50"/>
        <v>0.95</v>
      </c>
      <c r="Z208" s="128">
        <f t="shared" si="51"/>
        <v>2.2000000000000002</v>
      </c>
    </row>
    <row r="209" spans="1:26" s="1" customFormat="1" ht="24.95" customHeight="1">
      <c r="A209" s="22" t="s">
        <v>2593</v>
      </c>
      <c r="B209" s="22" t="s">
        <v>2581</v>
      </c>
      <c r="C209" s="61">
        <v>204</v>
      </c>
      <c r="D209" s="95" t="s">
        <v>314</v>
      </c>
      <c r="E209" s="22" t="s">
        <v>2583</v>
      </c>
      <c r="F209" s="30">
        <v>14</v>
      </c>
      <c r="G209" s="30">
        <v>23</v>
      </c>
      <c r="H209" s="30">
        <v>27</v>
      </c>
      <c r="I209" s="30">
        <v>0</v>
      </c>
      <c r="J209" s="30">
        <v>0</v>
      </c>
      <c r="K209" s="25">
        <f t="shared" si="44"/>
        <v>64</v>
      </c>
      <c r="L209" s="25">
        <v>50044275326</v>
      </c>
      <c r="M209" s="25" t="s">
        <v>89</v>
      </c>
      <c r="N209" s="45" t="s">
        <v>129</v>
      </c>
      <c r="O209" s="126">
        <v>2076</v>
      </c>
      <c r="P209" s="127">
        <v>0.28900000000000026</v>
      </c>
      <c r="Q209" s="127">
        <v>0.63199999999999967</v>
      </c>
      <c r="R209" s="128">
        <f t="shared" si="45"/>
        <v>0.92099999999999993</v>
      </c>
      <c r="S209" s="128">
        <f t="shared" si="46"/>
        <v>1.3927676400000002</v>
      </c>
      <c r="T209" s="128">
        <f t="shared" si="47"/>
        <v>2.4059179199999998</v>
      </c>
      <c r="U209" s="128">
        <f t="shared" si="42"/>
        <v>1.10376764</v>
      </c>
      <c r="V209" s="128">
        <f t="shared" si="43"/>
        <v>1.7739179200000001</v>
      </c>
      <c r="W209" s="128">
        <f t="shared" si="48"/>
        <v>0.31836337963066669</v>
      </c>
      <c r="X209" s="128">
        <f t="shared" si="49"/>
        <v>0.53028319688533332</v>
      </c>
      <c r="Y209" s="128">
        <f t="shared" si="50"/>
        <v>0.96</v>
      </c>
      <c r="Z209" s="128">
        <f t="shared" si="51"/>
        <v>1.59</v>
      </c>
    </row>
    <row r="210" spans="1:26" s="1" customFormat="1" ht="24.95" customHeight="1">
      <c r="A210" s="22" t="s">
        <v>2593</v>
      </c>
      <c r="B210" s="22" t="s">
        <v>2581</v>
      </c>
      <c r="C210" s="61">
        <v>205</v>
      </c>
      <c r="D210" s="95" t="s">
        <v>312</v>
      </c>
      <c r="E210" s="22" t="s">
        <v>2584</v>
      </c>
      <c r="F210" s="30">
        <v>13</v>
      </c>
      <c r="G210" s="30">
        <v>21</v>
      </c>
      <c r="H210" s="30">
        <v>28</v>
      </c>
      <c r="I210" s="30">
        <v>0</v>
      </c>
      <c r="J210" s="30">
        <v>0</v>
      </c>
      <c r="K210" s="25">
        <f t="shared" si="44"/>
        <v>62</v>
      </c>
      <c r="L210" s="25">
        <v>50044275133</v>
      </c>
      <c r="M210" s="25" t="s">
        <v>89</v>
      </c>
      <c r="N210" s="45" t="s">
        <v>129</v>
      </c>
      <c r="O210" s="126">
        <v>2126</v>
      </c>
      <c r="P210" s="127">
        <v>6.400000000000039E-2</v>
      </c>
      <c r="Q210" s="127">
        <v>0.4740000000000002</v>
      </c>
      <c r="R210" s="128">
        <f t="shared" si="45"/>
        <v>0.53800000000000059</v>
      </c>
      <c r="S210" s="128">
        <f t="shared" si="46"/>
        <v>1.4263121400000001</v>
      </c>
      <c r="T210" s="128">
        <f t="shared" si="47"/>
        <v>2.4638639199999997</v>
      </c>
      <c r="U210" s="128">
        <f t="shared" si="42"/>
        <v>1.3623121399999998</v>
      </c>
      <c r="V210" s="128">
        <f t="shared" si="43"/>
        <v>1.9898639199999995</v>
      </c>
      <c r="W210" s="128">
        <f t="shared" si="48"/>
        <v>0.3929362315806666</v>
      </c>
      <c r="X210" s="128">
        <f t="shared" si="49"/>
        <v>0.59483665448533318</v>
      </c>
      <c r="Y210" s="128">
        <f t="shared" si="50"/>
        <v>1.18</v>
      </c>
      <c r="Z210" s="128">
        <f t="shared" si="51"/>
        <v>1.78</v>
      </c>
    </row>
    <row r="211" spans="1:26" s="1" customFormat="1" ht="24.95" customHeight="1">
      <c r="A211" s="22" t="s">
        <v>2593</v>
      </c>
      <c r="B211" s="22" t="s">
        <v>2581</v>
      </c>
      <c r="C211" s="61">
        <v>206</v>
      </c>
      <c r="D211" s="95" t="s">
        <v>315</v>
      </c>
      <c r="E211" s="22" t="s">
        <v>2582</v>
      </c>
      <c r="F211" s="30">
        <v>12</v>
      </c>
      <c r="G211" s="24">
        <v>42</v>
      </c>
      <c r="H211" s="24">
        <v>122</v>
      </c>
      <c r="I211" s="30">
        <v>0</v>
      </c>
      <c r="J211" s="30">
        <v>0</v>
      </c>
      <c r="K211" s="25">
        <f t="shared" si="44"/>
        <v>176</v>
      </c>
      <c r="L211" s="25">
        <v>50044275371</v>
      </c>
      <c r="M211" s="25" t="s">
        <v>89</v>
      </c>
      <c r="N211" s="45" t="s">
        <v>129</v>
      </c>
      <c r="O211" s="126">
        <v>4924</v>
      </c>
      <c r="P211" s="127">
        <v>1.2920000000000005</v>
      </c>
      <c r="Q211" s="127">
        <v>1.4729999999999999</v>
      </c>
      <c r="R211" s="128">
        <f t="shared" si="45"/>
        <v>2.7650000000000006</v>
      </c>
      <c r="S211" s="128">
        <f t="shared" si="46"/>
        <v>3.3034623600000002</v>
      </c>
      <c r="T211" s="128">
        <f t="shared" si="47"/>
        <v>5.7065220799999992</v>
      </c>
      <c r="U211" s="128">
        <f t="shared" si="42"/>
        <v>2.0114623599999994</v>
      </c>
      <c r="V211" s="128">
        <f t="shared" si="43"/>
        <v>4.2335220799999993</v>
      </c>
      <c r="W211" s="128">
        <f t="shared" si="48"/>
        <v>0.58017279336933314</v>
      </c>
      <c r="X211" s="128">
        <f t="shared" si="49"/>
        <v>1.2655408671146664</v>
      </c>
      <c r="Y211" s="128">
        <f t="shared" si="50"/>
        <v>1.74</v>
      </c>
      <c r="Z211" s="128">
        <f t="shared" si="51"/>
        <v>3.8</v>
      </c>
    </row>
    <row r="212" spans="1:26" s="1" customFormat="1" ht="24.95" customHeight="1">
      <c r="A212" s="22" t="s">
        <v>2593</v>
      </c>
      <c r="B212" s="22" t="s">
        <v>2593</v>
      </c>
      <c r="C212" s="61">
        <v>207</v>
      </c>
      <c r="D212" s="95" t="s">
        <v>310</v>
      </c>
      <c r="E212" s="22" t="s">
        <v>2599</v>
      </c>
      <c r="F212" s="30">
        <v>1</v>
      </c>
      <c r="G212" s="30">
        <v>39</v>
      </c>
      <c r="H212" s="30">
        <v>16</v>
      </c>
      <c r="I212" s="30">
        <v>0</v>
      </c>
      <c r="J212" s="30">
        <v>0</v>
      </c>
      <c r="K212" s="25">
        <f t="shared" si="44"/>
        <v>56</v>
      </c>
      <c r="L212" s="25">
        <v>50044275064</v>
      </c>
      <c r="M212" s="25" t="s">
        <v>89</v>
      </c>
      <c r="N212" s="45" t="s">
        <v>129</v>
      </c>
      <c r="O212" s="126">
        <v>2106</v>
      </c>
      <c r="P212" s="127">
        <v>0.45599999999999996</v>
      </c>
      <c r="Q212" s="127">
        <v>0.81299999999999994</v>
      </c>
      <c r="R212" s="128">
        <f t="shared" si="45"/>
        <v>1.2689999999999999</v>
      </c>
      <c r="S212" s="128">
        <f t="shared" si="46"/>
        <v>1.41289434</v>
      </c>
      <c r="T212" s="128">
        <f t="shared" si="47"/>
        <v>2.4406855199999997</v>
      </c>
      <c r="U212" s="128">
        <f t="shared" si="42"/>
        <v>0.95689434000000007</v>
      </c>
      <c r="V212" s="128">
        <f t="shared" si="43"/>
        <v>1.6276855199999998</v>
      </c>
      <c r="W212" s="128">
        <f t="shared" si="48"/>
        <v>0.27600022413399999</v>
      </c>
      <c r="X212" s="128">
        <f t="shared" si="49"/>
        <v>0.48656945811199998</v>
      </c>
      <c r="Y212" s="128">
        <f t="shared" si="50"/>
        <v>0.83</v>
      </c>
      <c r="Z212" s="128">
        <f t="shared" si="51"/>
        <v>1.46</v>
      </c>
    </row>
    <row r="213" spans="1:26" s="1" customFormat="1" ht="24.95" customHeight="1">
      <c r="A213" s="22" t="s">
        <v>2593</v>
      </c>
      <c r="B213" s="22" t="s">
        <v>2593</v>
      </c>
      <c r="C213" s="61">
        <v>208</v>
      </c>
      <c r="D213" s="95" t="s">
        <v>304</v>
      </c>
      <c r="E213" s="22" t="s">
        <v>1882</v>
      </c>
      <c r="F213" s="30">
        <v>0</v>
      </c>
      <c r="G213" s="30">
        <v>63</v>
      </c>
      <c r="H213" s="30">
        <v>0</v>
      </c>
      <c r="I213" s="30">
        <v>0</v>
      </c>
      <c r="J213" s="30">
        <v>0</v>
      </c>
      <c r="K213" s="25">
        <f t="shared" si="44"/>
        <v>63</v>
      </c>
      <c r="L213" s="25">
        <v>50044274300</v>
      </c>
      <c r="M213" s="25" t="s">
        <v>89</v>
      </c>
      <c r="N213" s="45" t="s">
        <v>129</v>
      </c>
      <c r="O213" s="126">
        <v>1830</v>
      </c>
      <c r="P213" s="127">
        <v>0.28700000000000003</v>
      </c>
      <c r="Q213" s="127">
        <v>0.6180000000000001</v>
      </c>
      <c r="R213" s="128">
        <f t="shared" si="45"/>
        <v>0.90500000000000014</v>
      </c>
      <c r="S213" s="128">
        <f t="shared" si="46"/>
        <v>1.2277287000000001</v>
      </c>
      <c r="T213" s="128">
        <f t="shared" si="47"/>
        <v>2.1208236</v>
      </c>
      <c r="U213" s="128">
        <f t="shared" si="42"/>
        <v>0.94072870000000008</v>
      </c>
      <c r="V213" s="128">
        <f t="shared" si="43"/>
        <v>1.5028235999999999</v>
      </c>
      <c r="W213" s="128">
        <f t="shared" si="48"/>
        <v>0.27133751470333334</v>
      </c>
      <c r="X213" s="128">
        <f t="shared" si="49"/>
        <v>0.44924406816000001</v>
      </c>
      <c r="Y213" s="128">
        <f t="shared" si="50"/>
        <v>0.81</v>
      </c>
      <c r="Z213" s="128">
        <f t="shared" si="51"/>
        <v>1.35</v>
      </c>
    </row>
    <row r="214" spans="1:26" s="1" customFormat="1" ht="24.95" customHeight="1">
      <c r="A214" s="22" t="s">
        <v>2593</v>
      </c>
      <c r="B214" s="22" t="s">
        <v>2593</v>
      </c>
      <c r="C214" s="61">
        <v>209</v>
      </c>
      <c r="D214" s="95" t="s">
        <v>380</v>
      </c>
      <c r="E214" s="22" t="s">
        <v>3019</v>
      </c>
      <c r="F214" s="30">
        <v>25</v>
      </c>
      <c r="G214" s="30">
        <v>18</v>
      </c>
      <c r="H214" s="30">
        <v>19</v>
      </c>
      <c r="I214" s="30">
        <v>0</v>
      </c>
      <c r="J214" s="30">
        <v>0</v>
      </c>
      <c r="K214" s="25">
        <f t="shared" si="44"/>
        <v>62</v>
      </c>
      <c r="L214" s="25">
        <v>59011900423</v>
      </c>
      <c r="M214" s="25" t="s">
        <v>89</v>
      </c>
      <c r="N214" s="45" t="s">
        <v>129</v>
      </c>
      <c r="O214" s="126">
        <v>1999</v>
      </c>
      <c r="P214" s="127">
        <v>0.20799999999999996</v>
      </c>
      <c r="Q214" s="127">
        <v>0.59899999999999998</v>
      </c>
      <c r="R214" s="128">
        <f t="shared" si="45"/>
        <v>0.80699999999999994</v>
      </c>
      <c r="S214" s="128">
        <f t="shared" si="46"/>
        <v>1.3411091100000001</v>
      </c>
      <c r="T214" s="128">
        <f t="shared" si="47"/>
        <v>2.3166810799999999</v>
      </c>
      <c r="U214" s="128">
        <f t="shared" si="42"/>
        <v>1.1331091100000001</v>
      </c>
      <c r="V214" s="128">
        <f t="shared" si="43"/>
        <v>1.71768108</v>
      </c>
      <c r="W214" s="128">
        <f t="shared" si="48"/>
        <v>0.32682643762766667</v>
      </c>
      <c r="X214" s="128">
        <f t="shared" si="49"/>
        <v>0.51347213084800003</v>
      </c>
      <c r="Y214" s="128">
        <f t="shared" si="50"/>
        <v>0.98</v>
      </c>
      <c r="Z214" s="128">
        <f t="shared" si="51"/>
        <v>1.54</v>
      </c>
    </row>
    <row r="215" spans="1:26" s="1" customFormat="1" ht="24.95" customHeight="1">
      <c r="A215" s="22" t="s">
        <v>2593</v>
      </c>
      <c r="B215" s="22" t="s">
        <v>2593</v>
      </c>
      <c r="C215" s="61">
        <v>210</v>
      </c>
      <c r="D215" s="95" t="s">
        <v>311</v>
      </c>
      <c r="E215" s="22" t="s">
        <v>2598</v>
      </c>
      <c r="F215" s="30">
        <v>5</v>
      </c>
      <c r="G215" s="30">
        <v>89</v>
      </c>
      <c r="H215" s="30">
        <v>7</v>
      </c>
      <c r="I215" s="30">
        <v>0</v>
      </c>
      <c r="J215" s="30">
        <v>5</v>
      </c>
      <c r="K215" s="25">
        <f t="shared" si="44"/>
        <v>106</v>
      </c>
      <c r="L215" s="25">
        <v>50044275111</v>
      </c>
      <c r="M215" s="25" t="s">
        <v>89</v>
      </c>
      <c r="N215" s="45" t="s">
        <v>129</v>
      </c>
      <c r="O215" s="126">
        <v>2509</v>
      </c>
      <c r="P215" s="127">
        <v>0.37899999999999989</v>
      </c>
      <c r="Q215" s="127">
        <v>0.5</v>
      </c>
      <c r="R215" s="128">
        <f t="shared" si="45"/>
        <v>0.87899999999999989</v>
      </c>
      <c r="S215" s="128">
        <f t="shared" si="46"/>
        <v>1.6832630100000001</v>
      </c>
      <c r="T215" s="128">
        <f t="shared" si="47"/>
        <v>2.90773028</v>
      </c>
      <c r="U215" s="128">
        <f t="shared" si="42"/>
        <v>1.3042630100000001</v>
      </c>
      <c r="V215" s="128">
        <f t="shared" si="43"/>
        <v>2.40773028</v>
      </c>
      <c r="W215" s="128">
        <f t="shared" si="48"/>
        <v>0.37619292751766664</v>
      </c>
      <c r="X215" s="128">
        <f t="shared" si="49"/>
        <v>0.71975083836800002</v>
      </c>
      <c r="Y215" s="128">
        <f t="shared" si="50"/>
        <v>1.1299999999999999</v>
      </c>
      <c r="Z215" s="128">
        <f t="shared" si="51"/>
        <v>2.16</v>
      </c>
    </row>
    <row r="216" spans="1:26" s="1" customFormat="1" ht="24.95" customHeight="1">
      <c r="A216" s="22" t="s">
        <v>2593</v>
      </c>
      <c r="B216" s="22" t="s">
        <v>2593</v>
      </c>
      <c r="C216" s="61">
        <v>211</v>
      </c>
      <c r="D216" s="95" t="s">
        <v>306</v>
      </c>
      <c r="E216" s="22" t="s">
        <v>2295</v>
      </c>
      <c r="F216" s="30">
        <v>9</v>
      </c>
      <c r="G216" s="30">
        <v>61</v>
      </c>
      <c r="H216" s="30">
        <v>33</v>
      </c>
      <c r="I216" s="30">
        <v>0</v>
      </c>
      <c r="J216" s="30">
        <v>0</v>
      </c>
      <c r="K216" s="25">
        <f t="shared" si="44"/>
        <v>103</v>
      </c>
      <c r="L216" s="25">
        <v>50044274707</v>
      </c>
      <c r="M216" s="25" t="s">
        <v>89</v>
      </c>
      <c r="N216" s="45" t="s">
        <v>129</v>
      </c>
      <c r="O216" s="126">
        <v>2865</v>
      </c>
      <c r="P216" s="127">
        <v>0.30599999999999994</v>
      </c>
      <c r="Q216" s="127">
        <v>0.49299999999999988</v>
      </c>
      <c r="R216" s="128">
        <f t="shared" si="45"/>
        <v>0.79899999999999982</v>
      </c>
      <c r="S216" s="128">
        <f t="shared" si="46"/>
        <v>1.9220998500000002</v>
      </c>
      <c r="T216" s="128">
        <f t="shared" si="47"/>
        <v>3.3203057999999999</v>
      </c>
      <c r="U216" s="128">
        <f t="shared" si="42"/>
        <v>1.6160998500000003</v>
      </c>
      <c r="V216" s="128">
        <f t="shared" si="43"/>
        <v>2.8273058</v>
      </c>
      <c r="W216" s="128">
        <f t="shared" si="48"/>
        <v>0.46613706673500011</v>
      </c>
      <c r="X216" s="128">
        <f t="shared" si="49"/>
        <v>0.84517594714666666</v>
      </c>
      <c r="Y216" s="128">
        <f t="shared" si="50"/>
        <v>1.4</v>
      </c>
      <c r="Z216" s="128">
        <f t="shared" si="51"/>
        <v>2.54</v>
      </c>
    </row>
    <row r="217" spans="1:26" s="1" customFormat="1" ht="24.95" customHeight="1">
      <c r="A217" s="22" t="s">
        <v>2593</v>
      </c>
      <c r="B217" s="22" t="s">
        <v>2593</v>
      </c>
      <c r="C217" s="61">
        <v>212</v>
      </c>
      <c r="D217" s="95" t="s">
        <v>305</v>
      </c>
      <c r="E217" s="22" t="s">
        <v>2600</v>
      </c>
      <c r="F217" s="30">
        <v>4</v>
      </c>
      <c r="G217" s="30">
        <v>76</v>
      </c>
      <c r="H217" s="30">
        <v>30</v>
      </c>
      <c r="I217" s="30">
        <v>0</v>
      </c>
      <c r="J217" s="30">
        <v>0</v>
      </c>
      <c r="K217" s="25">
        <f t="shared" si="44"/>
        <v>110</v>
      </c>
      <c r="L217" s="25">
        <v>50044274413</v>
      </c>
      <c r="M217" s="25" t="s">
        <v>89</v>
      </c>
      <c r="N217" s="45" t="s">
        <v>129</v>
      </c>
      <c r="O217" s="126">
        <v>3337</v>
      </c>
      <c r="P217" s="127">
        <v>0.70199999999999996</v>
      </c>
      <c r="Q217" s="127">
        <v>1.2280000000000006</v>
      </c>
      <c r="R217" s="128">
        <f t="shared" si="45"/>
        <v>1.9300000000000006</v>
      </c>
      <c r="S217" s="128">
        <f t="shared" si="46"/>
        <v>2.2387599300000001</v>
      </c>
      <c r="T217" s="128">
        <f t="shared" si="47"/>
        <v>3.8673160399999995</v>
      </c>
      <c r="U217" s="128">
        <f t="shared" si="42"/>
        <v>1.5367599300000001</v>
      </c>
      <c r="V217" s="128">
        <f t="shared" si="43"/>
        <v>2.6393160399999989</v>
      </c>
      <c r="W217" s="128">
        <f t="shared" si="48"/>
        <v>0.44325278914300004</v>
      </c>
      <c r="X217" s="128">
        <f t="shared" si="49"/>
        <v>0.78897954155733308</v>
      </c>
      <c r="Y217" s="128">
        <f t="shared" si="50"/>
        <v>1.33</v>
      </c>
      <c r="Z217" s="128">
        <f t="shared" si="51"/>
        <v>2.37</v>
      </c>
    </row>
    <row r="218" spans="1:26" s="1" customFormat="1" ht="24.95" customHeight="1">
      <c r="A218" s="22" t="s">
        <v>2593</v>
      </c>
      <c r="B218" s="22" t="s">
        <v>2593</v>
      </c>
      <c r="C218" s="61">
        <v>213</v>
      </c>
      <c r="D218" s="95" t="s">
        <v>301</v>
      </c>
      <c r="E218" s="22" t="s">
        <v>2614</v>
      </c>
      <c r="F218" s="30">
        <v>1</v>
      </c>
      <c r="G218" s="30">
        <v>41</v>
      </c>
      <c r="H218" s="30">
        <v>0</v>
      </c>
      <c r="I218" s="30">
        <v>0</v>
      </c>
      <c r="J218" s="30">
        <v>0</v>
      </c>
      <c r="K218" s="25">
        <f t="shared" si="44"/>
        <v>42</v>
      </c>
      <c r="L218" s="25">
        <v>50044273816</v>
      </c>
      <c r="M218" s="25" t="s">
        <v>89</v>
      </c>
      <c r="N218" s="45" t="s">
        <v>129</v>
      </c>
      <c r="O218" s="126">
        <v>1763</v>
      </c>
      <c r="P218" s="127">
        <v>0.1339999999999999</v>
      </c>
      <c r="Q218" s="127">
        <v>0.53900000000000015</v>
      </c>
      <c r="R218" s="128">
        <f t="shared" si="45"/>
        <v>0.67300000000000004</v>
      </c>
      <c r="S218" s="128">
        <f t="shared" si="46"/>
        <v>1.18277907</v>
      </c>
      <c r="T218" s="128">
        <f t="shared" si="47"/>
        <v>2.0431759599999997</v>
      </c>
      <c r="U218" s="128">
        <f t="shared" si="42"/>
        <v>1.0487790700000001</v>
      </c>
      <c r="V218" s="128">
        <f t="shared" si="43"/>
        <v>1.5041759599999995</v>
      </c>
      <c r="W218" s="128">
        <f t="shared" si="48"/>
        <v>0.30250284309033332</v>
      </c>
      <c r="X218" s="128">
        <f t="shared" si="49"/>
        <v>0.44964833364266654</v>
      </c>
      <c r="Y218" s="128">
        <f t="shared" si="50"/>
        <v>0.91</v>
      </c>
      <c r="Z218" s="128">
        <f t="shared" si="51"/>
        <v>1.35</v>
      </c>
    </row>
    <row r="219" spans="1:26" s="1" customFormat="1" ht="24.95" customHeight="1">
      <c r="A219" s="22" t="s">
        <v>2593</v>
      </c>
      <c r="B219" s="22" t="s">
        <v>2593</v>
      </c>
      <c r="C219" s="61">
        <v>214</v>
      </c>
      <c r="D219" s="95" t="s">
        <v>303</v>
      </c>
      <c r="E219" s="22" t="s">
        <v>2318</v>
      </c>
      <c r="F219" s="30">
        <v>1</v>
      </c>
      <c r="G219" s="30">
        <v>39</v>
      </c>
      <c r="H219" s="30">
        <v>1</v>
      </c>
      <c r="I219" s="30">
        <v>0</v>
      </c>
      <c r="J219" s="30">
        <v>0</v>
      </c>
      <c r="K219" s="25">
        <f t="shared" si="44"/>
        <v>41</v>
      </c>
      <c r="L219" s="25">
        <v>50044274093</v>
      </c>
      <c r="M219" s="25" t="s">
        <v>89</v>
      </c>
      <c r="N219" s="45" t="s">
        <v>129</v>
      </c>
      <c r="O219" s="126">
        <v>1368</v>
      </c>
      <c r="P219" s="127">
        <v>-0.13600000000000001</v>
      </c>
      <c r="Q219" s="127">
        <v>0.49099999999999999</v>
      </c>
      <c r="R219" s="128">
        <f t="shared" si="45"/>
        <v>0.35499999999999998</v>
      </c>
      <c r="S219" s="128">
        <f t="shared" si="46"/>
        <v>0.91777752000000001</v>
      </c>
      <c r="T219" s="128">
        <f t="shared" si="47"/>
        <v>1.5854025599999999</v>
      </c>
      <c r="U219" s="128">
        <f t="shared" si="42"/>
        <v>1.0537775200000001</v>
      </c>
      <c r="V219" s="128">
        <f t="shared" si="43"/>
        <v>1.0944025599999998</v>
      </c>
      <c r="W219" s="128">
        <f t="shared" si="48"/>
        <v>0.30394456268533337</v>
      </c>
      <c r="X219" s="128">
        <f t="shared" si="49"/>
        <v>0.32715340526933329</v>
      </c>
      <c r="Y219" s="128">
        <f t="shared" si="50"/>
        <v>0.91</v>
      </c>
      <c r="Z219" s="128">
        <f t="shared" si="51"/>
        <v>0.98</v>
      </c>
    </row>
    <row r="220" spans="1:26" s="1" customFormat="1" ht="24.95" customHeight="1">
      <c r="A220" s="22" t="s">
        <v>2593</v>
      </c>
      <c r="B220" s="22" t="s">
        <v>2593</v>
      </c>
      <c r="C220" s="61">
        <v>215</v>
      </c>
      <c r="D220" s="95" t="s">
        <v>308</v>
      </c>
      <c r="E220" s="22" t="s">
        <v>2594</v>
      </c>
      <c r="F220" s="30">
        <v>44</v>
      </c>
      <c r="G220" s="30">
        <v>22</v>
      </c>
      <c r="H220" s="30">
        <v>39</v>
      </c>
      <c r="I220" s="30">
        <v>0</v>
      </c>
      <c r="J220" s="30">
        <v>0</v>
      </c>
      <c r="K220" s="25">
        <f t="shared" si="44"/>
        <v>105</v>
      </c>
      <c r="L220" s="25">
        <v>50044274843</v>
      </c>
      <c r="M220" s="25" t="s">
        <v>89</v>
      </c>
      <c r="N220" s="45" t="s">
        <v>129</v>
      </c>
      <c r="O220" s="126">
        <v>3222</v>
      </c>
      <c r="P220" s="127">
        <v>0.63700000000000001</v>
      </c>
      <c r="Q220" s="127">
        <v>1.2510000000000003</v>
      </c>
      <c r="R220" s="128">
        <f t="shared" si="45"/>
        <v>1.8880000000000003</v>
      </c>
      <c r="S220" s="128">
        <f t="shared" si="46"/>
        <v>2.1616075800000001</v>
      </c>
      <c r="T220" s="128">
        <f t="shared" si="47"/>
        <v>3.7340402399999997</v>
      </c>
      <c r="U220" s="128">
        <f t="shared" si="42"/>
        <v>1.5246075800000001</v>
      </c>
      <c r="V220" s="128">
        <f t="shared" si="43"/>
        <v>2.4830402399999993</v>
      </c>
      <c r="W220" s="128">
        <f t="shared" si="48"/>
        <v>0.43974764632466662</v>
      </c>
      <c r="X220" s="128">
        <f t="shared" si="49"/>
        <v>0.74226349574399986</v>
      </c>
      <c r="Y220" s="128">
        <f t="shared" si="50"/>
        <v>1.32</v>
      </c>
      <c r="Z220" s="128">
        <f t="shared" si="51"/>
        <v>2.23</v>
      </c>
    </row>
    <row r="221" spans="1:26" s="1" customFormat="1" ht="24.95" customHeight="1">
      <c r="A221" s="22" t="s">
        <v>116</v>
      </c>
      <c r="B221" s="22" t="s">
        <v>1873</v>
      </c>
      <c r="C221" s="61">
        <v>216</v>
      </c>
      <c r="D221" s="95" t="s">
        <v>299</v>
      </c>
      <c r="E221" s="22" t="s">
        <v>1874</v>
      </c>
      <c r="F221" s="30">
        <v>15</v>
      </c>
      <c r="G221" s="30">
        <v>95</v>
      </c>
      <c r="H221" s="30">
        <v>53</v>
      </c>
      <c r="I221" s="30">
        <v>0</v>
      </c>
      <c r="J221" s="30">
        <v>0</v>
      </c>
      <c r="K221" s="25">
        <f t="shared" si="44"/>
        <v>163</v>
      </c>
      <c r="L221" s="25">
        <v>50044105818</v>
      </c>
      <c r="M221" s="25" t="s">
        <v>89</v>
      </c>
      <c r="N221" s="45" t="s">
        <v>129</v>
      </c>
      <c r="O221" s="126">
        <v>3635</v>
      </c>
      <c r="P221" s="127">
        <v>1.6840000000000002</v>
      </c>
      <c r="Q221" s="127">
        <v>2.2409999999999992</v>
      </c>
      <c r="R221" s="128">
        <f t="shared" si="45"/>
        <v>3.9249999999999994</v>
      </c>
      <c r="S221" s="128">
        <f t="shared" si="46"/>
        <v>2.43868515</v>
      </c>
      <c r="T221" s="128">
        <f t="shared" si="47"/>
        <v>4.2126741999999995</v>
      </c>
      <c r="U221" s="128">
        <f t="shared" si="42"/>
        <v>0.7546851499999998</v>
      </c>
      <c r="V221" s="128">
        <f t="shared" si="43"/>
        <v>1.9716742000000003</v>
      </c>
      <c r="W221" s="128">
        <f t="shared" si="48"/>
        <v>0.21767635343166661</v>
      </c>
      <c r="X221" s="128">
        <f t="shared" si="49"/>
        <v>0.58939914085333345</v>
      </c>
      <c r="Y221" s="128">
        <f t="shared" si="50"/>
        <v>0.65</v>
      </c>
      <c r="Z221" s="128">
        <f t="shared" si="51"/>
        <v>1.77</v>
      </c>
    </row>
    <row r="222" spans="1:26" s="1" customFormat="1" ht="24.95" customHeight="1">
      <c r="A222" s="22" t="s">
        <v>116</v>
      </c>
      <c r="B222" s="22" t="s">
        <v>2556</v>
      </c>
      <c r="C222" s="61">
        <v>217</v>
      </c>
      <c r="D222" s="95" t="s">
        <v>359</v>
      </c>
      <c r="E222" s="22" t="s">
        <v>3021</v>
      </c>
      <c r="F222" s="30">
        <v>1</v>
      </c>
      <c r="G222" s="30">
        <v>103</v>
      </c>
      <c r="H222" s="30">
        <v>8</v>
      </c>
      <c r="I222" s="30">
        <v>0</v>
      </c>
      <c r="J222" s="30">
        <v>0</v>
      </c>
      <c r="K222" s="25">
        <f t="shared" si="44"/>
        <v>112</v>
      </c>
      <c r="L222" s="25">
        <v>50128777219</v>
      </c>
      <c r="M222" s="25" t="s">
        <v>89</v>
      </c>
      <c r="N222" s="45" t="s">
        <v>129</v>
      </c>
      <c r="O222" s="126">
        <v>3378</v>
      </c>
      <c r="P222" s="127">
        <v>0.29299999999999993</v>
      </c>
      <c r="Q222" s="127">
        <v>1.0010000000000003</v>
      </c>
      <c r="R222" s="128">
        <f t="shared" si="45"/>
        <v>1.2940000000000003</v>
      </c>
      <c r="S222" s="128">
        <f t="shared" si="46"/>
        <v>2.26626642</v>
      </c>
      <c r="T222" s="128">
        <f t="shared" si="47"/>
        <v>3.9148317599999998</v>
      </c>
      <c r="U222" s="128">
        <f t="shared" si="42"/>
        <v>1.9732664200000001</v>
      </c>
      <c r="V222" s="128">
        <f t="shared" si="43"/>
        <v>2.9138317599999994</v>
      </c>
      <c r="W222" s="128">
        <f t="shared" si="48"/>
        <v>0.56915581107533331</v>
      </c>
      <c r="X222" s="128">
        <f t="shared" si="49"/>
        <v>0.87104144078933321</v>
      </c>
      <c r="Y222" s="128">
        <f t="shared" si="50"/>
        <v>1.71</v>
      </c>
      <c r="Z222" s="128">
        <f t="shared" si="51"/>
        <v>2.61</v>
      </c>
    </row>
    <row r="223" spans="1:26" s="1" customFormat="1" ht="24.95" customHeight="1">
      <c r="A223" s="22" t="s">
        <v>116</v>
      </c>
      <c r="B223" s="22" t="s">
        <v>3007</v>
      </c>
      <c r="C223" s="61">
        <v>218</v>
      </c>
      <c r="D223" s="95" t="s">
        <v>364</v>
      </c>
      <c r="E223" s="22" t="s">
        <v>3027</v>
      </c>
      <c r="F223" s="30">
        <v>0</v>
      </c>
      <c r="G223" s="30">
        <v>86</v>
      </c>
      <c r="H223" s="30">
        <v>4</v>
      </c>
      <c r="I223" s="30">
        <v>0</v>
      </c>
      <c r="J223" s="30">
        <v>0</v>
      </c>
      <c r="K223" s="25">
        <f t="shared" si="44"/>
        <v>90</v>
      </c>
      <c r="L223" s="25">
        <v>50131206896</v>
      </c>
      <c r="M223" s="25" t="s">
        <v>89</v>
      </c>
      <c r="N223" s="45" t="s">
        <v>129</v>
      </c>
      <c r="O223" s="126">
        <v>3965</v>
      </c>
      <c r="P223" s="127">
        <v>0.31200000000000006</v>
      </c>
      <c r="Q223" s="127">
        <v>0.92999999999999927</v>
      </c>
      <c r="R223" s="128">
        <f t="shared" si="45"/>
        <v>1.2419999999999993</v>
      </c>
      <c r="S223" s="128">
        <f t="shared" si="46"/>
        <v>2.6600788500000001</v>
      </c>
      <c r="T223" s="128">
        <f t="shared" si="47"/>
        <v>4.5951177999999997</v>
      </c>
      <c r="U223" s="128">
        <f t="shared" si="42"/>
        <v>2.3480788500000003</v>
      </c>
      <c r="V223" s="128">
        <f t="shared" si="43"/>
        <v>3.6651178000000004</v>
      </c>
      <c r="W223" s="128">
        <f t="shared" si="48"/>
        <v>0.677264209635</v>
      </c>
      <c r="X223" s="128">
        <f t="shared" si="49"/>
        <v>1.0956258810133335</v>
      </c>
      <c r="Y223" s="128">
        <f t="shared" si="50"/>
        <v>2.0299999999999998</v>
      </c>
      <c r="Z223" s="128">
        <f t="shared" si="51"/>
        <v>3.29</v>
      </c>
    </row>
    <row r="224" spans="1:26" s="1" customFormat="1" ht="24.95" customHeight="1">
      <c r="A224" s="22" t="s">
        <v>116</v>
      </c>
      <c r="B224" s="22" t="s">
        <v>2601</v>
      </c>
      <c r="C224" s="61">
        <v>219</v>
      </c>
      <c r="D224" s="95" t="s">
        <v>366</v>
      </c>
      <c r="E224" s="22" t="s">
        <v>3010</v>
      </c>
      <c r="F224" s="30">
        <v>0</v>
      </c>
      <c r="G224" s="30">
        <v>116</v>
      </c>
      <c r="H224" s="30">
        <v>15</v>
      </c>
      <c r="I224" s="30">
        <v>0</v>
      </c>
      <c r="J224" s="30">
        <v>0</v>
      </c>
      <c r="K224" s="25">
        <f t="shared" si="44"/>
        <v>131</v>
      </c>
      <c r="L224" s="25">
        <v>50132376391</v>
      </c>
      <c r="M224" s="25" t="s">
        <v>89</v>
      </c>
      <c r="N224" s="45" t="s">
        <v>129</v>
      </c>
      <c r="O224" s="126">
        <v>2718</v>
      </c>
      <c r="P224" s="127">
        <v>0.85699999999999987</v>
      </c>
      <c r="Q224" s="127">
        <v>0.27</v>
      </c>
      <c r="R224" s="128">
        <f t="shared" si="45"/>
        <v>1.1269999999999998</v>
      </c>
      <c r="S224" s="128">
        <f t="shared" si="46"/>
        <v>1.8234790200000002</v>
      </c>
      <c r="T224" s="128">
        <f t="shared" si="47"/>
        <v>3.1499445599999998</v>
      </c>
      <c r="U224" s="128">
        <f t="shared" si="42"/>
        <v>0.9664790200000003</v>
      </c>
      <c r="V224" s="128">
        <f t="shared" si="43"/>
        <v>2.8799445599999998</v>
      </c>
      <c r="W224" s="128">
        <f t="shared" si="48"/>
        <v>0.2787647653353334</v>
      </c>
      <c r="X224" s="128">
        <f t="shared" si="49"/>
        <v>0.860911427136</v>
      </c>
      <c r="Y224" s="128">
        <f t="shared" si="50"/>
        <v>0.84</v>
      </c>
      <c r="Z224" s="128">
        <f t="shared" si="51"/>
        <v>2.58</v>
      </c>
    </row>
    <row r="225" spans="1:26" s="1" customFormat="1" ht="24.95" customHeight="1">
      <c r="A225" s="22" t="s">
        <v>116</v>
      </c>
      <c r="B225" s="22" t="s">
        <v>2550</v>
      </c>
      <c r="C225" s="61">
        <v>220</v>
      </c>
      <c r="D225" s="95" t="s">
        <v>292</v>
      </c>
      <c r="E225" s="22" t="s">
        <v>2551</v>
      </c>
      <c r="F225" s="30">
        <v>45</v>
      </c>
      <c r="G225" s="30">
        <v>89</v>
      </c>
      <c r="H225" s="30">
        <v>25</v>
      </c>
      <c r="I225" s="30">
        <v>0</v>
      </c>
      <c r="J225" s="30">
        <v>20</v>
      </c>
      <c r="K225" s="25">
        <f t="shared" si="44"/>
        <v>179</v>
      </c>
      <c r="L225" s="25">
        <v>50044105024</v>
      </c>
      <c r="M225" s="25" t="s">
        <v>89</v>
      </c>
      <c r="N225" s="45" t="s">
        <v>129</v>
      </c>
      <c r="O225" s="126">
        <v>5076</v>
      </c>
      <c r="P225" s="127">
        <v>0.47300000000000009</v>
      </c>
      <c r="Q225" s="127">
        <v>0.78100000000000014</v>
      </c>
      <c r="R225" s="128">
        <f t="shared" si="45"/>
        <v>1.2540000000000002</v>
      </c>
      <c r="S225" s="128">
        <f t="shared" si="46"/>
        <v>3.4054376400000002</v>
      </c>
      <c r="T225" s="128">
        <f t="shared" si="47"/>
        <v>5.8826779199999999</v>
      </c>
      <c r="U225" s="128">
        <f t="shared" si="42"/>
        <v>2.9324376399999998</v>
      </c>
      <c r="V225" s="128">
        <f t="shared" si="43"/>
        <v>5.1016779200000002</v>
      </c>
      <c r="W225" s="128">
        <f t="shared" si="48"/>
        <v>0.84581276329733324</v>
      </c>
      <c r="X225" s="128">
        <f t="shared" si="49"/>
        <v>1.5250615862186667</v>
      </c>
      <c r="Y225" s="128">
        <f t="shared" si="50"/>
        <v>2.54</v>
      </c>
      <c r="Z225" s="128">
        <f t="shared" si="51"/>
        <v>4.58</v>
      </c>
    </row>
    <row r="226" spans="1:26" s="1" customFormat="1" ht="24.95" customHeight="1">
      <c r="A226" s="22" t="s">
        <v>116</v>
      </c>
      <c r="B226" s="22" t="s">
        <v>2556</v>
      </c>
      <c r="C226" s="61">
        <v>221</v>
      </c>
      <c r="D226" s="95" t="s">
        <v>288</v>
      </c>
      <c r="E226" s="22" t="s">
        <v>2557</v>
      </c>
      <c r="F226" s="24">
        <v>13</v>
      </c>
      <c r="G226" s="24">
        <v>140</v>
      </c>
      <c r="H226" s="24">
        <v>66</v>
      </c>
      <c r="I226" s="30">
        <v>0</v>
      </c>
      <c r="J226" s="24">
        <v>0</v>
      </c>
      <c r="K226" s="25">
        <f t="shared" si="44"/>
        <v>219</v>
      </c>
      <c r="L226" s="25">
        <v>50044104803</v>
      </c>
      <c r="M226" s="25" t="s">
        <v>89</v>
      </c>
      <c r="N226" s="45" t="s">
        <v>129</v>
      </c>
      <c r="O226" s="126">
        <v>6631</v>
      </c>
      <c r="P226" s="127">
        <v>1.7480000000000002</v>
      </c>
      <c r="Q226" s="127">
        <v>1.1269999999999998</v>
      </c>
      <c r="R226" s="128">
        <f t="shared" si="45"/>
        <v>2.875</v>
      </c>
      <c r="S226" s="128">
        <f t="shared" si="46"/>
        <v>4.44867159</v>
      </c>
      <c r="T226" s="128">
        <f t="shared" si="47"/>
        <v>7.6847985199999993</v>
      </c>
      <c r="U226" s="128">
        <f t="shared" si="42"/>
        <v>2.7006715899999998</v>
      </c>
      <c r="V226" s="128">
        <f t="shared" si="43"/>
        <v>6.5577985199999995</v>
      </c>
      <c r="W226" s="128">
        <f t="shared" si="48"/>
        <v>0.77896370894233324</v>
      </c>
      <c r="X226" s="128">
        <f t="shared" si="49"/>
        <v>1.960344570912</v>
      </c>
      <c r="Y226" s="128">
        <f t="shared" si="50"/>
        <v>2.34</v>
      </c>
      <c r="Z226" s="128">
        <f t="shared" si="51"/>
        <v>5.88</v>
      </c>
    </row>
    <row r="227" spans="1:26" s="1" customFormat="1" ht="24.95" customHeight="1">
      <c r="A227" s="22" t="s">
        <v>116</v>
      </c>
      <c r="B227" s="22" t="s">
        <v>1875</v>
      </c>
      <c r="C227" s="61">
        <v>222</v>
      </c>
      <c r="D227" s="95" t="s">
        <v>295</v>
      </c>
      <c r="E227" s="22" t="s">
        <v>1876</v>
      </c>
      <c r="F227" s="24">
        <v>16</v>
      </c>
      <c r="G227" s="24">
        <v>98</v>
      </c>
      <c r="H227" s="24">
        <v>59</v>
      </c>
      <c r="I227" s="30">
        <v>0</v>
      </c>
      <c r="J227" s="24">
        <v>0</v>
      </c>
      <c r="K227" s="25">
        <f t="shared" si="44"/>
        <v>173</v>
      </c>
      <c r="L227" s="25">
        <v>50044105228</v>
      </c>
      <c r="M227" s="25" t="s">
        <v>89</v>
      </c>
      <c r="N227" s="45" t="s">
        <v>129</v>
      </c>
      <c r="O227" s="126">
        <v>4941</v>
      </c>
      <c r="P227" s="127">
        <v>0.75189999999999957</v>
      </c>
      <c r="Q227" s="127">
        <v>1.34</v>
      </c>
      <c r="R227" s="128">
        <f t="shared" si="45"/>
        <v>2.0918999999999999</v>
      </c>
      <c r="S227" s="128">
        <f t="shared" si="46"/>
        <v>3.3148674900000001</v>
      </c>
      <c r="T227" s="128">
        <f t="shared" si="47"/>
        <v>5.7262237199999992</v>
      </c>
      <c r="U227" s="128">
        <f t="shared" si="42"/>
        <v>2.5629674900000006</v>
      </c>
      <c r="V227" s="128">
        <f t="shared" si="43"/>
        <v>4.3862237199999994</v>
      </c>
      <c r="W227" s="128">
        <f t="shared" si="48"/>
        <v>0.73924525636566674</v>
      </c>
      <c r="X227" s="128">
        <f t="shared" si="49"/>
        <v>1.3111884773653333</v>
      </c>
      <c r="Y227" s="128">
        <f t="shared" si="50"/>
        <v>2.2200000000000002</v>
      </c>
      <c r="Z227" s="128">
        <f t="shared" si="51"/>
        <v>3.93</v>
      </c>
    </row>
    <row r="228" spans="1:26" s="1" customFormat="1" ht="24.95" customHeight="1">
      <c r="A228" s="22" t="s">
        <v>116</v>
      </c>
      <c r="B228" s="22" t="s">
        <v>2579</v>
      </c>
      <c r="C228" s="61">
        <v>223</v>
      </c>
      <c r="D228" s="95" t="s">
        <v>3145</v>
      </c>
      <c r="E228" s="22" t="s">
        <v>2592</v>
      </c>
      <c r="F228" s="30">
        <v>25</v>
      </c>
      <c r="G228" s="30">
        <v>66</v>
      </c>
      <c r="H228" s="30">
        <v>10</v>
      </c>
      <c r="I228" s="30">
        <v>0</v>
      </c>
      <c r="J228" s="30">
        <v>0</v>
      </c>
      <c r="K228" s="25">
        <f t="shared" si="44"/>
        <v>101</v>
      </c>
      <c r="L228" s="25">
        <v>50043784221</v>
      </c>
      <c r="M228" s="25" t="s">
        <v>89</v>
      </c>
      <c r="N228" s="45" t="s">
        <v>129</v>
      </c>
      <c r="O228" s="126">
        <v>3228</v>
      </c>
      <c r="P228" s="127">
        <v>-0.79964199999999996</v>
      </c>
      <c r="Q228" s="127">
        <v>2.1048077000000012</v>
      </c>
      <c r="R228" s="128">
        <f t="shared" si="45"/>
        <v>1.3051657000000012</v>
      </c>
      <c r="S228" s="128">
        <f t="shared" si="46"/>
        <v>2.1656329200000002</v>
      </c>
      <c r="T228" s="128">
        <f t="shared" si="47"/>
        <v>3.7409937599999998</v>
      </c>
      <c r="U228" s="128">
        <f t="shared" si="42"/>
        <v>2.9652749200000001</v>
      </c>
      <c r="V228" s="128">
        <f t="shared" si="43"/>
        <v>1.6361860599999987</v>
      </c>
      <c r="W228" s="128">
        <f t="shared" si="48"/>
        <v>0.85528412942533327</v>
      </c>
      <c r="X228" s="128">
        <f t="shared" si="49"/>
        <v>0.48911055286933297</v>
      </c>
      <c r="Y228" s="128">
        <f t="shared" si="50"/>
        <v>2.57</v>
      </c>
      <c r="Z228" s="128">
        <f t="shared" si="51"/>
        <v>1.47</v>
      </c>
    </row>
    <row r="229" spans="1:26" s="1" customFormat="1" ht="24.95" customHeight="1">
      <c r="A229" s="22" t="s">
        <v>116</v>
      </c>
      <c r="B229" s="22" t="s">
        <v>2589</v>
      </c>
      <c r="C229" s="61">
        <v>224</v>
      </c>
      <c r="D229" s="153" t="s">
        <v>401</v>
      </c>
      <c r="E229" s="22" t="s">
        <v>3020</v>
      </c>
      <c r="F229" s="30">
        <v>20</v>
      </c>
      <c r="G229" s="30">
        <v>0</v>
      </c>
      <c r="H229" s="30">
        <v>36</v>
      </c>
      <c r="I229" s="30">
        <v>0</v>
      </c>
      <c r="J229" s="30">
        <v>0</v>
      </c>
      <c r="K229" s="25">
        <f t="shared" si="44"/>
        <v>56</v>
      </c>
      <c r="L229" s="25">
        <v>50130694906</v>
      </c>
      <c r="M229" s="25" t="s">
        <v>89</v>
      </c>
      <c r="N229" s="45" t="s">
        <v>129</v>
      </c>
      <c r="O229" s="126">
        <v>2435</v>
      </c>
      <c r="P229" s="127">
        <v>0.14599999999999991</v>
      </c>
      <c r="Q229" s="127">
        <v>0.38</v>
      </c>
      <c r="R229" s="128">
        <f t="shared" si="45"/>
        <v>0.52599999999999991</v>
      </c>
      <c r="S229" s="128">
        <f t="shared" si="46"/>
        <v>1.6336171500000001</v>
      </c>
      <c r="T229" s="128">
        <f t="shared" si="47"/>
        <v>2.8219702</v>
      </c>
      <c r="U229" s="128">
        <f t="shared" si="42"/>
        <v>1.4876171500000002</v>
      </c>
      <c r="V229" s="128">
        <f t="shared" si="43"/>
        <v>2.4419702000000001</v>
      </c>
      <c r="W229" s="128">
        <f t="shared" si="48"/>
        <v>0.42907837329833337</v>
      </c>
      <c r="X229" s="128">
        <f t="shared" si="49"/>
        <v>0.72998629178666674</v>
      </c>
      <c r="Y229" s="128">
        <f t="shared" si="50"/>
        <v>1.29</v>
      </c>
      <c r="Z229" s="128">
        <f t="shared" si="51"/>
        <v>2.19</v>
      </c>
    </row>
    <row r="230" spans="1:26" s="1" customFormat="1" ht="24.95" customHeight="1">
      <c r="A230" s="22" t="s">
        <v>116</v>
      </c>
      <c r="B230" s="22" t="s">
        <v>2586</v>
      </c>
      <c r="C230" s="61">
        <v>225</v>
      </c>
      <c r="D230" s="95" t="s">
        <v>291</v>
      </c>
      <c r="E230" s="22" t="s">
        <v>2588</v>
      </c>
      <c r="F230" s="30">
        <v>23</v>
      </c>
      <c r="G230" s="30">
        <v>90</v>
      </c>
      <c r="H230" s="30">
        <v>23</v>
      </c>
      <c r="I230" s="30">
        <v>0</v>
      </c>
      <c r="J230" s="30">
        <v>0</v>
      </c>
      <c r="K230" s="25">
        <f t="shared" si="44"/>
        <v>136</v>
      </c>
      <c r="L230" s="25">
        <v>50044104949</v>
      </c>
      <c r="M230" s="25" t="s">
        <v>89</v>
      </c>
      <c r="N230" s="45" t="s">
        <v>129</v>
      </c>
      <c r="O230" s="126">
        <v>3923</v>
      </c>
      <c r="P230" s="127">
        <v>0.75900000000000012</v>
      </c>
      <c r="Q230" s="127">
        <v>1.2669000000000006</v>
      </c>
      <c r="R230" s="128">
        <f t="shared" si="45"/>
        <v>2.0259000000000009</v>
      </c>
      <c r="S230" s="128">
        <f t="shared" si="46"/>
        <v>2.6319014700000003</v>
      </c>
      <c r="T230" s="128">
        <f t="shared" si="47"/>
        <v>4.5464431599999999</v>
      </c>
      <c r="U230" s="128">
        <f t="shared" si="42"/>
        <v>1.8729014700000002</v>
      </c>
      <c r="V230" s="128">
        <f t="shared" si="43"/>
        <v>3.2795431599999993</v>
      </c>
      <c r="W230" s="128">
        <f t="shared" si="48"/>
        <v>0.54020721399700011</v>
      </c>
      <c r="X230" s="128">
        <f t="shared" si="49"/>
        <v>0.98036476862933308</v>
      </c>
      <c r="Y230" s="128">
        <f t="shared" si="50"/>
        <v>1.62</v>
      </c>
      <c r="Z230" s="128">
        <f t="shared" si="51"/>
        <v>2.94</v>
      </c>
    </row>
    <row r="231" spans="1:26" s="1" customFormat="1" ht="24.95" customHeight="1">
      <c r="A231" s="22" t="s">
        <v>116</v>
      </c>
      <c r="B231" s="22" t="s">
        <v>2554</v>
      </c>
      <c r="C231" s="61">
        <v>226</v>
      </c>
      <c r="D231" s="95" t="s">
        <v>363</v>
      </c>
      <c r="E231" s="22" t="s">
        <v>3031</v>
      </c>
      <c r="F231" s="30">
        <v>0</v>
      </c>
      <c r="G231" s="30">
        <v>20</v>
      </c>
      <c r="H231" s="30">
        <v>122</v>
      </c>
      <c r="I231" s="30">
        <v>0</v>
      </c>
      <c r="J231" s="30">
        <v>0</v>
      </c>
      <c r="K231" s="25">
        <f t="shared" si="44"/>
        <v>142</v>
      </c>
      <c r="L231" s="25">
        <v>50131206262</v>
      </c>
      <c r="M231" s="25" t="s">
        <v>89</v>
      </c>
      <c r="N231" s="45" t="s">
        <v>129</v>
      </c>
      <c r="O231" s="126">
        <v>2613</v>
      </c>
      <c r="P231" s="127">
        <v>0.55100000000000005</v>
      </c>
      <c r="Q231" s="127">
        <v>0.8</v>
      </c>
      <c r="R231" s="128">
        <f t="shared" si="45"/>
        <v>1.351</v>
      </c>
      <c r="S231" s="128">
        <f t="shared" si="46"/>
        <v>1.7530355700000002</v>
      </c>
      <c r="T231" s="128">
        <f t="shared" si="47"/>
        <v>3.0282579599999999</v>
      </c>
      <c r="U231" s="128">
        <f t="shared" si="42"/>
        <v>1.2020355700000001</v>
      </c>
      <c r="V231" s="128">
        <f t="shared" si="43"/>
        <v>2.2282579599999996</v>
      </c>
      <c r="W231" s="128">
        <f t="shared" si="48"/>
        <v>0.34670712624033334</v>
      </c>
      <c r="X231" s="128">
        <f t="shared" si="49"/>
        <v>0.66610057950933321</v>
      </c>
      <c r="Y231" s="128">
        <f t="shared" si="50"/>
        <v>1.04</v>
      </c>
      <c r="Z231" s="128">
        <f t="shared" si="51"/>
        <v>2</v>
      </c>
    </row>
    <row r="232" spans="1:26" s="1" customFormat="1" ht="24.95" customHeight="1">
      <c r="A232" s="22" t="s">
        <v>116</v>
      </c>
      <c r="B232" s="22" t="s">
        <v>2579</v>
      </c>
      <c r="C232" s="61">
        <v>227</v>
      </c>
      <c r="D232" s="95" t="s">
        <v>240</v>
      </c>
      <c r="E232" s="22" t="s">
        <v>2580</v>
      </c>
      <c r="F232" s="30">
        <v>25</v>
      </c>
      <c r="G232" s="30">
        <v>66</v>
      </c>
      <c r="H232" s="30">
        <v>10</v>
      </c>
      <c r="I232" s="30">
        <v>0</v>
      </c>
      <c r="J232" s="30">
        <v>0</v>
      </c>
      <c r="K232" s="25">
        <f t="shared" si="44"/>
        <v>101</v>
      </c>
      <c r="L232" s="25">
        <v>50043783975</v>
      </c>
      <c r="M232" s="25" t="s">
        <v>89</v>
      </c>
      <c r="N232" s="45" t="s">
        <v>129</v>
      </c>
      <c r="O232" s="126">
        <v>3712</v>
      </c>
      <c r="P232" s="127">
        <v>5.0120000000000005</v>
      </c>
      <c r="Q232" s="127">
        <v>1.3689999999999998</v>
      </c>
      <c r="R232" s="128">
        <f t="shared" si="45"/>
        <v>6.3810000000000002</v>
      </c>
      <c r="S232" s="128">
        <f t="shared" si="46"/>
        <v>2.4903436800000001</v>
      </c>
      <c r="T232" s="128">
        <f t="shared" si="47"/>
        <v>4.3019110399999994</v>
      </c>
      <c r="U232" s="151">
        <v>0</v>
      </c>
      <c r="V232" s="128">
        <f>T232-Q232</f>
        <v>2.9329110399999996</v>
      </c>
      <c r="W232" s="128">
        <f t="shared" si="48"/>
        <v>0</v>
      </c>
      <c r="X232" s="128">
        <f t="shared" si="49"/>
        <v>0.87674487355733322</v>
      </c>
      <c r="Y232" s="128">
        <f t="shared" si="50"/>
        <v>0</v>
      </c>
      <c r="Z232" s="128">
        <f t="shared" si="51"/>
        <v>2.63</v>
      </c>
    </row>
    <row r="233" spans="1:26" s="1" customFormat="1" ht="24.95" customHeight="1">
      <c r="A233" s="22" t="s">
        <v>116</v>
      </c>
      <c r="B233" s="22" t="s">
        <v>2554</v>
      </c>
      <c r="C233" s="61">
        <v>228</v>
      </c>
      <c r="D233" s="95" t="s">
        <v>353</v>
      </c>
      <c r="E233" s="22" t="s">
        <v>2555</v>
      </c>
      <c r="F233" s="30">
        <v>18</v>
      </c>
      <c r="G233" s="30">
        <v>34</v>
      </c>
      <c r="H233" s="30">
        <v>39</v>
      </c>
      <c r="I233" s="30">
        <v>0</v>
      </c>
      <c r="J233" s="30">
        <v>0</v>
      </c>
      <c r="K233" s="25">
        <f t="shared" si="44"/>
        <v>91</v>
      </c>
      <c r="L233" s="25">
        <v>50045130934</v>
      </c>
      <c r="M233" s="25" t="s">
        <v>89</v>
      </c>
      <c r="N233" s="45" t="s">
        <v>129</v>
      </c>
      <c r="O233" s="126">
        <v>2184</v>
      </c>
      <c r="P233" s="127">
        <v>9.1000000000000081E-2</v>
      </c>
      <c r="Q233" s="127">
        <v>0.31899999999999995</v>
      </c>
      <c r="R233" s="128">
        <f t="shared" si="45"/>
        <v>0.41000000000000003</v>
      </c>
      <c r="S233" s="128">
        <f t="shared" si="46"/>
        <v>1.4652237600000002</v>
      </c>
      <c r="T233" s="128">
        <f t="shared" si="47"/>
        <v>2.53108128</v>
      </c>
      <c r="U233" s="128">
        <f>S233-P233</f>
        <v>1.37422376</v>
      </c>
      <c r="V233" s="128">
        <f>T233-Q233</f>
        <v>2.21208128</v>
      </c>
      <c r="W233" s="128">
        <f t="shared" si="48"/>
        <v>0.39637193984266667</v>
      </c>
      <c r="X233" s="128">
        <f t="shared" si="49"/>
        <v>0.66126483063466668</v>
      </c>
      <c r="Y233" s="128">
        <f t="shared" si="50"/>
        <v>1.19</v>
      </c>
      <c r="Z233" s="128">
        <f t="shared" si="51"/>
        <v>1.98</v>
      </c>
    </row>
    <row r="234" spans="1:26" s="1" customFormat="1" ht="24.95" customHeight="1">
      <c r="A234" s="22" t="s">
        <v>116</v>
      </c>
      <c r="B234" s="22" t="s">
        <v>2559</v>
      </c>
      <c r="C234" s="61">
        <v>229</v>
      </c>
      <c r="D234" s="95" t="s">
        <v>296</v>
      </c>
      <c r="E234" s="22" t="s">
        <v>2560</v>
      </c>
      <c r="F234" s="24">
        <v>14</v>
      </c>
      <c r="G234" s="24">
        <v>85</v>
      </c>
      <c r="H234" s="24">
        <v>130</v>
      </c>
      <c r="I234" s="30">
        <v>0</v>
      </c>
      <c r="J234" s="24">
        <v>117</v>
      </c>
      <c r="K234" s="25">
        <f t="shared" si="44"/>
        <v>346</v>
      </c>
      <c r="L234" s="25">
        <v>50044105422</v>
      </c>
      <c r="M234" s="25" t="s">
        <v>89</v>
      </c>
      <c r="N234" s="45" t="s">
        <v>129</v>
      </c>
      <c r="O234" s="126">
        <v>6808</v>
      </c>
      <c r="P234" s="127">
        <v>2.544</v>
      </c>
      <c r="Q234" s="127">
        <v>3.4220000000000006</v>
      </c>
      <c r="R234" s="128">
        <f t="shared" si="45"/>
        <v>5.9660000000000011</v>
      </c>
      <c r="S234" s="128">
        <f t="shared" si="46"/>
        <v>4.5674191200000003</v>
      </c>
      <c r="T234" s="128">
        <f t="shared" si="47"/>
        <v>7.8899273599999997</v>
      </c>
      <c r="U234" s="128">
        <f>S234-P234</f>
        <v>2.0234191200000002</v>
      </c>
      <c r="V234" s="128">
        <f>T234-Q234</f>
        <v>4.4679273599999991</v>
      </c>
      <c r="W234" s="128">
        <f t="shared" si="48"/>
        <v>0.58362152151200009</v>
      </c>
      <c r="X234" s="128">
        <f t="shared" si="49"/>
        <v>1.3356124188159999</v>
      </c>
      <c r="Y234" s="128">
        <f t="shared" si="50"/>
        <v>1.75</v>
      </c>
      <c r="Z234" s="128">
        <f t="shared" si="51"/>
        <v>4.01</v>
      </c>
    </row>
    <row r="235" spans="1:26" s="1" customFormat="1" ht="24.95" customHeight="1">
      <c r="A235" s="22" t="s">
        <v>116</v>
      </c>
      <c r="B235" s="22" t="s">
        <v>3007</v>
      </c>
      <c r="C235" s="61">
        <v>230</v>
      </c>
      <c r="D235" s="95" t="s">
        <v>3013</v>
      </c>
      <c r="E235" s="22" t="s">
        <v>3008</v>
      </c>
      <c r="F235" s="30">
        <v>6</v>
      </c>
      <c r="G235" s="30">
        <v>45</v>
      </c>
      <c r="H235" s="30">
        <v>52</v>
      </c>
      <c r="I235" s="30">
        <v>0</v>
      </c>
      <c r="J235" s="30">
        <v>0</v>
      </c>
      <c r="K235" s="25">
        <f t="shared" si="44"/>
        <v>103</v>
      </c>
      <c r="L235" s="25">
        <v>50124574790</v>
      </c>
      <c r="M235" s="25" t="s">
        <v>89</v>
      </c>
      <c r="N235" s="45" t="s">
        <v>129</v>
      </c>
      <c r="O235" s="126">
        <v>2964</v>
      </c>
      <c r="P235" s="127">
        <v>5.7320000000000002</v>
      </c>
      <c r="Q235" s="127">
        <v>0.94799999999999973</v>
      </c>
      <c r="R235" s="128">
        <f t="shared" si="45"/>
        <v>6.68</v>
      </c>
      <c r="S235" s="128">
        <f t="shared" si="46"/>
        <v>1.9885179600000003</v>
      </c>
      <c r="T235" s="128">
        <f t="shared" si="47"/>
        <v>3.4350388799999996</v>
      </c>
      <c r="U235" s="151">
        <v>0</v>
      </c>
      <c r="V235" s="128">
        <f>T235-Q235</f>
        <v>2.4870388800000001</v>
      </c>
      <c r="W235" s="128">
        <f t="shared" si="48"/>
        <v>0</v>
      </c>
      <c r="X235" s="128">
        <f t="shared" si="49"/>
        <v>0.74345882252800011</v>
      </c>
      <c r="Y235" s="128">
        <f t="shared" si="50"/>
        <v>0</v>
      </c>
      <c r="Z235" s="128">
        <f t="shared" si="51"/>
        <v>2.23</v>
      </c>
    </row>
    <row r="236" spans="1:26" s="1" customFormat="1" ht="24.95" customHeight="1">
      <c r="A236" s="22" t="s">
        <v>116</v>
      </c>
      <c r="B236" s="22" t="s">
        <v>2556</v>
      </c>
      <c r="C236" s="61">
        <v>231</v>
      </c>
      <c r="D236" s="95" t="s">
        <v>290</v>
      </c>
      <c r="E236" s="22" t="s">
        <v>2558</v>
      </c>
      <c r="F236" s="30">
        <v>10</v>
      </c>
      <c r="G236" s="30">
        <v>77</v>
      </c>
      <c r="H236" s="30">
        <v>47</v>
      </c>
      <c r="I236" s="30">
        <v>0</v>
      </c>
      <c r="J236" s="30">
        <v>0</v>
      </c>
      <c r="K236" s="25">
        <f t="shared" si="44"/>
        <v>134</v>
      </c>
      <c r="L236" s="25">
        <v>50044104892</v>
      </c>
      <c r="M236" s="25" t="s">
        <v>89</v>
      </c>
      <c r="N236" s="45" t="s">
        <v>129</v>
      </c>
      <c r="O236" s="126">
        <v>3450</v>
      </c>
      <c r="P236" s="127">
        <v>1.208</v>
      </c>
      <c r="Q236" s="127">
        <v>8.68</v>
      </c>
      <c r="R236" s="128">
        <f t="shared" si="45"/>
        <v>9.8879999999999999</v>
      </c>
      <c r="S236" s="128">
        <f t="shared" si="46"/>
        <v>2.3145705000000003</v>
      </c>
      <c r="T236" s="128">
        <f t="shared" si="47"/>
        <v>3.9982739999999999</v>
      </c>
      <c r="U236" s="128">
        <f t="shared" ref="U236:U247" si="52">S236-P236</f>
        <v>1.1065705000000003</v>
      </c>
      <c r="V236" s="151">
        <v>0</v>
      </c>
      <c r="W236" s="128">
        <f t="shared" si="48"/>
        <v>0.31917181788333343</v>
      </c>
      <c r="X236" s="128">
        <f t="shared" si="49"/>
        <v>0</v>
      </c>
      <c r="Y236" s="128">
        <f t="shared" si="50"/>
        <v>0.96</v>
      </c>
      <c r="Z236" s="128">
        <f t="shared" si="51"/>
        <v>0</v>
      </c>
    </row>
    <row r="237" spans="1:26" s="1" customFormat="1" ht="24.95" customHeight="1">
      <c r="A237" s="22" t="s">
        <v>116</v>
      </c>
      <c r="B237" s="22" t="s">
        <v>2601</v>
      </c>
      <c r="C237" s="61">
        <v>232</v>
      </c>
      <c r="D237" s="95" t="s">
        <v>237</v>
      </c>
      <c r="E237" s="22" t="s">
        <v>2604</v>
      </c>
      <c r="F237" s="30">
        <v>0</v>
      </c>
      <c r="G237" s="30">
        <v>91</v>
      </c>
      <c r="H237" s="30">
        <v>0</v>
      </c>
      <c r="I237" s="30">
        <v>0</v>
      </c>
      <c r="J237" s="30">
        <v>0</v>
      </c>
      <c r="K237" s="25">
        <f t="shared" si="44"/>
        <v>91</v>
      </c>
      <c r="L237" s="25">
        <v>50043783147</v>
      </c>
      <c r="M237" s="25" t="s">
        <v>89</v>
      </c>
      <c r="N237" s="45" t="s">
        <v>129</v>
      </c>
      <c r="O237" s="126">
        <v>2407</v>
      </c>
      <c r="P237" s="127">
        <v>0.79404799999999975</v>
      </c>
      <c r="Q237" s="127">
        <v>0.89700000000000024</v>
      </c>
      <c r="R237" s="128">
        <f t="shared" si="45"/>
        <v>1.6910479999999999</v>
      </c>
      <c r="S237" s="128">
        <f t="shared" si="46"/>
        <v>1.6148322300000002</v>
      </c>
      <c r="T237" s="128">
        <f t="shared" si="47"/>
        <v>2.78952044</v>
      </c>
      <c r="U237" s="128">
        <f t="shared" si="52"/>
        <v>0.82078423000000045</v>
      </c>
      <c r="V237" s="128">
        <f t="shared" ref="V237:V247" si="53">T237-Q237</f>
        <v>1.8925204399999997</v>
      </c>
      <c r="W237" s="128">
        <f t="shared" si="48"/>
        <v>0.23674153140633347</v>
      </c>
      <c r="X237" s="128">
        <f t="shared" si="49"/>
        <v>0.56573744353066657</v>
      </c>
      <c r="Y237" s="128">
        <f t="shared" si="50"/>
        <v>0.71</v>
      </c>
      <c r="Z237" s="128">
        <f t="shared" si="51"/>
        <v>1.7</v>
      </c>
    </row>
    <row r="238" spans="1:26" s="1" customFormat="1" ht="24.95" customHeight="1">
      <c r="A238" s="22" t="s">
        <v>116</v>
      </c>
      <c r="B238" s="22" t="s">
        <v>2589</v>
      </c>
      <c r="C238" s="61">
        <v>233</v>
      </c>
      <c r="D238" s="95" t="s">
        <v>233</v>
      </c>
      <c r="E238" s="22" t="s">
        <v>2590</v>
      </c>
      <c r="F238" s="30">
        <v>29</v>
      </c>
      <c r="G238" s="30">
        <v>14</v>
      </c>
      <c r="H238" s="30">
        <v>127</v>
      </c>
      <c r="I238" s="30">
        <v>0</v>
      </c>
      <c r="J238" s="30">
        <v>0</v>
      </c>
      <c r="K238" s="25">
        <f t="shared" si="44"/>
        <v>170</v>
      </c>
      <c r="L238" s="25">
        <v>50043782199</v>
      </c>
      <c r="M238" s="25" t="s">
        <v>89</v>
      </c>
      <c r="N238" s="45" t="s">
        <v>129</v>
      </c>
      <c r="O238" s="126">
        <v>3805</v>
      </c>
      <c r="P238" s="127">
        <v>1.2429999999999999</v>
      </c>
      <c r="Q238" s="127">
        <v>1.569</v>
      </c>
      <c r="R238" s="128">
        <f t="shared" si="45"/>
        <v>2.8119999999999998</v>
      </c>
      <c r="S238" s="128">
        <f t="shared" si="46"/>
        <v>2.5527364500000003</v>
      </c>
      <c r="T238" s="128">
        <f t="shared" si="47"/>
        <v>4.4096905999999993</v>
      </c>
      <c r="U238" s="128">
        <f t="shared" si="52"/>
        <v>1.3097364500000004</v>
      </c>
      <c r="V238" s="128">
        <f t="shared" si="53"/>
        <v>2.8406905999999994</v>
      </c>
      <c r="W238" s="128">
        <f t="shared" si="48"/>
        <v>0.3777716500616668</v>
      </c>
      <c r="X238" s="128">
        <f t="shared" si="49"/>
        <v>0.84917711002666652</v>
      </c>
      <c r="Y238" s="128">
        <f t="shared" si="50"/>
        <v>1.1299999999999999</v>
      </c>
      <c r="Z238" s="128">
        <f t="shared" si="51"/>
        <v>2.5499999999999998</v>
      </c>
    </row>
    <row r="239" spans="1:26" s="1" customFormat="1" ht="24.95" customHeight="1">
      <c r="A239" s="22" t="s">
        <v>116</v>
      </c>
      <c r="B239" s="22" t="s">
        <v>2559</v>
      </c>
      <c r="C239" s="61">
        <v>234</v>
      </c>
      <c r="D239" s="95" t="s">
        <v>297</v>
      </c>
      <c r="E239" s="22" t="s">
        <v>2561</v>
      </c>
      <c r="F239" s="30">
        <v>30</v>
      </c>
      <c r="G239" s="30">
        <v>23</v>
      </c>
      <c r="H239" s="30">
        <v>45</v>
      </c>
      <c r="I239" s="30">
        <v>0</v>
      </c>
      <c r="J239" s="30">
        <v>0</v>
      </c>
      <c r="K239" s="25">
        <f t="shared" si="44"/>
        <v>98</v>
      </c>
      <c r="L239" s="25">
        <v>50044105568</v>
      </c>
      <c r="M239" s="25" t="s">
        <v>89</v>
      </c>
      <c r="N239" s="45" t="s">
        <v>129</v>
      </c>
      <c r="O239" s="126">
        <v>3068</v>
      </c>
      <c r="P239" s="127">
        <v>1.1439999999999999</v>
      </c>
      <c r="Q239" s="127">
        <v>1.5350640000000002</v>
      </c>
      <c r="R239" s="128">
        <f t="shared" si="45"/>
        <v>2.6790640000000003</v>
      </c>
      <c r="S239" s="128">
        <f t="shared" si="46"/>
        <v>2.0582905200000003</v>
      </c>
      <c r="T239" s="128">
        <f t="shared" si="47"/>
        <v>3.5555665599999999</v>
      </c>
      <c r="U239" s="128">
        <f t="shared" si="52"/>
        <v>0.91429052000000044</v>
      </c>
      <c r="V239" s="128">
        <f t="shared" si="53"/>
        <v>2.0205025599999997</v>
      </c>
      <c r="W239" s="128">
        <f t="shared" si="48"/>
        <v>0.26371186231866678</v>
      </c>
      <c r="X239" s="128">
        <f t="shared" si="49"/>
        <v>0.60399556526933329</v>
      </c>
      <c r="Y239" s="128">
        <f t="shared" si="50"/>
        <v>0.79</v>
      </c>
      <c r="Z239" s="128">
        <f t="shared" si="51"/>
        <v>1.81</v>
      </c>
    </row>
    <row r="240" spans="1:26" s="1" customFormat="1" ht="24.95" customHeight="1">
      <c r="A240" s="22" t="s">
        <v>116</v>
      </c>
      <c r="B240" s="22" t="s">
        <v>2556</v>
      </c>
      <c r="C240" s="61">
        <v>235</v>
      </c>
      <c r="D240" s="95" t="s">
        <v>289</v>
      </c>
      <c r="E240" s="22" t="s">
        <v>2321</v>
      </c>
      <c r="F240" s="30">
        <v>0</v>
      </c>
      <c r="G240" s="30">
        <v>76</v>
      </c>
      <c r="H240" s="30">
        <v>0</v>
      </c>
      <c r="I240" s="30">
        <v>0</v>
      </c>
      <c r="J240" s="30">
        <v>0</v>
      </c>
      <c r="K240" s="25">
        <f t="shared" si="44"/>
        <v>76</v>
      </c>
      <c r="L240" s="25">
        <v>50044104858</v>
      </c>
      <c r="M240" s="25" t="s">
        <v>89</v>
      </c>
      <c r="N240" s="45" t="s">
        <v>129</v>
      </c>
      <c r="O240" s="126">
        <v>2342</v>
      </c>
      <c r="P240" s="127">
        <v>0.34399999999999986</v>
      </c>
      <c r="Q240" s="127">
        <v>0.53800000000000003</v>
      </c>
      <c r="R240" s="128">
        <f t="shared" si="45"/>
        <v>0.8819999999999999</v>
      </c>
      <c r="S240" s="128">
        <f t="shared" si="46"/>
        <v>1.5712243800000001</v>
      </c>
      <c r="T240" s="128">
        <f t="shared" si="47"/>
        <v>2.71419064</v>
      </c>
      <c r="U240" s="128">
        <f t="shared" si="52"/>
        <v>1.2272243800000002</v>
      </c>
      <c r="V240" s="128">
        <f t="shared" si="53"/>
        <v>2.1761906399999997</v>
      </c>
      <c r="W240" s="128">
        <f t="shared" si="48"/>
        <v>0.35397241867133339</v>
      </c>
      <c r="X240" s="128">
        <f t="shared" si="49"/>
        <v>0.6505359219839999</v>
      </c>
      <c r="Y240" s="128">
        <f t="shared" si="50"/>
        <v>1.06</v>
      </c>
      <c r="Z240" s="128">
        <f t="shared" si="51"/>
        <v>1.95</v>
      </c>
    </row>
    <row r="241" spans="1:26" s="1" customFormat="1" ht="24.95" customHeight="1">
      <c r="A241" s="22" t="s">
        <v>116</v>
      </c>
      <c r="B241" s="22" t="s">
        <v>1873</v>
      </c>
      <c r="C241" s="61">
        <v>236</v>
      </c>
      <c r="D241" s="95" t="s">
        <v>242</v>
      </c>
      <c r="E241" s="22" t="s">
        <v>1879</v>
      </c>
      <c r="F241" s="30">
        <v>35</v>
      </c>
      <c r="G241" s="30">
        <v>16</v>
      </c>
      <c r="H241" s="30">
        <v>6</v>
      </c>
      <c r="I241" s="30">
        <v>0</v>
      </c>
      <c r="J241" s="30">
        <v>0</v>
      </c>
      <c r="K241" s="25">
        <f t="shared" si="44"/>
        <v>57</v>
      </c>
      <c r="L241" s="25">
        <v>50043786002</v>
      </c>
      <c r="M241" s="25" t="s">
        <v>89</v>
      </c>
      <c r="N241" s="45" t="s">
        <v>129</v>
      </c>
      <c r="O241" s="126">
        <v>1628</v>
      </c>
      <c r="P241" s="127">
        <v>0.53458179999999977</v>
      </c>
      <c r="Q241" s="127">
        <v>0.55698566999999888</v>
      </c>
      <c r="R241" s="128">
        <f t="shared" si="45"/>
        <v>1.0915674699999987</v>
      </c>
      <c r="S241" s="128">
        <f t="shared" si="46"/>
        <v>1.09220892</v>
      </c>
      <c r="T241" s="128">
        <f t="shared" si="47"/>
        <v>1.8867217599999999</v>
      </c>
      <c r="U241" s="128">
        <f t="shared" si="52"/>
        <v>0.55762712000000025</v>
      </c>
      <c r="V241" s="128">
        <f t="shared" si="53"/>
        <v>1.329736090000001</v>
      </c>
      <c r="W241" s="128">
        <f t="shared" si="48"/>
        <v>0.16083824897866672</v>
      </c>
      <c r="X241" s="128">
        <f t="shared" si="49"/>
        <v>0.39750244183733369</v>
      </c>
      <c r="Y241" s="128">
        <f t="shared" si="50"/>
        <v>0.48</v>
      </c>
      <c r="Z241" s="128">
        <f t="shared" si="51"/>
        <v>1.19</v>
      </c>
    </row>
    <row r="242" spans="1:26" s="1" customFormat="1" ht="24.95" customHeight="1">
      <c r="A242" s="22" t="s">
        <v>116</v>
      </c>
      <c r="B242" s="22" t="s">
        <v>2601</v>
      </c>
      <c r="C242" s="61">
        <v>237</v>
      </c>
      <c r="D242" s="95" t="s">
        <v>238</v>
      </c>
      <c r="E242" s="22" t="s">
        <v>2320</v>
      </c>
      <c r="F242" s="30">
        <v>0</v>
      </c>
      <c r="G242" s="30">
        <v>87</v>
      </c>
      <c r="H242" s="30">
        <v>4</v>
      </c>
      <c r="I242" s="30">
        <v>0</v>
      </c>
      <c r="J242" s="30">
        <v>0</v>
      </c>
      <c r="K242" s="25">
        <f t="shared" si="44"/>
        <v>91</v>
      </c>
      <c r="L242" s="25">
        <v>50043783454</v>
      </c>
      <c r="M242" s="25" t="s">
        <v>89</v>
      </c>
      <c r="N242" s="45" t="s">
        <v>129</v>
      </c>
      <c r="O242" s="126">
        <v>2362</v>
      </c>
      <c r="P242" s="127">
        <v>0.82099999999999984</v>
      </c>
      <c r="Q242" s="127">
        <v>0.5860000000000003</v>
      </c>
      <c r="R242" s="128">
        <f t="shared" si="45"/>
        <v>1.407</v>
      </c>
      <c r="S242" s="128">
        <f t="shared" si="46"/>
        <v>1.5846421800000001</v>
      </c>
      <c r="T242" s="128">
        <f t="shared" si="47"/>
        <v>2.7373690399999999</v>
      </c>
      <c r="U242" s="128">
        <f t="shared" si="52"/>
        <v>0.76364218000000028</v>
      </c>
      <c r="V242" s="128">
        <f t="shared" si="53"/>
        <v>2.1513690399999996</v>
      </c>
      <c r="W242" s="128">
        <f t="shared" si="48"/>
        <v>0.22025985945133342</v>
      </c>
      <c r="X242" s="128">
        <f t="shared" si="49"/>
        <v>0.64311591835733317</v>
      </c>
      <c r="Y242" s="128">
        <f t="shared" si="50"/>
        <v>0.66</v>
      </c>
      <c r="Z242" s="128">
        <f t="shared" si="51"/>
        <v>1.93</v>
      </c>
    </row>
    <row r="243" spans="1:26" s="1" customFormat="1" ht="24.95" customHeight="1">
      <c r="A243" s="22" t="s">
        <v>116</v>
      </c>
      <c r="B243" s="22" t="s">
        <v>2601</v>
      </c>
      <c r="C243" s="61">
        <v>238</v>
      </c>
      <c r="D243" s="95" t="s">
        <v>236</v>
      </c>
      <c r="E243" s="22" t="s">
        <v>2603</v>
      </c>
      <c r="F243" s="30">
        <v>0</v>
      </c>
      <c r="G243" s="30">
        <v>169</v>
      </c>
      <c r="H243" s="30">
        <v>0</v>
      </c>
      <c r="I243" s="30">
        <v>0</v>
      </c>
      <c r="J243" s="30">
        <v>0</v>
      </c>
      <c r="K243" s="25">
        <f t="shared" si="44"/>
        <v>169</v>
      </c>
      <c r="L243" s="25">
        <v>50043782983</v>
      </c>
      <c r="M243" s="25" t="s">
        <v>89</v>
      </c>
      <c r="N243" s="45" t="s">
        <v>129</v>
      </c>
      <c r="O243" s="126">
        <v>3473</v>
      </c>
      <c r="P243" s="127">
        <v>0.44</v>
      </c>
      <c r="Q243" s="127">
        <v>2.8469999999999995</v>
      </c>
      <c r="R243" s="128">
        <f t="shared" si="45"/>
        <v>3.2869999999999995</v>
      </c>
      <c r="S243" s="128">
        <f t="shared" si="46"/>
        <v>2.3300009700000004</v>
      </c>
      <c r="T243" s="128">
        <f t="shared" si="47"/>
        <v>4.0249291600000001</v>
      </c>
      <c r="U243" s="128">
        <f t="shared" si="52"/>
        <v>1.8900009700000004</v>
      </c>
      <c r="V243" s="128">
        <f t="shared" si="53"/>
        <v>1.1779291600000006</v>
      </c>
      <c r="W243" s="128">
        <f t="shared" si="48"/>
        <v>0.54513927978033339</v>
      </c>
      <c r="X243" s="128">
        <f t="shared" si="49"/>
        <v>0.35212229022933356</v>
      </c>
      <c r="Y243" s="128">
        <f t="shared" si="50"/>
        <v>1.64</v>
      </c>
      <c r="Z243" s="128">
        <f t="shared" si="51"/>
        <v>1.06</v>
      </c>
    </row>
    <row r="244" spans="1:26" s="1" customFormat="1" ht="24.95" customHeight="1">
      <c r="A244" s="22" t="s">
        <v>116</v>
      </c>
      <c r="B244" s="22" t="s">
        <v>2589</v>
      </c>
      <c r="C244" s="61">
        <v>239</v>
      </c>
      <c r="D244" s="95" t="s">
        <v>234</v>
      </c>
      <c r="E244" s="22" t="s">
        <v>2591</v>
      </c>
      <c r="F244" s="30">
        <v>41</v>
      </c>
      <c r="G244" s="24">
        <v>35</v>
      </c>
      <c r="H244" s="30">
        <v>19</v>
      </c>
      <c r="I244" s="30">
        <v>0</v>
      </c>
      <c r="J244" s="30">
        <v>0</v>
      </c>
      <c r="K244" s="25">
        <f t="shared" si="44"/>
        <v>95</v>
      </c>
      <c r="L244" s="25">
        <v>50043782417</v>
      </c>
      <c r="M244" s="25" t="s">
        <v>89</v>
      </c>
      <c r="N244" s="45" t="s">
        <v>129</v>
      </c>
      <c r="O244" s="126">
        <v>2826</v>
      </c>
      <c r="P244" s="127">
        <v>0.56499999999999995</v>
      </c>
      <c r="Q244" s="127">
        <v>1.0530000000000002</v>
      </c>
      <c r="R244" s="128">
        <f t="shared" si="45"/>
        <v>1.6180000000000001</v>
      </c>
      <c r="S244" s="128">
        <f t="shared" si="46"/>
        <v>1.8959351400000002</v>
      </c>
      <c r="T244" s="128">
        <f t="shared" si="47"/>
        <v>3.27510792</v>
      </c>
      <c r="U244" s="128">
        <f t="shared" si="52"/>
        <v>1.3309351400000002</v>
      </c>
      <c r="V244" s="128">
        <f t="shared" si="53"/>
        <v>2.22210792</v>
      </c>
      <c r="W244" s="128">
        <f t="shared" si="48"/>
        <v>0.38388605888066674</v>
      </c>
      <c r="X244" s="128">
        <f t="shared" si="49"/>
        <v>0.66426212755199998</v>
      </c>
      <c r="Y244" s="128">
        <f t="shared" si="50"/>
        <v>1.1499999999999999</v>
      </c>
      <c r="Z244" s="128">
        <f t="shared" si="51"/>
        <v>1.99</v>
      </c>
    </row>
    <row r="245" spans="1:26" s="1" customFormat="1" ht="24.95" customHeight="1">
      <c r="A245" s="22" t="s">
        <v>116</v>
      </c>
      <c r="B245" s="22" t="s">
        <v>1873</v>
      </c>
      <c r="C245" s="61">
        <v>240</v>
      </c>
      <c r="D245" s="95" t="s">
        <v>298</v>
      </c>
      <c r="E245" s="22" t="s">
        <v>1881</v>
      </c>
      <c r="F245" s="30">
        <v>8</v>
      </c>
      <c r="G245" s="30">
        <v>36</v>
      </c>
      <c r="H245" s="30">
        <v>26</v>
      </c>
      <c r="I245" s="30">
        <v>0</v>
      </c>
      <c r="J245" s="30">
        <v>0</v>
      </c>
      <c r="K245" s="25">
        <f t="shared" si="44"/>
        <v>70</v>
      </c>
      <c r="L245" s="25">
        <v>50044105636</v>
      </c>
      <c r="M245" s="25" t="s">
        <v>89</v>
      </c>
      <c r="N245" s="45" t="s">
        <v>129</v>
      </c>
      <c r="O245" s="126">
        <v>1552</v>
      </c>
      <c r="P245" s="127">
        <v>0.44500000000000001</v>
      </c>
      <c r="Q245" s="127">
        <v>0.59200000000000008</v>
      </c>
      <c r="R245" s="128">
        <f t="shared" si="45"/>
        <v>1.0370000000000001</v>
      </c>
      <c r="S245" s="128">
        <f t="shared" si="46"/>
        <v>1.04122128</v>
      </c>
      <c r="T245" s="128">
        <f t="shared" si="47"/>
        <v>1.7986438399999998</v>
      </c>
      <c r="U245" s="128">
        <f t="shared" si="52"/>
        <v>0.59622127999999996</v>
      </c>
      <c r="V245" s="128">
        <f t="shared" si="53"/>
        <v>1.2066438399999997</v>
      </c>
      <c r="W245" s="128">
        <f t="shared" si="48"/>
        <v>0.17197009119466666</v>
      </c>
      <c r="X245" s="128">
        <f t="shared" si="49"/>
        <v>0.36070606523733328</v>
      </c>
      <c r="Y245" s="128">
        <f t="shared" si="50"/>
        <v>0.52</v>
      </c>
      <c r="Z245" s="128">
        <f t="shared" si="51"/>
        <v>1.08</v>
      </c>
    </row>
    <row r="246" spans="1:26" s="1" customFormat="1" ht="24.95" customHeight="1">
      <c r="A246" s="22" t="s">
        <v>116</v>
      </c>
      <c r="B246" s="22" t="s">
        <v>2586</v>
      </c>
      <c r="C246" s="61">
        <v>241</v>
      </c>
      <c r="D246" s="95" t="s">
        <v>293</v>
      </c>
      <c r="E246" s="22" t="s">
        <v>2587</v>
      </c>
      <c r="F246" s="30">
        <v>11</v>
      </c>
      <c r="G246" s="30">
        <v>40</v>
      </c>
      <c r="H246" s="30">
        <v>78</v>
      </c>
      <c r="I246" s="30">
        <v>0</v>
      </c>
      <c r="J246" s="30">
        <v>0</v>
      </c>
      <c r="K246" s="25">
        <f t="shared" si="44"/>
        <v>129</v>
      </c>
      <c r="L246" s="25">
        <v>50044105126</v>
      </c>
      <c r="M246" s="25" t="s">
        <v>89</v>
      </c>
      <c r="N246" s="45" t="s">
        <v>129</v>
      </c>
      <c r="O246" s="126">
        <v>3215</v>
      </c>
      <c r="P246" s="127">
        <v>1.1279999999999999</v>
      </c>
      <c r="Q246" s="127">
        <v>1.1869999999999998</v>
      </c>
      <c r="R246" s="128">
        <f t="shared" si="45"/>
        <v>2.3149999999999995</v>
      </c>
      <c r="S246" s="128">
        <f t="shared" si="46"/>
        <v>2.1569113500000001</v>
      </c>
      <c r="T246" s="128">
        <f t="shared" si="47"/>
        <v>3.7259277999999996</v>
      </c>
      <c r="U246" s="128">
        <f t="shared" si="52"/>
        <v>1.0289113500000002</v>
      </c>
      <c r="V246" s="128">
        <f t="shared" si="53"/>
        <v>2.5389277999999997</v>
      </c>
      <c r="W246" s="128">
        <f t="shared" si="48"/>
        <v>0.29677233038500006</v>
      </c>
      <c r="X246" s="128">
        <f t="shared" si="49"/>
        <v>0.75897015034666671</v>
      </c>
      <c r="Y246" s="128">
        <f t="shared" si="50"/>
        <v>0.89</v>
      </c>
      <c r="Z246" s="128">
        <f t="shared" si="51"/>
        <v>2.2799999999999998</v>
      </c>
    </row>
    <row r="247" spans="1:26" s="1" customFormat="1" ht="24.95" customHeight="1">
      <c r="A247" s="22" t="s">
        <v>116</v>
      </c>
      <c r="B247" s="22" t="s">
        <v>2589</v>
      </c>
      <c r="C247" s="61">
        <v>242</v>
      </c>
      <c r="D247" s="95" t="s">
        <v>3146</v>
      </c>
      <c r="E247" s="22" t="s">
        <v>2592</v>
      </c>
      <c r="F247" s="30">
        <v>1</v>
      </c>
      <c r="G247" s="30">
        <v>98</v>
      </c>
      <c r="H247" s="30">
        <v>4</v>
      </c>
      <c r="I247" s="30">
        <v>0</v>
      </c>
      <c r="J247" s="30">
        <v>0</v>
      </c>
      <c r="K247" s="25">
        <f t="shared" si="44"/>
        <v>103</v>
      </c>
      <c r="L247" s="25">
        <v>50043781945</v>
      </c>
      <c r="M247" s="25" t="s">
        <v>89</v>
      </c>
      <c r="N247" s="45" t="s">
        <v>129</v>
      </c>
      <c r="O247" s="126">
        <v>1590</v>
      </c>
      <c r="P247" s="127">
        <v>0.67900000000000016</v>
      </c>
      <c r="Q247" s="127">
        <v>1.367</v>
      </c>
      <c r="R247" s="128">
        <f t="shared" si="45"/>
        <v>2.0460000000000003</v>
      </c>
      <c r="S247" s="128">
        <f t="shared" si="46"/>
        <v>1.0667151000000001</v>
      </c>
      <c r="T247" s="128">
        <f t="shared" si="47"/>
        <v>1.8426828</v>
      </c>
      <c r="U247" s="128">
        <f t="shared" si="52"/>
        <v>0.38771509999999998</v>
      </c>
      <c r="V247" s="128">
        <f t="shared" si="53"/>
        <v>0.47568279999999996</v>
      </c>
      <c r="W247" s="128">
        <f t="shared" si="48"/>
        <v>0.11182995867666666</v>
      </c>
      <c r="X247" s="128">
        <f t="shared" si="49"/>
        <v>0.14219744501333334</v>
      </c>
      <c r="Y247" s="128">
        <f t="shared" si="50"/>
        <v>0.34</v>
      </c>
      <c r="Z247" s="128">
        <f t="shared" si="51"/>
        <v>0.43</v>
      </c>
    </row>
    <row r="248" spans="1:26" s="1" customFormat="1" ht="24.95" customHeight="1">
      <c r="A248" s="22" t="s">
        <v>116</v>
      </c>
      <c r="B248" s="22" t="s">
        <v>2601</v>
      </c>
      <c r="C248" s="61">
        <v>243</v>
      </c>
      <c r="D248" s="95" t="s">
        <v>239</v>
      </c>
      <c r="E248" s="22" t="s">
        <v>2602</v>
      </c>
      <c r="F248" s="30">
        <v>27</v>
      </c>
      <c r="G248" s="30">
        <v>98</v>
      </c>
      <c r="H248" s="30">
        <v>38</v>
      </c>
      <c r="I248" s="30">
        <v>0</v>
      </c>
      <c r="J248" s="30">
        <v>0</v>
      </c>
      <c r="K248" s="25">
        <f t="shared" si="44"/>
        <v>163</v>
      </c>
      <c r="L248" s="25">
        <v>50043783806</v>
      </c>
      <c r="M248" s="25" t="s">
        <v>89</v>
      </c>
      <c r="N248" s="45" t="s">
        <v>129</v>
      </c>
      <c r="O248" s="126">
        <v>1872</v>
      </c>
      <c r="P248" s="127">
        <v>3.7379999999999995</v>
      </c>
      <c r="Q248" s="127">
        <v>3.646645799999999</v>
      </c>
      <c r="R248" s="128">
        <f t="shared" si="45"/>
        <v>7.3846457999999986</v>
      </c>
      <c r="S248" s="128">
        <f t="shared" si="46"/>
        <v>1.2559060800000001</v>
      </c>
      <c r="T248" s="128">
        <f t="shared" si="47"/>
        <v>2.1694982399999998</v>
      </c>
      <c r="U248" s="151">
        <v>0</v>
      </c>
      <c r="V248" s="151">
        <v>0</v>
      </c>
      <c r="W248" s="128">
        <f t="shared" si="48"/>
        <v>0</v>
      </c>
      <c r="X248" s="128">
        <f t="shared" si="49"/>
        <v>0</v>
      </c>
      <c r="Y248" s="128">
        <f t="shared" si="50"/>
        <v>0</v>
      </c>
      <c r="Z248" s="128">
        <f t="shared" si="51"/>
        <v>0</v>
      </c>
    </row>
    <row r="249" spans="1:26" s="1" customFormat="1" ht="24.95" customHeight="1">
      <c r="A249" s="22" t="s">
        <v>116</v>
      </c>
      <c r="B249" s="22" t="s">
        <v>2601</v>
      </c>
      <c r="C249" s="61">
        <v>244</v>
      </c>
      <c r="D249" s="95" t="s">
        <v>367</v>
      </c>
      <c r="E249" s="22" t="s">
        <v>3006</v>
      </c>
      <c r="F249" s="30">
        <v>8</v>
      </c>
      <c r="G249" s="30">
        <v>35</v>
      </c>
      <c r="H249" s="30">
        <v>1</v>
      </c>
      <c r="I249" s="30">
        <v>0</v>
      </c>
      <c r="J249" s="30">
        <v>0</v>
      </c>
      <c r="K249" s="25">
        <f t="shared" si="44"/>
        <v>44</v>
      </c>
      <c r="L249" s="25">
        <v>50132376459</v>
      </c>
      <c r="M249" s="25" t="s">
        <v>89</v>
      </c>
      <c r="N249" s="45" t="s">
        <v>129</v>
      </c>
      <c r="O249" s="126">
        <v>1252</v>
      </c>
      <c r="P249" s="127">
        <v>0.69199999999999995</v>
      </c>
      <c r="Q249" s="127">
        <v>1.0830000000000004</v>
      </c>
      <c r="R249" s="128">
        <f t="shared" si="45"/>
        <v>1.7750000000000004</v>
      </c>
      <c r="S249" s="128">
        <f t="shared" si="46"/>
        <v>0.83995428000000005</v>
      </c>
      <c r="T249" s="128">
        <f t="shared" si="47"/>
        <v>1.4509678399999999</v>
      </c>
      <c r="U249" s="128">
        <f>S249-P249</f>
        <v>0.1479542800000001</v>
      </c>
      <c r="V249" s="128">
        <f>T249-Q249</f>
        <v>0.36796783999999949</v>
      </c>
      <c r="W249" s="128">
        <f t="shared" si="48"/>
        <v>4.2674946161333362E-2</v>
      </c>
      <c r="X249" s="128">
        <f t="shared" si="49"/>
        <v>0.10999785297066653</v>
      </c>
      <c r="Y249" s="128">
        <f t="shared" si="50"/>
        <v>0.13</v>
      </c>
      <c r="Z249" s="128">
        <f t="shared" si="51"/>
        <v>0.33</v>
      </c>
    </row>
    <row r="250" spans="1:26" s="1" customFormat="1" ht="24.95" customHeight="1">
      <c r="A250" s="22" t="s">
        <v>116</v>
      </c>
      <c r="B250" s="22" t="s">
        <v>1875</v>
      </c>
      <c r="C250" s="61">
        <v>245</v>
      </c>
      <c r="D250" s="95" t="s">
        <v>294</v>
      </c>
      <c r="E250" s="22" t="s">
        <v>2319</v>
      </c>
      <c r="F250" s="30">
        <v>0</v>
      </c>
      <c r="G250" s="30">
        <v>50</v>
      </c>
      <c r="H250" s="30">
        <v>0</v>
      </c>
      <c r="I250" s="30">
        <v>0</v>
      </c>
      <c r="J250" s="30">
        <v>0</v>
      </c>
      <c r="K250" s="25">
        <f t="shared" si="44"/>
        <v>50</v>
      </c>
      <c r="L250" s="25">
        <v>50044105171</v>
      </c>
      <c r="M250" s="25" t="s">
        <v>89</v>
      </c>
      <c r="N250" s="45" t="s">
        <v>129</v>
      </c>
      <c r="O250" s="126">
        <v>1454</v>
      </c>
      <c r="P250" s="127">
        <v>0.34499999999999997</v>
      </c>
      <c r="Q250" s="127">
        <v>0.6</v>
      </c>
      <c r="R250" s="128">
        <f t="shared" si="45"/>
        <v>0.94499999999999995</v>
      </c>
      <c r="S250" s="128">
        <f t="shared" si="46"/>
        <v>0.97547406000000003</v>
      </c>
      <c r="T250" s="128">
        <f t="shared" si="47"/>
        <v>1.6850696799999998</v>
      </c>
      <c r="U250" s="128">
        <f>S250-P250</f>
        <v>0.63047406000000006</v>
      </c>
      <c r="V250" s="128">
        <f>T250-Q250</f>
        <v>1.0850696799999997</v>
      </c>
      <c r="W250" s="128">
        <f t="shared" si="48"/>
        <v>0.18184973470600002</v>
      </c>
      <c r="X250" s="128">
        <f t="shared" si="49"/>
        <v>0.32436349634133327</v>
      </c>
      <c r="Y250" s="128">
        <f t="shared" si="50"/>
        <v>0.55000000000000004</v>
      </c>
      <c r="Z250" s="128">
        <f t="shared" si="51"/>
        <v>0.97</v>
      </c>
    </row>
    <row r="251" spans="1:26" s="1" customFormat="1" ht="24.95" customHeight="1">
      <c r="A251" s="22" t="s">
        <v>116</v>
      </c>
      <c r="B251" s="22" t="s">
        <v>2554</v>
      </c>
      <c r="C251" s="61">
        <v>246</v>
      </c>
      <c r="D251" s="95" t="s">
        <v>235</v>
      </c>
      <c r="E251" s="58" t="s">
        <v>72</v>
      </c>
      <c r="F251" s="30">
        <v>0</v>
      </c>
      <c r="G251" s="30">
        <v>23</v>
      </c>
      <c r="H251" s="30">
        <v>155</v>
      </c>
      <c r="I251" s="30">
        <v>0</v>
      </c>
      <c r="J251" s="30">
        <v>0</v>
      </c>
      <c r="K251" s="25">
        <f t="shared" si="44"/>
        <v>178</v>
      </c>
      <c r="L251" s="25">
        <v>50043782597</v>
      </c>
      <c r="M251" s="25" t="s">
        <v>89</v>
      </c>
      <c r="N251" s="45" t="s">
        <v>129</v>
      </c>
      <c r="O251" s="126">
        <v>3213</v>
      </c>
      <c r="P251" s="127">
        <v>2.3149999999999999</v>
      </c>
      <c r="Q251" s="127">
        <v>3.0910000000000015</v>
      </c>
      <c r="R251" s="128">
        <f t="shared" si="45"/>
        <v>5.4060000000000015</v>
      </c>
      <c r="S251" s="128">
        <f t="shared" si="46"/>
        <v>2.1555695700000004</v>
      </c>
      <c r="T251" s="128">
        <f t="shared" si="47"/>
        <v>3.7236099599999997</v>
      </c>
      <c r="U251" s="151">
        <v>0</v>
      </c>
      <c r="V251" s="128">
        <f>T251-Q251</f>
        <v>0.63260995999999814</v>
      </c>
      <c r="W251" s="128">
        <f t="shared" si="48"/>
        <v>0</v>
      </c>
      <c r="X251" s="128">
        <f t="shared" si="49"/>
        <v>0.18910820404266612</v>
      </c>
      <c r="Y251" s="128">
        <f t="shared" si="50"/>
        <v>0</v>
      </c>
      <c r="Z251" s="128">
        <f t="shared" si="51"/>
        <v>0.56999999999999995</v>
      </c>
    </row>
    <row r="252" spans="1:26" s="1" customFormat="1" ht="24.95" customHeight="1">
      <c r="A252" s="22" t="s">
        <v>116</v>
      </c>
      <c r="B252" s="22" t="s">
        <v>1877</v>
      </c>
      <c r="C252" s="61">
        <v>247</v>
      </c>
      <c r="D252" s="95" t="s">
        <v>345</v>
      </c>
      <c r="E252" s="22" t="s">
        <v>1878</v>
      </c>
      <c r="F252" s="24">
        <v>36</v>
      </c>
      <c r="G252" s="30">
        <v>88</v>
      </c>
      <c r="H252" s="30">
        <v>37</v>
      </c>
      <c r="I252" s="30">
        <v>0</v>
      </c>
      <c r="J252" s="30">
        <v>0</v>
      </c>
      <c r="K252" s="25">
        <f t="shared" si="44"/>
        <v>161</v>
      </c>
      <c r="L252" s="25">
        <v>50044378604</v>
      </c>
      <c r="M252" s="25" t="s">
        <v>89</v>
      </c>
      <c r="N252" s="45" t="s">
        <v>129</v>
      </c>
      <c r="O252" s="126">
        <v>2285</v>
      </c>
      <c r="P252" s="127">
        <v>2.2540000000000004</v>
      </c>
      <c r="Q252" s="127">
        <v>1.9</v>
      </c>
      <c r="R252" s="128">
        <f t="shared" si="45"/>
        <v>4.1539999999999999</v>
      </c>
      <c r="S252" s="128">
        <f t="shared" si="46"/>
        <v>1.53298365</v>
      </c>
      <c r="T252" s="128">
        <f t="shared" si="47"/>
        <v>2.6481321999999996</v>
      </c>
      <c r="U252" s="151">
        <v>0</v>
      </c>
      <c r="V252" s="128">
        <f>T252-Q252</f>
        <v>0.74813219999999969</v>
      </c>
      <c r="W252" s="128">
        <f t="shared" si="48"/>
        <v>0</v>
      </c>
      <c r="X252" s="128">
        <f t="shared" si="49"/>
        <v>0.22364165231999991</v>
      </c>
      <c r="Y252" s="128">
        <f t="shared" si="50"/>
        <v>0</v>
      </c>
      <c r="Z252" s="128">
        <f t="shared" si="51"/>
        <v>0.67</v>
      </c>
    </row>
    <row r="253" spans="1:26" s="1" customFormat="1" ht="24.95" customHeight="1">
      <c r="A253" s="22" t="s">
        <v>116</v>
      </c>
      <c r="B253" s="22" t="s">
        <v>2589</v>
      </c>
      <c r="C253" s="61">
        <v>248</v>
      </c>
      <c r="D253" s="95" t="s">
        <v>360</v>
      </c>
      <c r="E253" s="22" t="s">
        <v>3023</v>
      </c>
      <c r="F253" s="30">
        <v>1</v>
      </c>
      <c r="G253" s="30">
        <v>79</v>
      </c>
      <c r="H253" s="30">
        <v>1</v>
      </c>
      <c r="I253" s="30">
        <v>0</v>
      </c>
      <c r="J253" s="30">
        <v>0</v>
      </c>
      <c r="K253" s="25">
        <f t="shared" si="44"/>
        <v>81</v>
      </c>
      <c r="L253" s="25">
        <v>50129967628</v>
      </c>
      <c r="M253" s="25" t="s">
        <v>89</v>
      </c>
      <c r="N253" s="45" t="s">
        <v>129</v>
      </c>
      <c r="O253" s="126">
        <v>2770</v>
      </c>
      <c r="P253" s="127">
        <v>2.3860000000000001</v>
      </c>
      <c r="Q253" s="127">
        <v>0.71499999999999997</v>
      </c>
      <c r="R253" s="128">
        <f t="shared" si="45"/>
        <v>3.101</v>
      </c>
      <c r="S253" s="128">
        <f t="shared" si="46"/>
        <v>1.8583653000000002</v>
      </c>
      <c r="T253" s="128">
        <f t="shared" si="47"/>
        <v>3.2102084</v>
      </c>
      <c r="U253" s="151">
        <v>0</v>
      </c>
      <c r="V253" s="128">
        <f>T253-Q253</f>
        <v>2.4952084000000001</v>
      </c>
      <c r="W253" s="128">
        <f t="shared" si="48"/>
        <v>0</v>
      </c>
      <c r="X253" s="128">
        <f t="shared" si="49"/>
        <v>0.74590096437333342</v>
      </c>
      <c r="Y253" s="128">
        <f t="shared" si="50"/>
        <v>0</v>
      </c>
      <c r="Z253" s="128">
        <f t="shared" si="51"/>
        <v>2.2400000000000002</v>
      </c>
    </row>
    <row r="254" spans="1:26" s="1" customFormat="1" ht="24.95" customHeight="1">
      <c r="A254" s="22" t="s">
        <v>117</v>
      </c>
      <c r="B254" s="22" t="s">
        <v>2891</v>
      </c>
      <c r="C254" s="61">
        <v>249</v>
      </c>
      <c r="D254" s="95" t="s">
        <v>389</v>
      </c>
      <c r="E254" s="22" t="s">
        <v>2892</v>
      </c>
      <c r="F254" s="30">
        <v>20</v>
      </c>
      <c r="G254" s="30">
        <v>76</v>
      </c>
      <c r="H254" s="30">
        <v>82</v>
      </c>
      <c r="I254" s="30">
        <v>0</v>
      </c>
      <c r="J254" s="30">
        <v>38</v>
      </c>
      <c r="K254" s="25">
        <f t="shared" si="44"/>
        <v>216</v>
      </c>
      <c r="L254" s="62">
        <v>11630100005473</v>
      </c>
      <c r="M254" s="25" t="s">
        <v>88</v>
      </c>
      <c r="N254" s="46" t="s">
        <v>130</v>
      </c>
      <c r="O254" s="126">
        <v>5456</v>
      </c>
      <c r="P254" s="127">
        <v>4.6820000000000004</v>
      </c>
      <c r="Q254" s="127">
        <v>18.313200000000002</v>
      </c>
      <c r="R254" s="128">
        <f t="shared" si="45"/>
        <v>22.995200000000004</v>
      </c>
      <c r="S254" s="128">
        <f t="shared" si="46"/>
        <v>3.6603758400000004</v>
      </c>
      <c r="T254" s="128">
        <f t="shared" si="47"/>
        <v>6.3230675199999995</v>
      </c>
      <c r="U254" s="151">
        <v>0</v>
      </c>
      <c r="V254" s="151">
        <v>0</v>
      </c>
      <c r="W254" s="128">
        <f t="shared" si="48"/>
        <v>0</v>
      </c>
      <c r="X254" s="128">
        <f t="shared" si="49"/>
        <v>0</v>
      </c>
      <c r="Y254" s="128">
        <f t="shared" si="50"/>
        <v>0</v>
      </c>
      <c r="Z254" s="128">
        <f t="shared" si="51"/>
        <v>0</v>
      </c>
    </row>
    <row r="255" spans="1:26" s="1" customFormat="1" ht="24.95" customHeight="1">
      <c r="A255" s="22" t="s">
        <v>117</v>
      </c>
      <c r="B255" s="22" t="s">
        <v>2442</v>
      </c>
      <c r="C255" s="61">
        <v>250</v>
      </c>
      <c r="D255" s="95" t="s">
        <v>334</v>
      </c>
      <c r="E255" s="22" t="s">
        <v>2443</v>
      </c>
      <c r="F255" s="30">
        <v>12</v>
      </c>
      <c r="G255" s="30">
        <v>36</v>
      </c>
      <c r="H255" s="30">
        <v>9</v>
      </c>
      <c r="I255" s="30">
        <v>0</v>
      </c>
      <c r="J255" s="30">
        <v>23</v>
      </c>
      <c r="K255" s="25">
        <f t="shared" si="44"/>
        <v>80</v>
      </c>
      <c r="L255" s="25">
        <v>50044378285</v>
      </c>
      <c r="M255" s="25" t="s">
        <v>89</v>
      </c>
      <c r="N255" s="45" t="s">
        <v>129</v>
      </c>
      <c r="O255" s="126">
        <v>3195</v>
      </c>
      <c r="P255" s="127">
        <v>0.58206760000000046</v>
      </c>
      <c r="Q255" s="127">
        <v>0.64718496999999786</v>
      </c>
      <c r="R255" s="128">
        <f t="shared" si="45"/>
        <v>1.2292525699999983</v>
      </c>
      <c r="S255" s="128">
        <f t="shared" si="46"/>
        <v>2.1434935500000001</v>
      </c>
      <c r="T255" s="128">
        <f t="shared" si="47"/>
        <v>3.7027493999999996</v>
      </c>
      <c r="U255" s="128">
        <f t="shared" ref="U255:U267" si="54">S255-P255</f>
        <v>1.5614259499999996</v>
      </c>
      <c r="V255" s="128">
        <f t="shared" ref="V255:V267" si="55">T255-Q255</f>
        <v>3.0555644300000018</v>
      </c>
      <c r="W255" s="128">
        <f t="shared" si="48"/>
        <v>0.45036729151166655</v>
      </c>
      <c r="X255" s="128">
        <f t="shared" si="49"/>
        <v>0.9134100602746672</v>
      </c>
      <c r="Y255" s="128">
        <f t="shared" si="50"/>
        <v>1.35</v>
      </c>
      <c r="Z255" s="128">
        <f t="shared" si="51"/>
        <v>2.74</v>
      </c>
    </row>
    <row r="256" spans="1:26" s="1" customFormat="1" ht="24.95" customHeight="1">
      <c r="A256" s="22" t="s">
        <v>117</v>
      </c>
      <c r="B256" s="22" t="s">
        <v>2893</v>
      </c>
      <c r="C256" s="61">
        <v>251</v>
      </c>
      <c r="D256" s="97" t="s">
        <v>394</v>
      </c>
      <c r="E256" s="22" t="s">
        <v>2894</v>
      </c>
      <c r="F256" s="30">
        <v>0</v>
      </c>
      <c r="G256" s="30">
        <v>22</v>
      </c>
      <c r="H256" s="30">
        <v>28</v>
      </c>
      <c r="I256" s="30">
        <v>0</v>
      </c>
      <c r="J256" s="30">
        <v>4</v>
      </c>
      <c r="K256" s="25">
        <f t="shared" si="44"/>
        <v>54</v>
      </c>
      <c r="L256" s="62">
        <v>11630100005473</v>
      </c>
      <c r="M256" s="25" t="s">
        <v>88</v>
      </c>
      <c r="N256" s="46" t="s">
        <v>130</v>
      </c>
      <c r="O256" s="126">
        <v>2126</v>
      </c>
      <c r="P256" s="127">
        <v>0.93299999999999994</v>
      </c>
      <c r="Q256" s="127">
        <v>0.67400000000000015</v>
      </c>
      <c r="R256" s="128">
        <f t="shared" si="45"/>
        <v>1.6070000000000002</v>
      </c>
      <c r="S256" s="128">
        <f t="shared" si="46"/>
        <v>1.4263121400000001</v>
      </c>
      <c r="T256" s="128">
        <f t="shared" si="47"/>
        <v>2.4638639199999997</v>
      </c>
      <c r="U256" s="128">
        <f t="shared" si="54"/>
        <v>0.49331214000000012</v>
      </c>
      <c r="V256" s="128">
        <f t="shared" si="55"/>
        <v>1.7898639199999995</v>
      </c>
      <c r="W256" s="128">
        <f t="shared" si="48"/>
        <v>0.14228766491400002</v>
      </c>
      <c r="X256" s="128">
        <f t="shared" si="49"/>
        <v>0.53504998781866653</v>
      </c>
      <c r="Y256" s="128">
        <f t="shared" si="50"/>
        <v>0.43</v>
      </c>
      <c r="Z256" s="128">
        <f t="shared" si="51"/>
        <v>1.61</v>
      </c>
    </row>
    <row r="257" spans="1:26" s="1" customFormat="1" ht="24.95" customHeight="1">
      <c r="A257" s="22" t="s">
        <v>117</v>
      </c>
      <c r="B257" s="22" t="s">
        <v>2893</v>
      </c>
      <c r="C257" s="61">
        <v>252</v>
      </c>
      <c r="D257" s="95" t="s">
        <v>384</v>
      </c>
      <c r="E257" s="22" t="s">
        <v>2895</v>
      </c>
      <c r="F257" s="30">
        <v>0</v>
      </c>
      <c r="G257" s="30">
        <v>24</v>
      </c>
      <c r="H257" s="30">
        <v>46</v>
      </c>
      <c r="I257" s="30">
        <v>0</v>
      </c>
      <c r="J257" s="30">
        <v>0</v>
      </c>
      <c r="K257" s="25">
        <f t="shared" si="44"/>
        <v>70</v>
      </c>
      <c r="L257" s="62">
        <v>11630100005473</v>
      </c>
      <c r="M257" s="25" t="s">
        <v>88</v>
      </c>
      <c r="N257" s="46" t="s">
        <v>130</v>
      </c>
      <c r="O257" s="126">
        <v>1848</v>
      </c>
      <c r="P257" s="127">
        <v>0.54700000000000004</v>
      </c>
      <c r="Q257" s="127">
        <v>1.45</v>
      </c>
      <c r="R257" s="128">
        <f t="shared" si="45"/>
        <v>1.9969999999999999</v>
      </c>
      <c r="S257" s="128">
        <f t="shared" si="46"/>
        <v>1.2398047200000002</v>
      </c>
      <c r="T257" s="128">
        <f t="shared" si="47"/>
        <v>2.1416841600000001</v>
      </c>
      <c r="U257" s="128">
        <f t="shared" si="54"/>
        <v>0.69280472000000015</v>
      </c>
      <c r="V257" s="128">
        <f t="shared" si="55"/>
        <v>0.6916841600000001</v>
      </c>
      <c r="W257" s="128">
        <f t="shared" si="48"/>
        <v>0.1998279747386667</v>
      </c>
      <c r="X257" s="128">
        <f t="shared" si="49"/>
        <v>0.20676745156266671</v>
      </c>
      <c r="Y257" s="128">
        <f t="shared" si="50"/>
        <v>0.6</v>
      </c>
      <c r="Z257" s="128">
        <f t="shared" si="51"/>
        <v>0.62</v>
      </c>
    </row>
    <row r="258" spans="1:26" s="1" customFormat="1" ht="24.95" customHeight="1">
      <c r="A258" s="22" t="s">
        <v>117</v>
      </c>
      <c r="B258" s="22" t="s">
        <v>2442</v>
      </c>
      <c r="C258" s="61">
        <v>253</v>
      </c>
      <c r="D258" s="95" t="s">
        <v>263</v>
      </c>
      <c r="E258" s="22" t="s">
        <v>2445</v>
      </c>
      <c r="F258" s="30">
        <v>0</v>
      </c>
      <c r="G258" s="30">
        <v>41</v>
      </c>
      <c r="H258" s="30">
        <v>2</v>
      </c>
      <c r="I258" s="30">
        <v>0</v>
      </c>
      <c r="J258" s="30">
        <v>0</v>
      </c>
      <c r="K258" s="25">
        <f t="shared" si="44"/>
        <v>43</v>
      </c>
      <c r="L258" s="25">
        <v>50043904742</v>
      </c>
      <c r="M258" s="25" t="s">
        <v>89</v>
      </c>
      <c r="N258" s="45" t="s">
        <v>129</v>
      </c>
      <c r="O258" s="126">
        <v>1846</v>
      </c>
      <c r="P258" s="127">
        <v>0.22599999999999987</v>
      </c>
      <c r="Q258" s="127">
        <v>0.4590000000000003</v>
      </c>
      <c r="R258" s="128">
        <f t="shared" si="45"/>
        <v>0.68500000000000016</v>
      </c>
      <c r="S258" s="128">
        <f t="shared" si="46"/>
        <v>1.23846294</v>
      </c>
      <c r="T258" s="128">
        <f t="shared" si="47"/>
        <v>2.1393663199999997</v>
      </c>
      <c r="U258" s="128">
        <f t="shared" si="54"/>
        <v>1.0124629400000003</v>
      </c>
      <c r="V258" s="128">
        <f t="shared" si="55"/>
        <v>1.6803663199999994</v>
      </c>
      <c r="W258" s="128">
        <f t="shared" si="48"/>
        <v>0.29202806066066672</v>
      </c>
      <c r="X258" s="128">
        <f t="shared" si="49"/>
        <v>0.50231750525866659</v>
      </c>
      <c r="Y258" s="128">
        <f t="shared" si="50"/>
        <v>0.88</v>
      </c>
      <c r="Z258" s="128">
        <f t="shared" si="51"/>
        <v>1.51</v>
      </c>
    </row>
    <row r="259" spans="1:26" s="1" customFormat="1" ht="24.95" customHeight="1">
      <c r="A259" s="22" t="s">
        <v>117</v>
      </c>
      <c r="B259" s="22" t="s">
        <v>2455</v>
      </c>
      <c r="C259" s="61">
        <v>254</v>
      </c>
      <c r="D259" s="95" t="s">
        <v>253</v>
      </c>
      <c r="E259" s="22" t="s">
        <v>2459</v>
      </c>
      <c r="F259" s="30">
        <v>1</v>
      </c>
      <c r="G259" s="30">
        <v>57</v>
      </c>
      <c r="H259" s="30">
        <v>13</v>
      </c>
      <c r="I259" s="30">
        <v>0</v>
      </c>
      <c r="J259" s="30">
        <v>0</v>
      </c>
      <c r="K259" s="25">
        <f t="shared" si="44"/>
        <v>71</v>
      </c>
      <c r="L259" s="25">
        <v>50043903534</v>
      </c>
      <c r="M259" s="25" t="s">
        <v>89</v>
      </c>
      <c r="N259" s="45" t="s">
        <v>129</v>
      </c>
      <c r="O259" s="126">
        <v>2032</v>
      </c>
      <c r="P259" s="127">
        <v>0.4830000000000001</v>
      </c>
      <c r="Q259" s="127">
        <v>0.62</v>
      </c>
      <c r="R259" s="128">
        <f t="shared" si="45"/>
        <v>1.1030000000000002</v>
      </c>
      <c r="S259" s="128">
        <f t="shared" si="46"/>
        <v>1.3632484800000002</v>
      </c>
      <c r="T259" s="128">
        <f t="shared" si="47"/>
        <v>2.3549254399999997</v>
      </c>
      <c r="U259" s="128">
        <f t="shared" si="54"/>
        <v>0.88024848000000011</v>
      </c>
      <c r="V259" s="128">
        <f t="shared" si="55"/>
        <v>1.7349254399999996</v>
      </c>
      <c r="W259" s="128">
        <f t="shared" si="48"/>
        <v>0.25389300324800002</v>
      </c>
      <c r="X259" s="128">
        <f t="shared" si="49"/>
        <v>0.51862704486399991</v>
      </c>
      <c r="Y259" s="128">
        <f t="shared" si="50"/>
        <v>0.76</v>
      </c>
      <c r="Z259" s="128">
        <f t="shared" si="51"/>
        <v>1.56</v>
      </c>
    </row>
    <row r="260" spans="1:26" s="1" customFormat="1" ht="24.95" customHeight="1">
      <c r="A260" s="22" t="s">
        <v>117</v>
      </c>
      <c r="B260" s="22" t="s">
        <v>2442</v>
      </c>
      <c r="C260" s="61">
        <v>255</v>
      </c>
      <c r="D260" s="95" t="s">
        <v>335</v>
      </c>
      <c r="E260" s="22" t="s">
        <v>2444</v>
      </c>
      <c r="F260" s="30">
        <v>3</v>
      </c>
      <c r="G260" s="30">
        <v>94</v>
      </c>
      <c r="H260" s="30">
        <v>23</v>
      </c>
      <c r="I260" s="30">
        <v>0</v>
      </c>
      <c r="J260" s="30">
        <v>7</v>
      </c>
      <c r="K260" s="25">
        <f t="shared" si="44"/>
        <v>127</v>
      </c>
      <c r="L260" s="25">
        <v>50044378296</v>
      </c>
      <c r="M260" s="25" t="s">
        <v>89</v>
      </c>
      <c r="N260" s="45" t="s">
        <v>129</v>
      </c>
      <c r="O260" s="126">
        <v>5447</v>
      </c>
      <c r="P260" s="127">
        <v>0.76054040000000089</v>
      </c>
      <c r="Q260" s="127">
        <v>2.3410000000000006</v>
      </c>
      <c r="R260" s="128">
        <f t="shared" si="45"/>
        <v>3.1015404000000015</v>
      </c>
      <c r="S260" s="128">
        <f t="shared" si="46"/>
        <v>3.6543378300000002</v>
      </c>
      <c r="T260" s="128">
        <f t="shared" si="47"/>
        <v>6.3126372399999999</v>
      </c>
      <c r="U260" s="128">
        <f t="shared" si="54"/>
        <v>2.8937974299999993</v>
      </c>
      <c r="V260" s="128">
        <f t="shared" si="55"/>
        <v>3.9716372399999993</v>
      </c>
      <c r="W260" s="128">
        <f t="shared" si="48"/>
        <v>0.83466763872633309</v>
      </c>
      <c r="X260" s="128">
        <f t="shared" si="49"/>
        <v>1.1872547589439999</v>
      </c>
      <c r="Y260" s="128">
        <f t="shared" si="50"/>
        <v>2.5</v>
      </c>
      <c r="Z260" s="128">
        <f t="shared" si="51"/>
        <v>3.56</v>
      </c>
    </row>
    <row r="261" spans="1:26" s="1" customFormat="1" ht="24.95" customHeight="1">
      <c r="A261" s="22" t="s">
        <v>117</v>
      </c>
      <c r="B261" s="22" t="s">
        <v>2449</v>
      </c>
      <c r="C261" s="61">
        <v>256</v>
      </c>
      <c r="D261" s="95" t="s">
        <v>257</v>
      </c>
      <c r="E261" s="22" t="s">
        <v>2450</v>
      </c>
      <c r="F261" s="30">
        <v>2</v>
      </c>
      <c r="G261" s="30">
        <v>21</v>
      </c>
      <c r="H261" s="30">
        <v>66</v>
      </c>
      <c r="I261" s="30">
        <v>0</v>
      </c>
      <c r="J261" s="30">
        <v>5</v>
      </c>
      <c r="K261" s="25">
        <f t="shared" si="44"/>
        <v>94</v>
      </c>
      <c r="L261" s="25">
        <v>50043903737</v>
      </c>
      <c r="M261" s="25" t="s">
        <v>89</v>
      </c>
      <c r="N261" s="45" t="s">
        <v>129</v>
      </c>
      <c r="O261" s="126">
        <v>1767</v>
      </c>
      <c r="P261" s="127">
        <v>0.72200880000000123</v>
      </c>
      <c r="Q261" s="127">
        <v>1.1658468600000018</v>
      </c>
      <c r="R261" s="128">
        <f t="shared" si="45"/>
        <v>1.8878556600000032</v>
      </c>
      <c r="S261" s="128">
        <f t="shared" si="46"/>
        <v>1.1854626300000002</v>
      </c>
      <c r="T261" s="128">
        <f t="shared" si="47"/>
        <v>2.0478116399999999</v>
      </c>
      <c r="U261" s="128">
        <f t="shared" si="54"/>
        <v>0.46345382999999896</v>
      </c>
      <c r="V261" s="128">
        <f t="shared" si="55"/>
        <v>0.88196477999999812</v>
      </c>
      <c r="W261" s="128">
        <f t="shared" si="48"/>
        <v>0.1336755330329997</v>
      </c>
      <c r="X261" s="128">
        <f t="shared" si="49"/>
        <v>0.26364867156799948</v>
      </c>
      <c r="Y261" s="128">
        <f t="shared" si="50"/>
        <v>0.4</v>
      </c>
      <c r="Z261" s="128">
        <f t="shared" si="51"/>
        <v>0.79</v>
      </c>
    </row>
    <row r="262" spans="1:26" s="1" customFormat="1" ht="24.95" customHeight="1">
      <c r="A262" s="22" t="s">
        <v>117</v>
      </c>
      <c r="B262" s="22" t="s">
        <v>2440</v>
      </c>
      <c r="C262" s="61">
        <v>257</v>
      </c>
      <c r="D262" s="95" t="s">
        <v>260</v>
      </c>
      <c r="E262" s="22" t="s">
        <v>2441</v>
      </c>
      <c r="F262" s="24">
        <v>36</v>
      </c>
      <c r="G262" s="24">
        <v>77</v>
      </c>
      <c r="H262" s="24">
        <v>68</v>
      </c>
      <c r="I262" s="30">
        <v>0</v>
      </c>
      <c r="J262" s="24">
        <v>0</v>
      </c>
      <c r="K262" s="25">
        <f t="shared" ref="K262:K271" si="56">J262+I262+H262+G262+F262</f>
        <v>181</v>
      </c>
      <c r="L262" s="25">
        <v>50043904628</v>
      </c>
      <c r="M262" s="25" t="s">
        <v>89</v>
      </c>
      <c r="N262" s="45" t="s">
        <v>129</v>
      </c>
      <c r="O262" s="126">
        <v>6247</v>
      </c>
      <c r="P262" s="127">
        <v>1.5719999999999994</v>
      </c>
      <c r="Q262" s="127">
        <v>2.1</v>
      </c>
      <c r="R262" s="128">
        <f t="shared" ref="R262:R271" si="57">P262+Q262</f>
        <v>3.6719999999999997</v>
      </c>
      <c r="S262" s="128">
        <f t="shared" ref="S262:S271" si="58">O262*0.00067089</f>
        <v>4.1910498300000008</v>
      </c>
      <c r="T262" s="128">
        <f t="shared" ref="T262:T271" si="59">O262*0.00115892</f>
        <v>7.2397732399999999</v>
      </c>
      <c r="U262" s="128">
        <f t="shared" si="54"/>
        <v>2.6190498300000016</v>
      </c>
      <c r="V262" s="128">
        <f t="shared" si="55"/>
        <v>5.1397732400000002</v>
      </c>
      <c r="W262" s="128">
        <f t="shared" ref="W262:W271" si="60">U262/3*86.53%</f>
        <v>0.75542127263300041</v>
      </c>
      <c r="X262" s="128">
        <f t="shared" ref="X262:X271" si="61">V262/3*89.68%</f>
        <v>1.5364495472106667</v>
      </c>
      <c r="Y262" s="128">
        <f t="shared" ref="Y262:Y271" si="62">ROUND(W262*3,2)</f>
        <v>2.27</v>
      </c>
      <c r="Z262" s="128">
        <f t="shared" ref="Z262:Z271" si="63">ROUND(X262*3,2)</f>
        <v>4.6100000000000003</v>
      </c>
    </row>
    <row r="263" spans="1:26" s="1" customFormat="1" ht="24.95" customHeight="1">
      <c r="A263" s="22" t="s">
        <v>117</v>
      </c>
      <c r="B263" s="22" t="s">
        <v>2446</v>
      </c>
      <c r="C263" s="61">
        <v>258</v>
      </c>
      <c r="D263" s="95" t="s">
        <v>259</v>
      </c>
      <c r="E263" s="22" t="s">
        <v>2448</v>
      </c>
      <c r="F263" s="30">
        <v>1</v>
      </c>
      <c r="G263" s="30">
        <v>31</v>
      </c>
      <c r="H263" s="30">
        <v>32</v>
      </c>
      <c r="I263" s="30">
        <v>0</v>
      </c>
      <c r="J263" s="30">
        <v>0</v>
      </c>
      <c r="K263" s="25">
        <f t="shared" si="56"/>
        <v>64</v>
      </c>
      <c r="L263" s="25">
        <v>50043904572</v>
      </c>
      <c r="M263" s="25" t="s">
        <v>89</v>
      </c>
      <c r="N263" s="45" t="s">
        <v>129</v>
      </c>
      <c r="O263" s="126">
        <v>2639</v>
      </c>
      <c r="P263" s="127">
        <v>0.33500000000000002</v>
      </c>
      <c r="Q263" s="127">
        <v>0.41200000000000014</v>
      </c>
      <c r="R263" s="128">
        <f t="shared" si="57"/>
        <v>0.74700000000000011</v>
      </c>
      <c r="S263" s="128">
        <f t="shared" si="58"/>
        <v>1.7704787100000001</v>
      </c>
      <c r="T263" s="128">
        <f t="shared" si="59"/>
        <v>3.0583898799999996</v>
      </c>
      <c r="U263" s="128">
        <f t="shared" si="54"/>
        <v>1.4354787100000002</v>
      </c>
      <c r="V263" s="128">
        <f t="shared" si="55"/>
        <v>2.6463898799999992</v>
      </c>
      <c r="W263" s="128">
        <f t="shared" si="60"/>
        <v>0.41403990925433337</v>
      </c>
      <c r="X263" s="128">
        <f t="shared" si="61"/>
        <v>0.79109414812799983</v>
      </c>
      <c r="Y263" s="128">
        <f t="shared" si="62"/>
        <v>1.24</v>
      </c>
      <c r="Z263" s="128">
        <f t="shared" si="63"/>
        <v>2.37</v>
      </c>
    </row>
    <row r="264" spans="1:26" s="1" customFormat="1" ht="24.95" customHeight="1">
      <c r="A264" s="22" t="s">
        <v>117</v>
      </c>
      <c r="B264" s="22" t="s">
        <v>2639</v>
      </c>
      <c r="C264" s="61">
        <v>259</v>
      </c>
      <c r="D264" s="95" t="s">
        <v>261</v>
      </c>
      <c r="E264" s="22" t="s">
        <v>2640</v>
      </c>
      <c r="F264" s="30">
        <v>19</v>
      </c>
      <c r="G264" s="30">
        <v>12</v>
      </c>
      <c r="H264" s="30">
        <v>65</v>
      </c>
      <c r="I264" s="30">
        <v>0</v>
      </c>
      <c r="J264" s="30">
        <v>0</v>
      </c>
      <c r="K264" s="25">
        <f t="shared" si="56"/>
        <v>96</v>
      </c>
      <c r="L264" s="25">
        <v>50043904640</v>
      </c>
      <c r="M264" s="25" t="s">
        <v>89</v>
      </c>
      <c r="N264" s="45" t="s">
        <v>129</v>
      </c>
      <c r="O264" s="126">
        <v>2784</v>
      </c>
      <c r="P264" s="127">
        <v>0.37</v>
      </c>
      <c r="Q264" s="127">
        <v>0.56899999999999951</v>
      </c>
      <c r="R264" s="128">
        <f t="shared" si="57"/>
        <v>0.9389999999999995</v>
      </c>
      <c r="S264" s="128">
        <f t="shared" si="58"/>
        <v>1.8677577600000002</v>
      </c>
      <c r="T264" s="128">
        <f t="shared" si="59"/>
        <v>3.2264332799999997</v>
      </c>
      <c r="U264" s="128">
        <f t="shared" si="54"/>
        <v>1.4977577600000003</v>
      </c>
      <c r="V264" s="128">
        <f t="shared" si="55"/>
        <v>2.6574332800000002</v>
      </c>
      <c r="W264" s="128">
        <f t="shared" si="60"/>
        <v>0.43200326324266675</v>
      </c>
      <c r="X264" s="128">
        <f t="shared" si="61"/>
        <v>0.7943953885013334</v>
      </c>
      <c r="Y264" s="128">
        <f t="shared" si="62"/>
        <v>1.3</v>
      </c>
      <c r="Z264" s="128">
        <f t="shared" si="63"/>
        <v>2.38</v>
      </c>
    </row>
    <row r="265" spans="1:26" s="1" customFormat="1" ht="24.95" customHeight="1">
      <c r="A265" s="22" t="s">
        <v>117</v>
      </c>
      <c r="B265" s="22" t="s">
        <v>2455</v>
      </c>
      <c r="C265" s="61">
        <v>260</v>
      </c>
      <c r="D265" s="95" t="s">
        <v>254</v>
      </c>
      <c r="E265" s="22" t="s">
        <v>2460</v>
      </c>
      <c r="F265" s="30">
        <v>0</v>
      </c>
      <c r="G265" s="30">
        <v>37</v>
      </c>
      <c r="H265" s="30">
        <v>65</v>
      </c>
      <c r="I265" s="30">
        <v>0</v>
      </c>
      <c r="J265" s="30">
        <v>0</v>
      </c>
      <c r="K265" s="25">
        <f t="shared" si="56"/>
        <v>102</v>
      </c>
      <c r="L265" s="25">
        <v>50043903589</v>
      </c>
      <c r="M265" s="25" t="s">
        <v>89</v>
      </c>
      <c r="N265" s="45" t="s">
        <v>129</v>
      </c>
      <c r="O265" s="126">
        <v>2772</v>
      </c>
      <c r="P265" s="127">
        <v>0.59400000000000019</v>
      </c>
      <c r="Q265" s="127">
        <v>0.88199999999999923</v>
      </c>
      <c r="R265" s="128">
        <f t="shared" si="57"/>
        <v>1.4759999999999995</v>
      </c>
      <c r="S265" s="128">
        <f t="shared" si="58"/>
        <v>1.8597070800000002</v>
      </c>
      <c r="T265" s="128">
        <f t="shared" si="59"/>
        <v>3.2125262399999999</v>
      </c>
      <c r="U265" s="128">
        <f t="shared" si="54"/>
        <v>1.2657070799999999</v>
      </c>
      <c r="V265" s="128">
        <f t="shared" si="55"/>
        <v>2.3305262400000006</v>
      </c>
      <c r="W265" s="128">
        <f t="shared" si="60"/>
        <v>0.36507211210799995</v>
      </c>
      <c r="X265" s="128">
        <f t="shared" si="61"/>
        <v>0.69667197734400022</v>
      </c>
      <c r="Y265" s="128">
        <f t="shared" si="62"/>
        <v>1.1000000000000001</v>
      </c>
      <c r="Z265" s="128">
        <f t="shared" si="63"/>
        <v>2.09</v>
      </c>
    </row>
    <row r="266" spans="1:26" s="1" customFormat="1" ht="24.95" customHeight="1">
      <c r="A266" s="22" t="s">
        <v>117</v>
      </c>
      <c r="B266" s="22" t="s">
        <v>2446</v>
      </c>
      <c r="C266" s="61">
        <v>261</v>
      </c>
      <c r="D266" s="95" t="s">
        <v>258</v>
      </c>
      <c r="E266" s="22" t="s">
        <v>2447</v>
      </c>
      <c r="F266" s="30">
        <v>0</v>
      </c>
      <c r="G266" s="30">
        <v>8</v>
      </c>
      <c r="H266" s="30">
        <v>44</v>
      </c>
      <c r="I266" s="30">
        <v>0</v>
      </c>
      <c r="J266" s="30">
        <v>0</v>
      </c>
      <c r="K266" s="25">
        <f t="shared" si="56"/>
        <v>52</v>
      </c>
      <c r="L266" s="25">
        <v>50043903793</v>
      </c>
      <c r="M266" s="25" t="s">
        <v>89</v>
      </c>
      <c r="N266" s="45" t="s">
        <v>129</v>
      </c>
      <c r="O266" s="126">
        <v>1840</v>
      </c>
      <c r="P266" s="127">
        <v>0.43400000000000005</v>
      </c>
      <c r="Q266" s="127">
        <v>0.46600000000000019</v>
      </c>
      <c r="R266" s="128">
        <f t="shared" si="57"/>
        <v>0.90000000000000024</v>
      </c>
      <c r="S266" s="128">
        <f t="shared" si="58"/>
        <v>1.2344376000000001</v>
      </c>
      <c r="T266" s="128">
        <f t="shared" si="59"/>
        <v>2.1324128</v>
      </c>
      <c r="U266" s="128">
        <f t="shared" si="54"/>
        <v>0.80043760000000008</v>
      </c>
      <c r="V266" s="128">
        <f t="shared" si="55"/>
        <v>1.6664127999999998</v>
      </c>
      <c r="W266" s="128">
        <f t="shared" si="60"/>
        <v>0.23087288509333337</v>
      </c>
      <c r="X266" s="128">
        <f t="shared" si="61"/>
        <v>0.49814633301333333</v>
      </c>
      <c r="Y266" s="128">
        <f t="shared" si="62"/>
        <v>0.69</v>
      </c>
      <c r="Z266" s="128">
        <f t="shared" si="63"/>
        <v>1.49</v>
      </c>
    </row>
    <row r="267" spans="1:26" s="1" customFormat="1" ht="24.95" customHeight="1">
      <c r="A267" s="22" t="s">
        <v>117</v>
      </c>
      <c r="B267" s="22" t="s">
        <v>2453</v>
      </c>
      <c r="C267" s="61">
        <v>262</v>
      </c>
      <c r="D267" s="95" t="s">
        <v>255</v>
      </c>
      <c r="E267" s="22" t="s">
        <v>2454</v>
      </c>
      <c r="F267" s="30">
        <v>8</v>
      </c>
      <c r="G267" s="30">
        <v>37</v>
      </c>
      <c r="H267" s="30">
        <v>69</v>
      </c>
      <c r="I267" s="30">
        <v>0</v>
      </c>
      <c r="J267" s="30">
        <v>2</v>
      </c>
      <c r="K267" s="25">
        <f t="shared" si="56"/>
        <v>116</v>
      </c>
      <c r="L267" s="25">
        <v>50043903646</v>
      </c>
      <c r="M267" s="25" t="s">
        <v>89</v>
      </c>
      <c r="N267" s="45" t="s">
        <v>129</v>
      </c>
      <c r="O267" s="126">
        <v>2808</v>
      </c>
      <c r="P267" s="127">
        <v>0.85400000000000009</v>
      </c>
      <c r="Q267" s="127">
        <v>1.2050000000000001</v>
      </c>
      <c r="R267" s="128">
        <f t="shared" si="57"/>
        <v>2.0590000000000002</v>
      </c>
      <c r="S267" s="128">
        <f t="shared" si="58"/>
        <v>1.8838591200000001</v>
      </c>
      <c r="T267" s="128">
        <f t="shared" si="59"/>
        <v>3.2542473599999999</v>
      </c>
      <c r="U267" s="128">
        <f t="shared" si="54"/>
        <v>1.02985912</v>
      </c>
      <c r="V267" s="128">
        <f t="shared" si="55"/>
        <v>2.0492473599999999</v>
      </c>
      <c r="W267" s="128">
        <f t="shared" si="60"/>
        <v>0.29704569884533333</v>
      </c>
      <c r="X267" s="128">
        <f t="shared" si="61"/>
        <v>0.61258834414933327</v>
      </c>
      <c r="Y267" s="128">
        <f t="shared" si="62"/>
        <v>0.89</v>
      </c>
      <c r="Z267" s="128">
        <f t="shared" si="63"/>
        <v>1.84</v>
      </c>
    </row>
    <row r="268" spans="1:26" s="1" customFormat="1" ht="24.95" customHeight="1">
      <c r="A268" s="22" t="s">
        <v>117</v>
      </c>
      <c r="B268" s="22" t="s">
        <v>2449</v>
      </c>
      <c r="C268" s="61">
        <v>263</v>
      </c>
      <c r="D268" s="95" t="s">
        <v>336</v>
      </c>
      <c r="E268" s="22" t="s">
        <v>2451</v>
      </c>
      <c r="F268" s="30">
        <v>0</v>
      </c>
      <c r="G268" s="30">
        <v>8</v>
      </c>
      <c r="H268" s="30">
        <v>56</v>
      </c>
      <c r="I268" s="30">
        <v>0</v>
      </c>
      <c r="J268" s="30">
        <v>2</v>
      </c>
      <c r="K268" s="25">
        <f t="shared" si="56"/>
        <v>66</v>
      </c>
      <c r="L268" s="25">
        <v>50044378310</v>
      </c>
      <c r="M268" s="25" t="s">
        <v>89</v>
      </c>
      <c r="N268" s="45" t="s">
        <v>129</v>
      </c>
      <c r="O268" s="126">
        <v>1952</v>
      </c>
      <c r="P268" s="127">
        <v>1.4830000000000001</v>
      </c>
      <c r="Q268" s="127">
        <v>1.3010000000000002</v>
      </c>
      <c r="R268" s="128">
        <f t="shared" si="57"/>
        <v>2.7840000000000003</v>
      </c>
      <c r="S268" s="128">
        <f t="shared" si="58"/>
        <v>1.3095772800000001</v>
      </c>
      <c r="T268" s="128">
        <f t="shared" si="59"/>
        <v>2.26221184</v>
      </c>
      <c r="U268" s="151">
        <v>0</v>
      </c>
      <c r="V268" s="128">
        <f>T268-Q268</f>
        <v>0.96121183999999982</v>
      </c>
      <c r="W268" s="128">
        <f t="shared" si="60"/>
        <v>0</v>
      </c>
      <c r="X268" s="128">
        <f t="shared" si="61"/>
        <v>0.28733825937066665</v>
      </c>
      <c r="Y268" s="128">
        <f t="shared" si="62"/>
        <v>0</v>
      </c>
      <c r="Z268" s="128">
        <f t="shared" si="63"/>
        <v>0.86</v>
      </c>
    </row>
    <row r="269" spans="1:26" s="1" customFormat="1" ht="24.95" customHeight="1">
      <c r="A269" s="22" t="s">
        <v>117</v>
      </c>
      <c r="B269" s="22" t="s">
        <v>2449</v>
      </c>
      <c r="C269" s="61">
        <v>264</v>
      </c>
      <c r="D269" s="95" t="s">
        <v>256</v>
      </c>
      <c r="E269" s="22" t="s">
        <v>2452</v>
      </c>
      <c r="F269" s="30">
        <v>1</v>
      </c>
      <c r="G269" s="30">
        <v>30</v>
      </c>
      <c r="H269" s="30">
        <v>26</v>
      </c>
      <c r="I269" s="30">
        <v>0</v>
      </c>
      <c r="J269" s="30">
        <v>0</v>
      </c>
      <c r="K269" s="25">
        <f t="shared" si="56"/>
        <v>57</v>
      </c>
      <c r="L269" s="25">
        <v>50043903704</v>
      </c>
      <c r="M269" s="25" t="s">
        <v>89</v>
      </c>
      <c r="N269" s="45" t="s">
        <v>129</v>
      </c>
      <c r="O269" s="126">
        <v>1784</v>
      </c>
      <c r="P269" s="127">
        <v>0.53375059999999941</v>
      </c>
      <c r="Q269" s="127">
        <v>0.83100000000000018</v>
      </c>
      <c r="R269" s="128">
        <f t="shared" si="57"/>
        <v>1.3647505999999996</v>
      </c>
      <c r="S269" s="128">
        <f t="shared" si="58"/>
        <v>1.1968677600000002</v>
      </c>
      <c r="T269" s="128">
        <f t="shared" si="59"/>
        <v>2.06751328</v>
      </c>
      <c r="U269" s="128">
        <f>S269-P269</f>
        <v>0.66311716000000076</v>
      </c>
      <c r="V269" s="128">
        <f>T269-Q269</f>
        <v>1.2365132799999998</v>
      </c>
      <c r="W269" s="128">
        <f t="shared" si="60"/>
        <v>0.19126509284933355</v>
      </c>
      <c r="X269" s="128">
        <f t="shared" si="61"/>
        <v>0.36963503650133334</v>
      </c>
      <c r="Y269" s="128">
        <f t="shared" si="62"/>
        <v>0.56999999999999995</v>
      </c>
      <c r="Z269" s="128">
        <f t="shared" si="63"/>
        <v>1.1100000000000001</v>
      </c>
    </row>
    <row r="270" spans="1:26" s="1" customFormat="1" ht="24.95" customHeight="1">
      <c r="A270" s="22" t="s">
        <v>117</v>
      </c>
      <c r="B270" s="22" t="s">
        <v>2639</v>
      </c>
      <c r="C270" s="61">
        <v>265</v>
      </c>
      <c r="D270" s="95" t="s">
        <v>262</v>
      </c>
      <c r="E270" s="65" t="s">
        <v>2890</v>
      </c>
      <c r="F270" s="30">
        <v>8</v>
      </c>
      <c r="G270" s="30">
        <v>25</v>
      </c>
      <c r="H270" s="30">
        <v>5</v>
      </c>
      <c r="I270" s="30">
        <v>0</v>
      </c>
      <c r="J270" s="30">
        <v>0</v>
      </c>
      <c r="K270" s="25">
        <f t="shared" si="56"/>
        <v>38</v>
      </c>
      <c r="L270" s="25">
        <v>50043904673</v>
      </c>
      <c r="M270" s="25" t="s">
        <v>89</v>
      </c>
      <c r="N270" s="45" t="s">
        <v>129</v>
      </c>
      <c r="O270" s="126">
        <v>1181</v>
      </c>
      <c r="P270" s="127">
        <v>0.33800000000000013</v>
      </c>
      <c r="Q270" s="127">
        <v>0.50876999999999906</v>
      </c>
      <c r="R270" s="128">
        <f t="shared" si="57"/>
        <v>0.84676999999999913</v>
      </c>
      <c r="S270" s="128">
        <f t="shared" si="58"/>
        <v>0.79232109000000006</v>
      </c>
      <c r="T270" s="128">
        <f t="shared" si="59"/>
        <v>1.36868452</v>
      </c>
      <c r="U270" s="128">
        <f>S270-P270</f>
        <v>0.45432108999999993</v>
      </c>
      <c r="V270" s="128">
        <f>T270-Q270</f>
        <v>0.8599145200000009</v>
      </c>
      <c r="W270" s="128">
        <f t="shared" si="60"/>
        <v>0.13104134639233331</v>
      </c>
      <c r="X270" s="128">
        <f t="shared" si="61"/>
        <v>0.25705711384533364</v>
      </c>
      <c r="Y270" s="128">
        <f t="shared" si="62"/>
        <v>0.39</v>
      </c>
      <c r="Z270" s="128">
        <f t="shared" si="63"/>
        <v>0.77</v>
      </c>
    </row>
    <row r="271" spans="1:26" s="1" customFormat="1" ht="24.95" customHeight="1">
      <c r="A271" s="22" t="s">
        <v>117</v>
      </c>
      <c r="B271" s="22" t="s">
        <v>2891</v>
      </c>
      <c r="C271" s="61">
        <v>266</v>
      </c>
      <c r="D271" s="95" t="s">
        <v>397</v>
      </c>
      <c r="E271" s="22" t="s">
        <v>2931</v>
      </c>
      <c r="F271" s="63">
        <v>8</v>
      </c>
      <c r="G271" s="63">
        <v>88</v>
      </c>
      <c r="H271" s="63">
        <v>70</v>
      </c>
      <c r="I271" s="30">
        <v>0</v>
      </c>
      <c r="J271" s="63">
        <v>0</v>
      </c>
      <c r="K271" s="25">
        <f t="shared" si="56"/>
        <v>166</v>
      </c>
      <c r="L271" s="62">
        <v>11630100005473</v>
      </c>
      <c r="M271" s="25" t="s">
        <v>88</v>
      </c>
      <c r="N271" s="46" t="s">
        <v>130</v>
      </c>
      <c r="O271" s="126">
        <v>5434</v>
      </c>
      <c r="P271" s="127">
        <v>4.5510000000000002</v>
      </c>
      <c r="Q271" s="127">
        <v>2.7110000000000003</v>
      </c>
      <c r="R271" s="128">
        <f t="shared" si="57"/>
        <v>7.2620000000000005</v>
      </c>
      <c r="S271" s="128">
        <f t="shared" si="58"/>
        <v>3.6456162600000002</v>
      </c>
      <c r="T271" s="128">
        <f t="shared" si="59"/>
        <v>6.2975712799999997</v>
      </c>
      <c r="U271" s="151">
        <v>0</v>
      </c>
      <c r="V271" s="128">
        <f>T271-Q271</f>
        <v>3.5865712799999994</v>
      </c>
      <c r="W271" s="128">
        <f t="shared" si="60"/>
        <v>0</v>
      </c>
      <c r="X271" s="128">
        <f t="shared" si="61"/>
        <v>1.0721457079679997</v>
      </c>
      <c r="Y271" s="128">
        <f t="shared" si="62"/>
        <v>0</v>
      </c>
      <c r="Z271" s="128">
        <f t="shared" si="63"/>
        <v>3.22</v>
      </c>
    </row>
    <row r="272" spans="1:26" s="3" customFormat="1" ht="30" customHeight="1">
      <c r="A272" s="248" t="s">
        <v>115</v>
      </c>
      <c r="B272" s="248"/>
      <c r="C272" s="248"/>
      <c r="D272" s="248"/>
      <c r="E272" s="248"/>
      <c r="F272" s="28"/>
      <c r="G272" s="28"/>
      <c r="H272" s="28"/>
      <c r="I272" s="28"/>
      <c r="J272" s="28"/>
      <c r="K272" s="14">
        <f>SUM(K6:K271)</f>
        <v>26776</v>
      </c>
      <c r="L272" s="29"/>
      <c r="M272" s="29"/>
      <c r="N272" s="29"/>
      <c r="O272" s="54">
        <f t="shared" ref="O272:V272" si="64">SUM(O6:O271)</f>
        <v>799025</v>
      </c>
      <c r="P272" s="150">
        <f t="shared" si="64"/>
        <v>250.09149419999997</v>
      </c>
      <c r="Q272" s="150">
        <f t="shared" si="64"/>
        <v>358.79091812999991</v>
      </c>
      <c r="R272" s="150">
        <f t="shared" si="64"/>
        <v>608.88241233000008</v>
      </c>
      <c r="S272" s="150">
        <f t="shared" si="64"/>
        <v>536.05788225000026</v>
      </c>
      <c r="T272" s="150">
        <f t="shared" si="64"/>
        <v>926.00605299999961</v>
      </c>
      <c r="U272" s="150">
        <f t="shared" si="64"/>
        <v>332.34857916000021</v>
      </c>
      <c r="V272" s="150">
        <f t="shared" si="64"/>
        <v>623.61836129999949</v>
      </c>
      <c r="W272" s="150">
        <f>SUM(W6:W271)</f>
        <v>95.860408515715974</v>
      </c>
      <c r="X272" s="150">
        <f>SUM(X6:X271)</f>
        <v>186.42031547128002</v>
      </c>
      <c r="Y272" s="150">
        <f>SUM(Y6:Y271)</f>
        <v>287.66999999999996</v>
      </c>
      <c r="Z272" s="150">
        <f>SUM(Z6:Z271)</f>
        <v>559.2800000000002</v>
      </c>
    </row>
  </sheetData>
  <mergeCells count="17">
    <mergeCell ref="X2:Z2"/>
    <mergeCell ref="A1:N1"/>
    <mergeCell ref="N3:N4"/>
    <mergeCell ref="M3:M4"/>
    <mergeCell ref="E3:E4"/>
    <mergeCell ref="P3:R3"/>
    <mergeCell ref="S3:T3"/>
    <mergeCell ref="U3:V3"/>
    <mergeCell ref="W3:X3"/>
    <mergeCell ref="Y3:Z3"/>
    <mergeCell ref="O3:O4"/>
    <mergeCell ref="A272:E272"/>
    <mergeCell ref="K3:K4"/>
    <mergeCell ref="A3:A4"/>
    <mergeCell ref="L3:L4"/>
    <mergeCell ref="C3:C4"/>
    <mergeCell ref="B3:B4"/>
  </mergeCells>
  <phoneticPr fontId="0" type="noConversion"/>
  <pageMargins left="0.49" right="0.15748031496062992" top="0.53" bottom="0.9" header="0.53" footer="0.97"/>
  <pageSetup paperSize="9" scale="50" orientation="landscape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Z515"/>
  <sheetViews>
    <sheetView zoomScale="70" zoomScaleSheetLayoutView="100" workbookViewId="0">
      <selection activeCell="P4" sqref="P4:R4"/>
    </sheetView>
  </sheetViews>
  <sheetFormatPr defaultRowHeight="15.75"/>
  <cols>
    <col min="1" max="1" width="19.140625" style="1" customWidth="1"/>
    <col min="2" max="2" width="20.85546875" style="1" customWidth="1"/>
    <col min="3" max="3" width="10.85546875" style="4" customWidth="1"/>
    <col min="4" max="4" width="21.28515625" style="77" hidden="1" customWidth="1"/>
    <col min="5" max="5" width="25.28515625" style="3" customWidth="1"/>
    <col min="6" max="6" width="16.42578125" style="3" hidden="1" customWidth="1"/>
    <col min="7" max="7" width="15.28515625" style="3" hidden="1" customWidth="1"/>
    <col min="8" max="8" width="17" style="3" hidden="1" customWidth="1"/>
    <col min="9" max="9" width="19.85546875" style="3" hidden="1" customWidth="1"/>
    <col min="10" max="10" width="16.140625" style="3" hidden="1" customWidth="1"/>
    <col min="11" max="11" width="11.140625" style="3" customWidth="1"/>
    <col min="12" max="12" width="23.28515625" style="3" customWidth="1"/>
    <col min="13" max="13" width="14.28515625" style="3" customWidth="1"/>
    <col min="14" max="14" width="5.140625" style="3" hidden="1" customWidth="1"/>
    <col min="15" max="15" width="14.7109375" style="3" customWidth="1"/>
    <col min="16" max="16" width="13.28515625" style="3" customWidth="1"/>
    <col min="17" max="17" width="11.42578125" style="3" customWidth="1"/>
    <col min="18" max="18" width="11.5703125" style="3" customWidth="1"/>
    <col min="19" max="19" width="14.7109375" style="3" customWidth="1"/>
    <col min="20" max="20" width="14.28515625" style="3" customWidth="1"/>
    <col min="21" max="21" width="12.5703125" style="3" customWidth="1"/>
    <col min="22" max="22" width="11.85546875" style="3" customWidth="1"/>
    <col min="23" max="23" width="10.140625" style="3" customWidth="1"/>
    <col min="24" max="24" width="9.28515625" style="3" customWidth="1"/>
    <col min="25" max="25" width="13.7109375" style="3" customWidth="1"/>
    <col min="26" max="26" width="15.42578125" style="3" customWidth="1"/>
    <col min="27" max="16384" width="9.140625" style="3"/>
  </cols>
  <sheetData>
    <row r="1" spans="1:26" s="10" customFormat="1" ht="34.5" customHeight="1">
      <c r="A1" s="241" t="s">
        <v>2962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26" s="10" customFormat="1" ht="21" customHeight="1">
      <c r="B2" s="245" t="s">
        <v>2919</v>
      </c>
      <c r="C2" s="245"/>
      <c r="D2" s="74"/>
    </row>
    <row r="3" spans="1:26" s="10" customFormat="1" ht="33.75" customHeight="1">
      <c r="B3" s="69"/>
      <c r="C3" s="69"/>
      <c r="D3" s="74"/>
      <c r="X3" s="249" t="s">
        <v>2988</v>
      </c>
      <c r="Y3" s="249"/>
      <c r="Z3" s="249"/>
    </row>
    <row r="4" spans="1:26" s="4" customFormat="1" ht="89.25" customHeight="1">
      <c r="A4" s="232" t="s">
        <v>102</v>
      </c>
      <c r="B4" s="232" t="s">
        <v>2888</v>
      </c>
      <c r="C4" s="232" t="s">
        <v>2070</v>
      </c>
      <c r="D4" s="76"/>
      <c r="E4" s="232" t="s">
        <v>2606</v>
      </c>
      <c r="F4" s="13" t="s">
        <v>2926</v>
      </c>
      <c r="G4" s="13" t="s">
        <v>2927</v>
      </c>
      <c r="H4" s="13" t="s">
        <v>2928</v>
      </c>
      <c r="I4" s="13" t="s">
        <v>2929</v>
      </c>
      <c r="J4" s="13" t="s">
        <v>2930</v>
      </c>
      <c r="K4" s="232" t="s">
        <v>2059</v>
      </c>
      <c r="L4" s="232" t="s">
        <v>2912</v>
      </c>
      <c r="M4" s="232" t="s">
        <v>69</v>
      </c>
      <c r="N4" s="244" t="s">
        <v>128</v>
      </c>
      <c r="O4" s="232" t="s">
        <v>2458</v>
      </c>
      <c r="P4" s="232" t="s">
        <v>2616</v>
      </c>
      <c r="Q4" s="232"/>
      <c r="R4" s="232"/>
      <c r="S4" s="232" t="s">
        <v>2947</v>
      </c>
      <c r="T4" s="232"/>
      <c r="U4" s="235" t="s">
        <v>2948</v>
      </c>
      <c r="V4" s="235"/>
      <c r="W4" s="232" t="s">
        <v>2949</v>
      </c>
      <c r="X4" s="232"/>
      <c r="Y4" s="232" t="s">
        <v>2950</v>
      </c>
      <c r="Z4" s="232"/>
    </row>
    <row r="5" spans="1:26" s="4" customFormat="1" ht="50.25" customHeight="1">
      <c r="A5" s="232"/>
      <c r="B5" s="232"/>
      <c r="C5" s="232"/>
      <c r="D5" s="76"/>
      <c r="E5" s="232"/>
      <c r="F5" s="13"/>
      <c r="G5" s="13"/>
      <c r="H5" s="13"/>
      <c r="I5" s="13"/>
      <c r="J5" s="13"/>
      <c r="K5" s="232"/>
      <c r="L5" s="232"/>
      <c r="M5" s="232"/>
      <c r="N5" s="244"/>
      <c r="O5" s="232"/>
      <c r="P5" s="13" t="s">
        <v>2456</v>
      </c>
      <c r="Q5" s="13" t="s">
        <v>2457</v>
      </c>
      <c r="R5" s="13" t="s">
        <v>2951</v>
      </c>
      <c r="S5" s="13" t="s">
        <v>2952</v>
      </c>
      <c r="T5" s="13" t="s">
        <v>2953</v>
      </c>
      <c r="U5" s="130" t="s">
        <v>2952</v>
      </c>
      <c r="V5" s="130" t="s">
        <v>2953</v>
      </c>
      <c r="W5" s="13" t="s">
        <v>2952</v>
      </c>
      <c r="X5" s="13" t="s">
        <v>2953</v>
      </c>
      <c r="Y5" s="13" t="s">
        <v>2952</v>
      </c>
      <c r="Z5" s="13" t="s">
        <v>2953</v>
      </c>
    </row>
    <row r="6" spans="1:26" s="7" customFormat="1" ht="50.25" customHeight="1">
      <c r="A6" s="31">
        <v>1</v>
      </c>
      <c r="B6" s="16">
        <v>2</v>
      </c>
      <c r="C6" s="31">
        <v>3</v>
      </c>
      <c r="D6" s="31"/>
      <c r="E6" s="16">
        <v>4</v>
      </c>
      <c r="F6" s="31">
        <v>5</v>
      </c>
      <c r="G6" s="16">
        <v>6</v>
      </c>
      <c r="H6" s="31">
        <v>7</v>
      </c>
      <c r="I6" s="16">
        <v>8</v>
      </c>
      <c r="J6" s="31">
        <v>9</v>
      </c>
      <c r="K6" s="16">
        <v>10</v>
      </c>
      <c r="L6" s="31">
        <v>11</v>
      </c>
      <c r="M6" s="16">
        <v>12</v>
      </c>
      <c r="N6" s="16"/>
      <c r="O6" s="16">
        <v>5</v>
      </c>
      <c r="P6" s="16">
        <v>6</v>
      </c>
      <c r="Q6" s="16">
        <v>7</v>
      </c>
      <c r="R6" s="16">
        <v>8</v>
      </c>
      <c r="S6" s="16" t="s">
        <v>2954</v>
      </c>
      <c r="T6" s="16" t="s">
        <v>2955</v>
      </c>
      <c r="U6" s="131" t="s">
        <v>2956</v>
      </c>
      <c r="V6" s="131" t="s">
        <v>2957</v>
      </c>
      <c r="W6" s="16" t="s">
        <v>2958</v>
      </c>
      <c r="X6" s="16" t="s">
        <v>2959</v>
      </c>
      <c r="Y6" s="16" t="s">
        <v>2960</v>
      </c>
      <c r="Z6" s="16" t="s">
        <v>2961</v>
      </c>
    </row>
    <row r="7" spans="1:26" s="1" customFormat="1" ht="24.95" customHeight="1">
      <c r="A7" s="33" t="s">
        <v>126</v>
      </c>
      <c r="B7" s="33" t="s">
        <v>2125</v>
      </c>
      <c r="C7" s="34">
        <v>1</v>
      </c>
      <c r="D7" s="73" t="s">
        <v>241</v>
      </c>
      <c r="E7" s="22" t="s">
        <v>2605</v>
      </c>
      <c r="F7" s="115">
        <v>0</v>
      </c>
      <c r="G7" s="115">
        <v>104</v>
      </c>
      <c r="H7" s="115">
        <v>25</v>
      </c>
      <c r="I7" s="115">
        <v>0</v>
      </c>
      <c r="J7" s="115">
        <v>0</v>
      </c>
      <c r="K7" s="25">
        <f t="shared" ref="K7:K38" si="0">J7+I7+H7+G7+F7</f>
        <v>129</v>
      </c>
      <c r="L7" s="25">
        <v>31521507687</v>
      </c>
      <c r="M7" s="25" t="s">
        <v>90</v>
      </c>
      <c r="N7" s="25">
        <v>11205</v>
      </c>
      <c r="O7" s="17">
        <v>4205</v>
      </c>
      <c r="P7" s="127">
        <v>1.1969999999999998</v>
      </c>
      <c r="Q7" s="127">
        <v>0.85599999999999987</v>
      </c>
      <c r="R7" s="128">
        <f t="shared" ref="R7:R38" si="1">P7+Q7</f>
        <v>2.0529999999999999</v>
      </c>
      <c r="S7" s="128">
        <f t="shared" ref="S7:S38" si="2">O7*0.00067089</f>
        <v>2.8210924500000001</v>
      </c>
      <c r="T7" s="128">
        <f t="shared" ref="T7:T38" si="3">O7*0.00115892</f>
        <v>4.8732585999999998</v>
      </c>
      <c r="U7" s="128">
        <f t="shared" ref="U7:U18" si="4">S7-P7</f>
        <v>1.6240924500000002</v>
      </c>
      <c r="V7" s="128">
        <f t="shared" ref="V7:V18" si="5">T7-Q7</f>
        <v>4.0172585999999999</v>
      </c>
      <c r="W7" s="128">
        <f t="shared" ref="W7:W38" si="6">U7/3*86.53%</f>
        <v>0.46844239899500001</v>
      </c>
      <c r="X7" s="128">
        <f t="shared" ref="X7:X38" si="7">V7/3*89.68%</f>
        <v>1.20089250416</v>
      </c>
      <c r="Y7" s="128">
        <f t="shared" ref="Y7:Y38" si="8">ROUND(W7*3,2)</f>
        <v>1.41</v>
      </c>
      <c r="Z7" s="128">
        <f t="shared" ref="Z7:Z38" si="9">ROUND(X7*3,2)</f>
        <v>3.6</v>
      </c>
    </row>
    <row r="8" spans="1:26" s="1" customFormat="1" ht="24.95" customHeight="1">
      <c r="A8" s="33" t="s">
        <v>126</v>
      </c>
      <c r="B8" s="33" t="s">
        <v>2125</v>
      </c>
      <c r="C8" s="34">
        <v>2</v>
      </c>
      <c r="D8" s="73" t="s">
        <v>1543</v>
      </c>
      <c r="E8" s="22" t="s">
        <v>2127</v>
      </c>
      <c r="F8" s="115">
        <v>8</v>
      </c>
      <c r="G8" s="115">
        <v>192</v>
      </c>
      <c r="H8" s="115">
        <v>0</v>
      </c>
      <c r="I8" s="115">
        <v>0</v>
      </c>
      <c r="J8" s="115">
        <v>0</v>
      </c>
      <c r="K8" s="25">
        <f t="shared" si="0"/>
        <v>200</v>
      </c>
      <c r="L8" s="25">
        <v>31600415005</v>
      </c>
      <c r="M8" s="25" t="s">
        <v>90</v>
      </c>
      <c r="N8" s="25">
        <v>11205</v>
      </c>
      <c r="O8" s="17">
        <v>6186</v>
      </c>
      <c r="P8" s="127">
        <v>1.1269999999999998</v>
      </c>
      <c r="Q8" s="127">
        <v>1.411999999999999</v>
      </c>
      <c r="R8" s="128">
        <f t="shared" si="1"/>
        <v>2.5389999999999988</v>
      </c>
      <c r="S8" s="128">
        <f t="shared" si="2"/>
        <v>4.1501255400000003</v>
      </c>
      <c r="T8" s="128">
        <f t="shared" si="3"/>
        <v>7.1690791199999993</v>
      </c>
      <c r="U8" s="128">
        <f t="shared" si="4"/>
        <v>3.0231255400000006</v>
      </c>
      <c r="V8" s="128">
        <f t="shared" si="5"/>
        <v>5.7570791200000002</v>
      </c>
      <c r="W8" s="128">
        <f t="shared" si="6"/>
        <v>0.87197017658733333</v>
      </c>
      <c r="X8" s="128">
        <f t="shared" si="7"/>
        <v>1.7209828516053336</v>
      </c>
      <c r="Y8" s="128">
        <f t="shared" si="8"/>
        <v>2.62</v>
      </c>
      <c r="Z8" s="128">
        <f t="shared" si="9"/>
        <v>5.16</v>
      </c>
    </row>
    <row r="9" spans="1:26" s="1" customFormat="1" ht="24.95" customHeight="1">
      <c r="A9" s="33" t="s">
        <v>126</v>
      </c>
      <c r="B9" s="33" t="s">
        <v>2125</v>
      </c>
      <c r="C9" s="34">
        <v>3</v>
      </c>
      <c r="D9" s="73" t="s">
        <v>1491</v>
      </c>
      <c r="E9" s="22" t="s">
        <v>2126</v>
      </c>
      <c r="F9" s="115">
        <v>54</v>
      </c>
      <c r="G9" s="115">
        <v>130</v>
      </c>
      <c r="H9" s="115">
        <v>92</v>
      </c>
      <c r="I9" s="115">
        <v>0</v>
      </c>
      <c r="J9" s="115">
        <v>0</v>
      </c>
      <c r="K9" s="25">
        <f t="shared" si="0"/>
        <v>276</v>
      </c>
      <c r="L9" s="25">
        <v>31521505873</v>
      </c>
      <c r="M9" s="25" t="s">
        <v>90</v>
      </c>
      <c r="N9" s="25">
        <v>11205</v>
      </c>
      <c r="O9" s="17">
        <v>10335</v>
      </c>
      <c r="P9" s="127">
        <v>2.1620000000000008</v>
      </c>
      <c r="Q9" s="127">
        <v>2.8730000000000002</v>
      </c>
      <c r="R9" s="128">
        <f t="shared" si="1"/>
        <v>5.035000000000001</v>
      </c>
      <c r="S9" s="128">
        <f t="shared" si="2"/>
        <v>6.9336481500000007</v>
      </c>
      <c r="T9" s="128">
        <f t="shared" si="3"/>
        <v>11.9774382</v>
      </c>
      <c r="U9" s="128">
        <f t="shared" si="4"/>
        <v>4.7716481499999999</v>
      </c>
      <c r="V9" s="128">
        <f t="shared" si="5"/>
        <v>9.1044382000000006</v>
      </c>
      <c r="W9" s="128">
        <f t="shared" si="6"/>
        <v>1.3763023813983333</v>
      </c>
      <c r="X9" s="128">
        <f t="shared" si="7"/>
        <v>2.7216200592533339</v>
      </c>
      <c r="Y9" s="128">
        <f t="shared" si="8"/>
        <v>4.13</v>
      </c>
      <c r="Z9" s="128">
        <f t="shared" si="9"/>
        <v>8.16</v>
      </c>
    </row>
    <row r="10" spans="1:26" s="1" customFormat="1" ht="24.95" customHeight="1">
      <c r="A10" s="33" t="s">
        <v>126</v>
      </c>
      <c r="B10" s="22" t="s">
        <v>2274</v>
      </c>
      <c r="C10" s="34">
        <v>4</v>
      </c>
      <c r="D10" s="73" t="s">
        <v>1500</v>
      </c>
      <c r="E10" s="22" t="s">
        <v>2277</v>
      </c>
      <c r="F10" s="115">
        <v>11</v>
      </c>
      <c r="G10" s="115">
        <v>43</v>
      </c>
      <c r="H10" s="115">
        <v>1</v>
      </c>
      <c r="I10" s="115">
        <v>0</v>
      </c>
      <c r="J10" s="115">
        <v>0</v>
      </c>
      <c r="K10" s="25">
        <f t="shared" si="0"/>
        <v>55</v>
      </c>
      <c r="L10" s="25">
        <v>31521507268</v>
      </c>
      <c r="M10" s="25" t="s">
        <v>90</v>
      </c>
      <c r="N10" s="25">
        <v>11205</v>
      </c>
      <c r="O10" s="17">
        <v>2086</v>
      </c>
      <c r="P10" s="127">
        <v>0.30599999999999994</v>
      </c>
      <c r="Q10" s="127">
        <v>-3.5000000000000142E-2</v>
      </c>
      <c r="R10" s="128">
        <f t="shared" si="1"/>
        <v>0.2709999999999998</v>
      </c>
      <c r="S10" s="128">
        <f t="shared" si="2"/>
        <v>1.3994765400000002</v>
      </c>
      <c r="T10" s="128">
        <f t="shared" si="3"/>
        <v>2.4175071199999998</v>
      </c>
      <c r="U10" s="128">
        <f t="shared" si="4"/>
        <v>1.0934765400000002</v>
      </c>
      <c r="V10" s="128">
        <f t="shared" si="5"/>
        <v>2.4525071199999999</v>
      </c>
      <c r="W10" s="128">
        <f t="shared" si="6"/>
        <v>0.31539508335400002</v>
      </c>
      <c r="X10" s="128">
        <f t="shared" si="7"/>
        <v>0.73313612840533338</v>
      </c>
      <c r="Y10" s="128">
        <f t="shared" si="8"/>
        <v>0.95</v>
      </c>
      <c r="Z10" s="128">
        <f t="shared" si="9"/>
        <v>2.2000000000000002</v>
      </c>
    </row>
    <row r="11" spans="1:26" s="1" customFormat="1" ht="24.95" customHeight="1">
      <c r="A11" s="33" t="s">
        <v>126</v>
      </c>
      <c r="B11" s="22" t="s">
        <v>2274</v>
      </c>
      <c r="C11" s="34">
        <v>5</v>
      </c>
      <c r="D11" s="73" t="s">
        <v>1499</v>
      </c>
      <c r="E11" s="22" t="s">
        <v>2276</v>
      </c>
      <c r="F11" s="115">
        <v>2</v>
      </c>
      <c r="G11" s="115">
        <v>64</v>
      </c>
      <c r="H11" s="115">
        <v>0</v>
      </c>
      <c r="I11" s="115">
        <v>0</v>
      </c>
      <c r="J11" s="115">
        <v>0</v>
      </c>
      <c r="K11" s="25">
        <f t="shared" si="0"/>
        <v>66</v>
      </c>
      <c r="L11" s="25">
        <v>31521507122</v>
      </c>
      <c r="M11" s="25" t="s">
        <v>90</v>
      </c>
      <c r="N11" s="25">
        <v>11205</v>
      </c>
      <c r="O11" s="17">
        <v>1420</v>
      </c>
      <c r="P11" s="127">
        <v>0.58399999999999985</v>
      </c>
      <c r="Q11" s="127">
        <v>0.70800000000000007</v>
      </c>
      <c r="R11" s="128">
        <f t="shared" si="1"/>
        <v>1.2919999999999998</v>
      </c>
      <c r="S11" s="128">
        <f t="shared" si="2"/>
        <v>0.95266380000000006</v>
      </c>
      <c r="T11" s="128">
        <f t="shared" si="3"/>
        <v>1.6456663999999999</v>
      </c>
      <c r="U11" s="128">
        <f t="shared" si="4"/>
        <v>0.36866380000000021</v>
      </c>
      <c r="V11" s="128">
        <f t="shared" si="5"/>
        <v>0.93766639999999979</v>
      </c>
      <c r="W11" s="128">
        <f t="shared" si="6"/>
        <v>0.10633492871333339</v>
      </c>
      <c r="X11" s="128">
        <f t="shared" si="7"/>
        <v>0.28029974250666662</v>
      </c>
      <c r="Y11" s="128">
        <f t="shared" si="8"/>
        <v>0.32</v>
      </c>
      <c r="Z11" s="128">
        <f t="shared" si="9"/>
        <v>0.84</v>
      </c>
    </row>
    <row r="12" spans="1:26" s="1" customFormat="1" ht="24.95" customHeight="1">
      <c r="A12" s="33" t="s">
        <v>126</v>
      </c>
      <c r="B12" s="22" t="s">
        <v>2274</v>
      </c>
      <c r="C12" s="34">
        <v>6</v>
      </c>
      <c r="D12" s="73" t="s">
        <v>1501</v>
      </c>
      <c r="E12" s="22" t="s">
        <v>2330</v>
      </c>
      <c r="F12" s="115">
        <v>10</v>
      </c>
      <c r="G12" s="115">
        <v>45</v>
      </c>
      <c r="H12" s="115">
        <v>4</v>
      </c>
      <c r="I12" s="115">
        <v>0</v>
      </c>
      <c r="J12" s="115">
        <v>0</v>
      </c>
      <c r="K12" s="25">
        <f t="shared" si="0"/>
        <v>59</v>
      </c>
      <c r="L12" s="25">
        <v>31521507428</v>
      </c>
      <c r="M12" s="25" t="s">
        <v>90</v>
      </c>
      <c r="N12" s="25">
        <v>11205</v>
      </c>
      <c r="O12" s="17">
        <v>2212</v>
      </c>
      <c r="P12" s="127">
        <v>0.5</v>
      </c>
      <c r="Q12" s="127">
        <v>0.85200000000000053</v>
      </c>
      <c r="R12" s="128">
        <f t="shared" si="1"/>
        <v>1.3520000000000005</v>
      </c>
      <c r="S12" s="128">
        <f t="shared" si="2"/>
        <v>1.4840086800000001</v>
      </c>
      <c r="T12" s="128">
        <f t="shared" si="3"/>
        <v>2.56353104</v>
      </c>
      <c r="U12" s="128">
        <f t="shared" si="4"/>
        <v>0.98400868000000008</v>
      </c>
      <c r="V12" s="128">
        <f t="shared" si="5"/>
        <v>1.7115310399999994</v>
      </c>
      <c r="W12" s="128">
        <f t="shared" si="6"/>
        <v>0.28382090360133339</v>
      </c>
      <c r="X12" s="128">
        <f t="shared" si="7"/>
        <v>0.51163367889066647</v>
      </c>
      <c r="Y12" s="128">
        <f t="shared" si="8"/>
        <v>0.85</v>
      </c>
      <c r="Z12" s="128">
        <f t="shared" si="9"/>
        <v>1.53</v>
      </c>
    </row>
    <row r="13" spans="1:26" s="1" customFormat="1" ht="24.95" customHeight="1">
      <c r="A13" s="33" t="s">
        <v>126</v>
      </c>
      <c r="B13" s="22" t="s">
        <v>2274</v>
      </c>
      <c r="C13" s="34">
        <v>7</v>
      </c>
      <c r="D13" s="73" t="s">
        <v>1492</v>
      </c>
      <c r="E13" s="22" t="s">
        <v>2275</v>
      </c>
      <c r="F13" s="115">
        <v>24</v>
      </c>
      <c r="G13" s="115">
        <v>141</v>
      </c>
      <c r="H13" s="115">
        <v>2</v>
      </c>
      <c r="I13" s="115">
        <v>0</v>
      </c>
      <c r="J13" s="115">
        <v>0</v>
      </c>
      <c r="K13" s="25">
        <f t="shared" si="0"/>
        <v>167</v>
      </c>
      <c r="L13" s="25">
        <v>31521506117</v>
      </c>
      <c r="M13" s="25" t="s">
        <v>90</v>
      </c>
      <c r="N13" s="25">
        <v>11205</v>
      </c>
      <c r="O13" s="17">
        <v>4600</v>
      </c>
      <c r="P13" s="127">
        <v>0.77900000000000014</v>
      </c>
      <c r="Q13" s="127">
        <v>-0.54899999999999993</v>
      </c>
      <c r="R13" s="128">
        <f t="shared" si="1"/>
        <v>0.2300000000000002</v>
      </c>
      <c r="S13" s="128">
        <f t="shared" si="2"/>
        <v>3.0860940000000001</v>
      </c>
      <c r="T13" s="128">
        <f t="shared" si="3"/>
        <v>5.3310319999999995</v>
      </c>
      <c r="U13" s="128">
        <f t="shared" si="4"/>
        <v>2.3070940000000002</v>
      </c>
      <c r="V13" s="128">
        <f t="shared" si="5"/>
        <v>5.8800319999999999</v>
      </c>
      <c r="W13" s="128">
        <f t="shared" si="6"/>
        <v>0.66544281273333339</v>
      </c>
      <c r="X13" s="128">
        <f t="shared" si="7"/>
        <v>1.7577375658666667</v>
      </c>
      <c r="Y13" s="128">
        <f t="shared" si="8"/>
        <v>2</v>
      </c>
      <c r="Z13" s="128">
        <f t="shared" si="9"/>
        <v>5.27</v>
      </c>
    </row>
    <row r="14" spans="1:26" s="1" customFormat="1" ht="24.95" customHeight="1">
      <c r="A14" s="33" t="s">
        <v>126</v>
      </c>
      <c r="B14" s="33" t="s">
        <v>2128</v>
      </c>
      <c r="C14" s="34">
        <v>8</v>
      </c>
      <c r="D14" s="73" t="s">
        <v>1496</v>
      </c>
      <c r="E14" s="22" t="s">
        <v>2130</v>
      </c>
      <c r="F14" s="115">
        <v>2</v>
      </c>
      <c r="G14" s="115">
        <v>71</v>
      </c>
      <c r="H14" s="115">
        <v>3</v>
      </c>
      <c r="I14" s="115">
        <v>0</v>
      </c>
      <c r="J14" s="115">
        <v>0</v>
      </c>
      <c r="K14" s="25">
        <f t="shared" si="0"/>
        <v>76</v>
      </c>
      <c r="L14" s="25">
        <v>31521506672</v>
      </c>
      <c r="M14" s="25" t="s">
        <v>90</v>
      </c>
      <c r="N14" s="25">
        <v>11205</v>
      </c>
      <c r="O14" s="17">
        <v>2834</v>
      </c>
      <c r="P14" s="127">
        <v>0.45500000000000002</v>
      </c>
      <c r="Q14" s="127">
        <v>0.71499999999999997</v>
      </c>
      <c r="R14" s="128">
        <f t="shared" si="1"/>
        <v>1.17</v>
      </c>
      <c r="S14" s="128">
        <f t="shared" si="2"/>
        <v>1.9013022600000002</v>
      </c>
      <c r="T14" s="128">
        <f t="shared" si="3"/>
        <v>3.2843792799999996</v>
      </c>
      <c r="U14" s="128">
        <f t="shared" si="4"/>
        <v>1.4463022600000002</v>
      </c>
      <c r="V14" s="128">
        <f t="shared" si="5"/>
        <v>2.5693792799999997</v>
      </c>
      <c r="W14" s="128">
        <f t="shared" si="6"/>
        <v>0.41716178185933339</v>
      </c>
      <c r="X14" s="128">
        <f t="shared" si="7"/>
        <v>0.76807311276799994</v>
      </c>
      <c r="Y14" s="128">
        <f t="shared" si="8"/>
        <v>1.25</v>
      </c>
      <c r="Z14" s="128">
        <f t="shared" si="9"/>
        <v>2.2999999999999998</v>
      </c>
    </row>
    <row r="15" spans="1:26" s="1" customFormat="1" ht="24.95" customHeight="1">
      <c r="A15" s="33" t="s">
        <v>126</v>
      </c>
      <c r="B15" s="33" t="s">
        <v>2128</v>
      </c>
      <c r="C15" s="34">
        <v>9</v>
      </c>
      <c r="D15" s="73" t="s">
        <v>1549</v>
      </c>
      <c r="E15" s="22" t="s">
        <v>21</v>
      </c>
      <c r="F15" s="115">
        <v>0</v>
      </c>
      <c r="G15" s="115">
        <v>82</v>
      </c>
      <c r="H15" s="115">
        <v>0</v>
      </c>
      <c r="I15" s="115">
        <v>0</v>
      </c>
      <c r="J15" s="115">
        <v>0</v>
      </c>
      <c r="K15" s="25">
        <f t="shared" si="0"/>
        <v>82</v>
      </c>
      <c r="L15" s="25">
        <v>32620639148</v>
      </c>
      <c r="M15" s="25" t="s">
        <v>90</v>
      </c>
      <c r="N15" s="25">
        <v>11205</v>
      </c>
      <c r="O15" s="17">
        <v>3576</v>
      </c>
      <c r="P15" s="127">
        <v>0.93200000000000005</v>
      </c>
      <c r="Q15" s="127">
        <v>7.8000000000000291E-2</v>
      </c>
      <c r="R15" s="128">
        <f t="shared" si="1"/>
        <v>1.0100000000000002</v>
      </c>
      <c r="S15" s="128">
        <f t="shared" si="2"/>
        <v>2.3991026400000002</v>
      </c>
      <c r="T15" s="128">
        <f t="shared" si="3"/>
        <v>4.1442979199999996</v>
      </c>
      <c r="U15" s="128">
        <f t="shared" si="4"/>
        <v>1.4671026400000002</v>
      </c>
      <c r="V15" s="128">
        <f t="shared" si="5"/>
        <v>4.0662979199999993</v>
      </c>
      <c r="W15" s="128">
        <f t="shared" si="6"/>
        <v>0.42316130479733338</v>
      </c>
      <c r="X15" s="128">
        <f t="shared" si="7"/>
        <v>1.2155519915519999</v>
      </c>
      <c r="Y15" s="128">
        <f t="shared" si="8"/>
        <v>1.27</v>
      </c>
      <c r="Z15" s="128">
        <f t="shared" si="9"/>
        <v>3.65</v>
      </c>
    </row>
    <row r="16" spans="1:26" s="1" customFormat="1" ht="24.95" customHeight="1">
      <c r="A16" s="33" t="s">
        <v>126</v>
      </c>
      <c r="B16" s="33" t="s">
        <v>2128</v>
      </c>
      <c r="C16" s="34">
        <v>10</v>
      </c>
      <c r="D16" s="73" t="s">
        <v>1488</v>
      </c>
      <c r="E16" s="22" t="s">
        <v>2129</v>
      </c>
      <c r="F16" s="115">
        <v>39</v>
      </c>
      <c r="G16" s="115">
        <v>129</v>
      </c>
      <c r="H16" s="115">
        <v>57</v>
      </c>
      <c r="I16" s="115">
        <v>0</v>
      </c>
      <c r="J16" s="115">
        <v>0</v>
      </c>
      <c r="K16" s="25">
        <f t="shared" si="0"/>
        <v>225</v>
      </c>
      <c r="L16" s="25">
        <v>31521504245</v>
      </c>
      <c r="M16" s="25" t="s">
        <v>90</v>
      </c>
      <c r="N16" s="25">
        <v>11205</v>
      </c>
      <c r="O16" s="17">
        <v>7982</v>
      </c>
      <c r="P16" s="127">
        <v>0.91599999999999993</v>
      </c>
      <c r="Q16" s="127">
        <v>2.6189999999999998</v>
      </c>
      <c r="R16" s="128">
        <f t="shared" si="1"/>
        <v>3.5349999999999997</v>
      </c>
      <c r="S16" s="128">
        <f t="shared" si="2"/>
        <v>5.3550439800000005</v>
      </c>
      <c r="T16" s="128">
        <f t="shared" si="3"/>
        <v>9.2504994399999987</v>
      </c>
      <c r="U16" s="128">
        <f t="shared" si="4"/>
        <v>4.439043980000001</v>
      </c>
      <c r="V16" s="128">
        <f t="shared" si="5"/>
        <v>6.6314994399999989</v>
      </c>
      <c r="W16" s="128">
        <f t="shared" si="6"/>
        <v>1.2803682519646669</v>
      </c>
      <c r="X16" s="128">
        <f t="shared" si="7"/>
        <v>1.9823762325973333</v>
      </c>
      <c r="Y16" s="128">
        <f t="shared" si="8"/>
        <v>3.84</v>
      </c>
      <c r="Z16" s="128">
        <f t="shared" si="9"/>
        <v>5.95</v>
      </c>
    </row>
    <row r="17" spans="1:26" s="1" customFormat="1" ht="24.95" customHeight="1">
      <c r="A17" s="33" t="s">
        <v>126</v>
      </c>
      <c r="B17" s="33" t="s">
        <v>2131</v>
      </c>
      <c r="C17" s="34">
        <v>11</v>
      </c>
      <c r="D17" s="73" t="s">
        <v>1497</v>
      </c>
      <c r="E17" s="22" t="s">
        <v>2133</v>
      </c>
      <c r="F17" s="115">
        <v>7</v>
      </c>
      <c r="G17" s="115">
        <v>61</v>
      </c>
      <c r="H17" s="115">
        <v>34</v>
      </c>
      <c r="I17" s="115">
        <v>0</v>
      </c>
      <c r="J17" s="115">
        <v>0</v>
      </c>
      <c r="K17" s="25">
        <f t="shared" si="0"/>
        <v>102</v>
      </c>
      <c r="L17" s="25">
        <v>31521506832</v>
      </c>
      <c r="M17" s="25" t="s">
        <v>90</v>
      </c>
      <c r="N17" s="25">
        <v>11205</v>
      </c>
      <c r="O17" s="17">
        <v>3320</v>
      </c>
      <c r="P17" s="127">
        <v>1.3840000000000001</v>
      </c>
      <c r="Q17" s="127">
        <v>2.8629999999999995</v>
      </c>
      <c r="R17" s="128">
        <f t="shared" si="1"/>
        <v>4.2469999999999999</v>
      </c>
      <c r="S17" s="128">
        <f t="shared" si="2"/>
        <v>2.2273548000000001</v>
      </c>
      <c r="T17" s="128">
        <f t="shared" si="3"/>
        <v>3.8476143999999999</v>
      </c>
      <c r="U17" s="128">
        <f t="shared" si="4"/>
        <v>0.84335479999999996</v>
      </c>
      <c r="V17" s="128">
        <f t="shared" si="5"/>
        <v>0.98461440000000033</v>
      </c>
      <c r="W17" s="128">
        <f t="shared" si="6"/>
        <v>0.24325163614666667</v>
      </c>
      <c r="X17" s="128">
        <f t="shared" si="7"/>
        <v>0.29433406464000011</v>
      </c>
      <c r="Y17" s="128">
        <f t="shared" si="8"/>
        <v>0.73</v>
      </c>
      <c r="Z17" s="128">
        <f t="shared" si="9"/>
        <v>0.88</v>
      </c>
    </row>
    <row r="18" spans="1:26" s="1" customFormat="1" ht="24.95" customHeight="1">
      <c r="A18" s="33" t="s">
        <v>126</v>
      </c>
      <c r="B18" s="33" t="s">
        <v>2131</v>
      </c>
      <c r="C18" s="34">
        <v>12</v>
      </c>
      <c r="D18" s="73" t="s">
        <v>1485</v>
      </c>
      <c r="E18" s="22" t="s">
        <v>2132</v>
      </c>
      <c r="F18" s="115">
        <v>12</v>
      </c>
      <c r="G18" s="115">
        <v>62</v>
      </c>
      <c r="H18" s="115">
        <v>79</v>
      </c>
      <c r="I18" s="115">
        <v>0</v>
      </c>
      <c r="J18" s="115">
        <v>0</v>
      </c>
      <c r="K18" s="25">
        <f t="shared" si="0"/>
        <v>153</v>
      </c>
      <c r="L18" s="25">
        <v>31521503569</v>
      </c>
      <c r="M18" s="25" t="s">
        <v>90</v>
      </c>
      <c r="N18" s="25">
        <v>11205</v>
      </c>
      <c r="O18" s="17">
        <v>3152</v>
      </c>
      <c r="P18" s="127">
        <v>1.2250000000000001</v>
      </c>
      <c r="Q18" s="127">
        <v>1.6219999999999999</v>
      </c>
      <c r="R18" s="128">
        <f t="shared" si="1"/>
        <v>2.847</v>
      </c>
      <c r="S18" s="128">
        <f t="shared" si="2"/>
        <v>2.11464528</v>
      </c>
      <c r="T18" s="128">
        <f t="shared" si="3"/>
        <v>3.6529158399999999</v>
      </c>
      <c r="U18" s="128">
        <f t="shared" si="4"/>
        <v>0.88964527999999987</v>
      </c>
      <c r="V18" s="128">
        <f t="shared" si="5"/>
        <v>2.03091584</v>
      </c>
      <c r="W18" s="128">
        <f t="shared" si="6"/>
        <v>0.25660335359466663</v>
      </c>
      <c r="X18" s="128">
        <f t="shared" si="7"/>
        <v>0.6071084417706667</v>
      </c>
      <c r="Y18" s="128">
        <f t="shared" si="8"/>
        <v>0.77</v>
      </c>
      <c r="Z18" s="128">
        <f t="shared" si="9"/>
        <v>1.82</v>
      </c>
    </row>
    <row r="19" spans="1:26" s="1" customFormat="1" ht="24.95" customHeight="1">
      <c r="A19" s="33" t="s">
        <v>126</v>
      </c>
      <c r="B19" s="22" t="s">
        <v>2281</v>
      </c>
      <c r="C19" s="34">
        <v>13</v>
      </c>
      <c r="D19" s="73" t="s">
        <v>163</v>
      </c>
      <c r="E19" s="22" t="s">
        <v>2282</v>
      </c>
      <c r="F19" s="115">
        <v>8</v>
      </c>
      <c r="G19" s="115">
        <v>58</v>
      </c>
      <c r="H19" s="115">
        <v>88</v>
      </c>
      <c r="I19" s="115">
        <v>0</v>
      </c>
      <c r="J19" s="115">
        <v>0</v>
      </c>
      <c r="K19" s="25">
        <f t="shared" si="0"/>
        <v>154</v>
      </c>
      <c r="L19" s="25">
        <v>31521503762</v>
      </c>
      <c r="M19" s="25" t="s">
        <v>90</v>
      </c>
      <c r="N19" s="25">
        <v>11205</v>
      </c>
      <c r="O19" s="17">
        <v>2645</v>
      </c>
      <c r="P19" s="127">
        <v>2.7039999999999997</v>
      </c>
      <c r="Q19" s="127">
        <v>2.3740000000000006</v>
      </c>
      <c r="R19" s="128">
        <f t="shared" si="1"/>
        <v>5.0780000000000003</v>
      </c>
      <c r="S19" s="128">
        <f t="shared" si="2"/>
        <v>1.7745040500000002</v>
      </c>
      <c r="T19" s="128">
        <f t="shared" si="3"/>
        <v>3.0653433999999997</v>
      </c>
      <c r="U19" s="151">
        <v>0</v>
      </c>
      <c r="V19" s="128">
        <f>T19-Q19</f>
        <v>0.69134339999999916</v>
      </c>
      <c r="W19" s="128">
        <f t="shared" si="6"/>
        <v>0</v>
      </c>
      <c r="X19" s="128">
        <f t="shared" si="7"/>
        <v>0.20666558703999977</v>
      </c>
      <c r="Y19" s="128">
        <f t="shared" si="8"/>
        <v>0</v>
      </c>
      <c r="Z19" s="128">
        <f t="shared" si="9"/>
        <v>0.62</v>
      </c>
    </row>
    <row r="20" spans="1:26" s="1" customFormat="1" ht="24.95" customHeight="1">
      <c r="A20" s="33" t="s">
        <v>126</v>
      </c>
      <c r="B20" s="22" t="s">
        <v>2270</v>
      </c>
      <c r="C20" s="34">
        <v>14</v>
      </c>
      <c r="D20" s="73" t="s">
        <v>1495</v>
      </c>
      <c r="E20" s="22" t="s">
        <v>2273</v>
      </c>
      <c r="F20" s="115">
        <v>75</v>
      </c>
      <c r="G20" s="115">
        <v>0</v>
      </c>
      <c r="H20" s="115">
        <v>0</v>
      </c>
      <c r="I20" s="115">
        <v>0</v>
      </c>
      <c r="J20" s="115">
        <v>0</v>
      </c>
      <c r="K20" s="25">
        <f t="shared" si="0"/>
        <v>75</v>
      </c>
      <c r="L20" s="25">
        <v>31521506515</v>
      </c>
      <c r="M20" s="25" t="s">
        <v>90</v>
      </c>
      <c r="N20" s="25">
        <v>11205</v>
      </c>
      <c r="O20" s="17">
        <v>3030</v>
      </c>
      <c r="P20" s="127">
        <v>0.4780000000000002</v>
      </c>
      <c r="Q20" s="127">
        <v>0.2260000000000002</v>
      </c>
      <c r="R20" s="128">
        <f t="shared" si="1"/>
        <v>0.7040000000000004</v>
      </c>
      <c r="S20" s="128">
        <f t="shared" si="2"/>
        <v>2.0327967</v>
      </c>
      <c r="T20" s="128">
        <f t="shared" si="3"/>
        <v>3.5115275999999995</v>
      </c>
      <c r="U20" s="128">
        <f t="shared" ref="U20:U35" si="10">S20-P20</f>
        <v>1.5547966999999998</v>
      </c>
      <c r="V20" s="128">
        <f>T20-Q20</f>
        <v>3.2855275999999991</v>
      </c>
      <c r="W20" s="128">
        <f t="shared" si="6"/>
        <v>0.44845519483666657</v>
      </c>
      <c r="X20" s="128">
        <f t="shared" si="7"/>
        <v>0.98215371722666656</v>
      </c>
      <c r="Y20" s="128">
        <f t="shared" si="8"/>
        <v>1.35</v>
      </c>
      <c r="Z20" s="128">
        <f t="shared" si="9"/>
        <v>2.95</v>
      </c>
    </row>
    <row r="21" spans="1:26" s="1" customFormat="1" ht="24.95" customHeight="1">
      <c r="A21" s="33" t="s">
        <v>126</v>
      </c>
      <c r="B21" s="22" t="s">
        <v>2270</v>
      </c>
      <c r="C21" s="34">
        <v>15</v>
      </c>
      <c r="D21" s="73" t="s">
        <v>1494</v>
      </c>
      <c r="E21" s="22" t="s">
        <v>2272</v>
      </c>
      <c r="F21" s="115">
        <v>56</v>
      </c>
      <c r="G21" s="115">
        <v>14</v>
      </c>
      <c r="H21" s="115">
        <v>15</v>
      </c>
      <c r="I21" s="115">
        <v>0</v>
      </c>
      <c r="J21" s="115">
        <v>0</v>
      </c>
      <c r="K21" s="25">
        <f t="shared" si="0"/>
        <v>85</v>
      </c>
      <c r="L21" s="25">
        <v>31521506399</v>
      </c>
      <c r="M21" s="25" t="s">
        <v>90</v>
      </c>
      <c r="N21" s="25">
        <v>11205</v>
      </c>
      <c r="O21" s="17">
        <v>2276</v>
      </c>
      <c r="P21" s="127">
        <v>1.4479999999999995</v>
      </c>
      <c r="Q21" s="127">
        <v>1.0159999999999998</v>
      </c>
      <c r="R21" s="128">
        <f t="shared" si="1"/>
        <v>2.4639999999999995</v>
      </c>
      <c r="S21" s="128">
        <f t="shared" si="2"/>
        <v>1.5269456400000001</v>
      </c>
      <c r="T21" s="128">
        <f t="shared" si="3"/>
        <v>2.6377019199999996</v>
      </c>
      <c r="U21" s="128">
        <f t="shared" si="10"/>
        <v>7.8945640000000594E-2</v>
      </c>
      <c r="V21" s="128">
        <f>T21-Q21</f>
        <v>1.6217019199999998</v>
      </c>
      <c r="W21" s="128">
        <f t="shared" si="6"/>
        <v>2.2770554097333504E-2</v>
      </c>
      <c r="X21" s="128">
        <f t="shared" si="7"/>
        <v>0.48478076061866665</v>
      </c>
      <c r="Y21" s="128">
        <f t="shared" si="8"/>
        <v>7.0000000000000007E-2</v>
      </c>
      <c r="Z21" s="128">
        <f t="shared" si="9"/>
        <v>1.45</v>
      </c>
    </row>
    <row r="22" spans="1:26" s="1" customFormat="1" ht="24.95" customHeight="1">
      <c r="A22" s="33" t="s">
        <v>126</v>
      </c>
      <c r="B22" s="22" t="s">
        <v>2270</v>
      </c>
      <c r="C22" s="34">
        <v>16</v>
      </c>
      <c r="D22" s="73" t="s">
        <v>1502</v>
      </c>
      <c r="E22" s="22" t="s">
        <v>2621</v>
      </c>
      <c r="F22" s="115">
        <v>0</v>
      </c>
      <c r="G22" s="115">
        <v>47</v>
      </c>
      <c r="H22" s="115">
        <v>13</v>
      </c>
      <c r="I22" s="115">
        <v>0</v>
      </c>
      <c r="J22" s="115">
        <v>0</v>
      </c>
      <c r="K22" s="25">
        <f t="shared" si="0"/>
        <v>60</v>
      </c>
      <c r="L22" s="25">
        <v>31521507542</v>
      </c>
      <c r="M22" s="25" t="s">
        <v>90</v>
      </c>
      <c r="N22" s="25">
        <v>11205</v>
      </c>
      <c r="O22" s="17">
        <v>2388</v>
      </c>
      <c r="P22" s="127">
        <v>0.5179999999999999</v>
      </c>
      <c r="Q22" s="127">
        <v>0.69100000000000006</v>
      </c>
      <c r="R22" s="128">
        <f t="shared" si="1"/>
        <v>1.2090000000000001</v>
      </c>
      <c r="S22" s="128">
        <f t="shared" si="2"/>
        <v>1.60208532</v>
      </c>
      <c r="T22" s="128">
        <f t="shared" si="3"/>
        <v>2.76750096</v>
      </c>
      <c r="U22" s="128">
        <f t="shared" si="10"/>
        <v>1.0840853200000002</v>
      </c>
      <c r="V22" s="128">
        <f>T22-Q22</f>
        <v>2.0765009599999997</v>
      </c>
      <c r="W22" s="128">
        <f t="shared" si="6"/>
        <v>0.31268634246533339</v>
      </c>
      <c r="X22" s="128">
        <f t="shared" si="7"/>
        <v>0.62073535364266663</v>
      </c>
      <c r="Y22" s="128">
        <f t="shared" si="8"/>
        <v>0.94</v>
      </c>
      <c r="Z22" s="128">
        <f t="shared" si="9"/>
        <v>1.86</v>
      </c>
    </row>
    <row r="23" spans="1:26" s="1" customFormat="1" ht="24.95" customHeight="1">
      <c r="A23" s="33" t="s">
        <v>126</v>
      </c>
      <c r="B23" s="22" t="s">
        <v>2270</v>
      </c>
      <c r="C23" s="34">
        <v>17</v>
      </c>
      <c r="D23" s="73" t="s">
        <v>1493</v>
      </c>
      <c r="E23" s="22" t="s">
        <v>2271</v>
      </c>
      <c r="F23" s="115">
        <v>60</v>
      </c>
      <c r="G23" s="115">
        <v>42</v>
      </c>
      <c r="H23" s="115">
        <v>38</v>
      </c>
      <c r="I23" s="115">
        <v>0</v>
      </c>
      <c r="J23" s="115">
        <v>0</v>
      </c>
      <c r="K23" s="25">
        <f t="shared" si="0"/>
        <v>140</v>
      </c>
      <c r="L23" s="25">
        <v>31521506264</v>
      </c>
      <c r="M23" s="25" t="s">
        <v>90</v>
      </c>
      <c r="N23" s="25">
        <v>11205</v>
      </c>
      <c r="O23" s="17">
        <v>4704</v>
      </c>
      <c r="P23" s="127">
        <v>0.7779999999999998</v>
      </c>
      <c r="Q23" s="127">
        <v>0.74199999999999999</v>
      </c>
      <c r="R23" s="128">
        <f t="shared" si="1"/>
        <v>1.5199999999999998</v>
      </c>
      <c r="S23" s="128">
        <f t="shared" si="2"/>
        <v>3.1558665600000002</v>
      </c>
      <c r="T23" s="128">
        <f t="shared" si="3"/>
        <v>5.4515596799999999</v>
      </c>
      <c r="U23" s="128">
        <f t="shared" si="10"/>
        <v>2.3778665600000002</v>
      </c>
      <c r="V23" s="128">
        <f>T23-Q23</f>
        <v>4.7095596799999999</v>
      </c>
      <c r="W23" s="128">
        <f t="shared" si="6"/>
        <v>0.68585597812266663</v>
      </c>
      <c r="X23" s="128">
        <f t="shared" si="7"/>
        <v>1.4078443736746669</v>
      </c>
      <c r="Y23" s="128">
        <f t="shared" si="8"/>
        <v>2.06</v>
      </c>
      <c r="Z23" s="128">
        <f t="shared" si="9"/>
        <v>4.22</v>
      </c>
    </row>
    <row r="24" spans="1:26" s="1" customFormat="1" ht="24.95" customHeight="1">
      <c r="A24" s="33" t="s">
        <v>126</v>
      </c>
      <c r="B24" s="22" t="s">
        <v>2266</v>
      </c>
      <c r="C24" s="34">
        <v>18</v>
      </c>
      <c r="D24" s="73" t="s">
        <v>1486</v>
      </c>
      <c r="E24" s="22" t="s">
        <v>2267</v>
      </c>
      <c r="F24" s="115">
        <v>51</v>
      </c>
      <c r="G24" s="115">
        <v>17</v>
      </c>
      <c r="H24" s="115">
        <v>56</v>
      </c>
      <c r="I24" s="115">
        <v>0</v>
      </c>
      <c r="J24" s="115">
        <v>0</v>
      </c>
      <c r="K24" s="25">
        <f t="shared" si="0"/>
        <v>124</v>
      </c>
      <c r="L24" s="25">
        <v>31521503955</v>
      </c>
      <c r="M24" s="25" t="s">
        <v>90</v>
      </c>
      <c r="N24" s="25">
        <v>11205</v>
      </c>
      <c r="O24" s="17">
        <v>3145</v>
      </c>
      <c r="P24" s="127">
        <v>1.9319999999999999</v>
      </c>
      <c r="Q24" s="127">
        <v>4.1190000000000007</v>
      </c>
      <c r="R24" s="128">
        <f t="shared" si="1"/>
        <v>6.0510000000000002</v>
      </c>
      <c r="S24" s="128">
        <f t="shared" si="2"/>
        <v>2.10994905</v>
      </c>
      <c r="T24" s="128">
        <f t="shared" si="3"/>
        <v>3.6448033999999998</v>
      </c>
      <c r="U24" s="128">
        <f t="shared" si="10"/>
        <v>0.17794905000000005</v>
      </c>
      <c r="V24" s="151">
        <v>0</v>
      </c>
      <c r="W24" s="128">
        <f t="shared" si="6"/>
        <v>5.1326437655000015E-2</v>
      </c>
      <c r="X24" s="128">
        <f t="shared" si="7"/>
        <v>0</v>
      </c>
      <c r="Y24" s="128">
        <f t="shared" si="8"/>
        <v>0.15</v>
      </c>
      <c r="Z24" s="128">
        <f t="shared" si="9"/>
        <v>0</v>
      </c>
    </row>
    <row r="25" spans="1:26" s="1" customFormat="1" ht="24.95" customHeight="1">
      <c r="A25" s="33" t="s">
        <v>126</v>
      </c>
      <c r="B25" s="22" t="s">
        <v>2266</v>
      </c>
      <c r="C25" s="34">
        <v>19</v>
      </c>
      <c r="D25" s="73" t="s">
        <v>1487</v>
      </c>
      <c r="E25" s="22" t="s">
        <v>2268</v>
      </c>
      <c r="F25" s="115">
        <v>20</v>
      </c>
      <c r="G25" s="115">
        <v>15</v>
      </c>
      <c r="H25" s="115">
        <v>81</v>
      </c>
      <c r="I25" s="115">
        <v>0</v>
      </c>
      <c r="J25" s="115">
        <v>0</v>
      </c>
      <c r="K25" s="25">
        <f t="shared" si="0"/>
        <v>116</v>
      </c>
      <c r="L25" s="25">
        <v>31521504143</v>
      </c>
      <c r="M25" s="25" t="s">
        <v>90</v>
      </c>
      <c r="N25" s="25">
        <v>11205</v>
      </c>
      <c r="O25" s="17">
        <v>2574</v>
      </c>
      <c r="P25" s="127">
        <v>1.3039999999999998</v>
      </c>
      <c r="Q25" s="127">
        <v>1.1739999999999997</v>
      </c>
      <c r="R25" s="128">
        <f t="shared" si="1"/>
        <v>2.4779999999999998</v>
      </c>
      <c r="S25" s="128">
        <f t="shared" si="2"/>
        <v>1.7268708600000002</v>
      </c>
      <c r="T25" s="128">
        <f t="shared" si="3"/>
        <v>2.98306008</v>
      </c>
      <c r="U25" s="128">
        <f t="shared" si="10"/>
        <v>0.4228708600000004</v>
      </c>
      <c r="V25" s="128">
        <f t="shared" ref="V25:V50" si="11">T25-Q25</f>
        <v>1.8090600800000003</v>
      </c>
      <c r="W25" s="128">
        <f t="shared" si="6"/>
        <v>0.12197005171933345</v>
      </c>
      <c r="X25" s="128">
        <f t="shared" si="7"/>
        <v>0.54078835991466678</v>
      </c>
      <c r="Y25" s="128">
        <f t="shared" si="8"/>
        <v>0.37</v>
      </c>
      <c r="Z25" s="128">
        <f t="shared" si="9"/>
        <v>1.62</v>
      </c>
    </row>
    <row r="26" spans="1:26" s="1" customFormat="1" ht="24.95" customHeight="1">
      <c r="A26" s="33" t="s">
        <v>126</v>
      </c>
      <c r="B26" s="22" t="s">
        <v>2266</v>
      </c>
      <c r="C26" s="34">
        <v>20</v>
      </c>
      <c r="D26" s="73" t="s">
        <v>1498</v>
      </c>
      <c r="E26" s="22" t="s">
        <v>2269</v>
      </c>
      <c r="F26" s="115">
        <v>18</v>
      </c>
      <c r="G26" s="115">
        <v>31</v>
      </c>
      <c r="H26" s="115">
        <v>6</v>
      </c>
      <c r="I26" s="115">
        <v>0</v>
      </c>
      <c r="J26" s="115">
        <v>0</v>
      </c>
      <c r="K26" s="25">
        <f t="shared" si="0"/>
        <v>55</v>
      </c>
      <c r="L26" s="25">
        <v>31521506990</v>
      </c>
      <c r="M26" s="25" t="s">
        <v>90</v>
      </c>
      <c r="N26" s="25">
        <v>11205</v>
      </c>
      <c r="O26" s="17">
        <v>1771</v>
      </c>
      <c r="P26" s="127">
        <v>0.5</v>
      </c>
      <c r="Q26" s="127">
        <v>0.30699999999999994</v>
      </c>
      <c r="R26" s="128">
        <f t="shared" si="1"/>
        <v>0.80699999999999994</v>
      </c>
      <c r="S26" s="128">
        <f t="shared" si="2"/>
        <v>1.1881461900000001</v>
      </c>
      <c r="T26" s="128">
        <f t="shared" si="3"/>
        <v>2.0524473199999997</v>
      </c>
      <c r="U26" s="128">
        <f t="shared" si="10"/>
        <v>0.6881461900000001</v>
      </c>
      <c r="V26" s="128">
        <f t="shared" si="11"/>
        <v>1.7454473199999998</v>
      </c>
      <c r="W26" s="128">
        <f t="shared" si="6"/>
        <v>0.19848429940233334</v>
      </c>
      <c r="X26" s="128">
        <f t="shared" si="7"/>
        <v>0.52177238552533323</v>
      </c>
      <c r="Y26" s="128">
        <f t="shared" si="8"/>
        <v>0.6</v>
      </c>
      <c r="Z26" s="128">
        <f t="shared" si="9"/>
        <v>1.57</v>
      </c>
    </row>
    <row r="27" spans="1:26" s="1" customFormat="1" ht="24.95" customHeight="1">
      <c r="A27" s="33" t="s">
        <v>126</v>
      </c>
      <c r="B27" s="22" t="s">
        <v>2278</v>
      </c>
      <c r="C27" s="34">
        <v>21</v>
      </c>
      <c r="D27" s="73" t="s">
        <v>1503</v>
      </c>
      <c r="E27" s="22" t="s">
        <v>2620</v>
      </c>
      <c r="F27" s="115">
        <v>3</v>
      </c>
      <c r="G27" s="115">
        <v>53</v>
      </c>
      <c r="H27" s="115">
        <v>24</v>
      </c>
      <c r="I27" s="115">
        <v>0</v>
      </c>
      <c r="J27" s="115">
        <v>0</v>
      </c>
      <c r="K27" s="25">
        <f t="shared" si="0"/>
        <v>80</v>
      </c>
      <c r="L27" s="25">
        <v>31521507869</v>
      </c>
      <c r="M27" s="25" t="s">
        <v>90</v>
      </c>
      <c r="N27" s="25">
        <v>11205</v>
      </c>
      <c r="O27" s="17">
        <v>3263</v>
      </c>
      <c r="P27" s="127">
        <v>0.56299999999999994</v>
      </c>
      <c r="Q27" s="127">
        <v>0.68199999999999994</v>
      </c>
      <c r="R27" s="128">
        <f t="shared" si="1"/>
        <v>1.2449999999999999</v>
      </c>
      <c r="S27" s="128">
        <f t="shared" si="2"/>
        <v>2.18911407</v>
      </c>
      <c r="T27" s="128">
        <f t="shared" si="3"/>
        <v>3.7815559599999999</v>
      </c>
      <c r="U27" s="128">
        <f t="shared" si="10"/>
        <v>1.6261140700000001</v>
      </c>
      <c r="V27" s="128">
        <f t="shared" si="11"/>
        <v>3.09955596</v>
      </c>
      <c r="W27" s="128">
        <f t="shared" si="6"/>
        <v>0.46902550159033335</v>
      </c>
      <c r="X27" s="128">
        <f t="shared" si="7"/>
        <v>0.92656059497600007</v>
      </c>
      <c r="Y27" s="128">
        <f t="shared" si="8"/>
        <v>1.41</v>
      </c>
      <c r="Z27" s="128">
        <f t="shared" si="9"/>
        <v>2.78</v>
      </c>
    </row>
    <row r="28" spans="1:26" s="1" customFormat="1" ht="24.95" customHeight="1">
      <c r="A28" s="33" t="s">
        <v>126</v>
      </c>
      <c r="B28" s="22" t="s">
        <v>2278</v>
      </c>
      <c r="C28" s="34">
        <v>22</v>
      </c>
      <c r="D28" s="73" t="s">
        <v>1490</v>
      </c>
      <c r="E28" s="22" t="s">
        <v>2280</v>
      </c>
      <c r="F28" s="115">
        <v>4</v>
      </c>
      <c r="G28" s="115">
        <v>46</v>
      </c>
      <c r="H28" s="115">
        <v>33</v>
      </c>
      <c r="I28" s="115">
        <v>0</v>
      </c>
      <c r="J28" s="115">
        <v>0</v>
      </c>
      <c r="K28" s="25">
        <f t="shared" si="0"/>
        <v>83</v>
      </c>
      <c r="L28" s="25">
        <v>31521505192</v>
      </c>
      <c r="M28" s="25" t="s">
        <v>90</v>
      </c>
      <c r="N28" s="25">
        <v>11205</v>
      </c>
      <c r="O28" s="17">
        <v>2689</v>
      </c>
      <c r="P28" s="127">
        <v>0.68</v>
      </c>
      <c r="Q28" s="127">
        <v>0.92199999999999971</v>
      </c>
      <c r="R28" s="128">
        <f t="shared" si="1"/>
        <v>1.6019999999999999</v>
      </c>
      <c r="S28" s="128">
        <f t="shared" si="2"/>
        <v>1.8040232100000002</v>
      </c>
      <c r="T28" s="128">
        <f t="shared" si="3"/>
        <v>3.1163358799999998</v>
      </c>
      <c r="U28" s="128">
        <f t="shared" si="10"/>
        <v>1.1240232100000003</v>
      </c>
      <c r="V28" s="128">
        <f t="shared" si="11"/>
        <v>2.1943358800000001</v>
      </c>
      <c r="W28" s="128">
        <f t="shared" si="6"/>
        <v>0.32420576120433336</v>
      </c>
      <c r="X28" s="128">
        <f t="shared" si="7"/>
        <v>0.65596013906133344</v>
      </c>
      <c r="Y28" s="128">
        <f t="shared" si="8"/>
        <v>0.97</v>
      </c>
      <c r="Z28" s="128">
        <f t="shared" si="9"/>
        <v>1.97</v>
      </c>
    </row>
    <row r="29" spans="1:26" s="1" customFormat="1" ht="24.95" customHeight="1">
      <c r="A29" s="33" t="s">
        <v>126</v>
      </c>
      <c r="B29" s="22" t="s">
        <v>2278</v>
      </c>
      <c r="C29" s="34">
        <v>23</v>
      </c>
      <c r="D29" s="73" t="s">
        <v>1489</v>
      </c>
      <c r="E29" s="22" t="s">
        <v>2279</v>
      </c>
      <c r="F29" s="115">
        <v>8</v>
      </c>
      <c r="G29" s="115">
        <v>65</v>
      </c>
      <c r="H29" s="115">
        <v>72</v>
      </c>
      <c r="I29" s="115">
        <v>0</v>
      </c>
      <c r="J29" s="115">
        <v>0</v>
      </c>
      <c r="K29" s="25">
        <f t="shared" si="0"/>
        <v>145</v>
      </c>
      <c r="L29" s="25">
        <v>31521504563</v>
      </c>
      <c r="M29" s="25" t="s">
        <v>90</v>
      </c>
      <c r="N29" s="25">
        <v>11205</v>
      </c>
      <c r="O29" s="17">
        <v>5446</v>
      </c>
      <c r="P29" s="127">
        <v>1.2509999999999999</v>
      </c>
      <c r="Q29" s="127">
        <v>1.43</v>
      </c>
      <c r="R29" s="128">
        <f t="shared" si="1"/>
        <v>2.681</v>
      </c>
      <c r="S29" s="128">
        <f t="shared" si="2"/>
        <v>3.6536669400000004</v>
      </c>
      <c r="T29" s="128">
        <f t="shared" si="3"/>
        <v>6.31147832</v>
      </c>
      <c r="U29" s="128">
        <f t="shared" si="10"/>
        <v>2.4026669400000005</v>
      </c>
      <c r="V29" s="128">
        <f t="shared" si="11"/>
        <v>4.8814783200000003</v>
      </c>
      <c r="W29" s="128">
        <f t="shared" si="6"/>
        <v>0.69300923439400008</v>
      </c>
      <c r="X29" s="128">
        <f t="shared" si="7"/>
        <v>1.459236585792</v>
      </c>
      <c r="Y29" s="128">
        <f t="shared" si="8"/>
        <v>2.08</v>
      </c>
      <c r="Z29" s="128">
        <f t="shared" si="9"/>
        <v>4.38</v>
      </c>
    </row>
    <row r="30" spans="1:26" s="1" customFormat="1" ht="24.95" customHeight="1">
      <c r="A30" s="22" t="s">
        <v>2249</v>
      </c>
      <c r="B30" s="22" t="s">
        <v>2249</v>
      </c>
      <c r="C30" s="34">
        <v>24</v>
      </c>
      <c r="D30" s="73" t="s">
        <v>1552</v>
      </c>
      <c r="E30" s="22" t="s">
        <v>66</v>
      </c>
      <c r="F30" s="115">
        <v>7</v>
      </c>
      <c r="G30" s="115">
        <v>28</v>
      </c>
      <c r="H30" s="115">
        <v>27</v>
      </c>
      <c r="I30" s="115">
        <v>0</v>
      </c>
      <c r="J30" s="115">
        <v>0</v>
      </c>
      <c r="K30" s="25">
        <f t="shared" si="0"/>
        <v>62</v>
      </c>
      <c r="L30" s="25">
        <v>32666741671</v>
      </c>
      <c r="M30" s="25" t="s">
        <v>90</v>
      </c>
      <c r="N30" s="25">
        <v>11205</v>
      </c>
      <c r="O30" s="17">
        <v>1898</v>
      </c>
      <c r="P30" s="127">
        <v>0.42299999999999993</v>
      </c>
      <c r="Q30" s="127">
        <v>0.77699999999999991</v>
      </c>
      <c r="R30" s="128">
        <f t="shared" si="1"/>
        <v>1.1999999999999997</v>
      </c>
      <c r="S30" s="128">
        <f t="shared" si="2"/>
        <v>1.2733492200000001</v>
      </c>
      <c r="T30" s="128">
        <f t="shared" si="3"/>
        <v>2.1996301599999999</v>
      </c>
      <c r="U30" s="128">
        <f t="shared" si="10"/>
        <v>0.85034922000000013</v>
      </c>
      <c r="V30" s="128">
        <f t="shared" si="11"/>
        <v>1.42263016</v>
      </c>
      <c r="W30" s="128">
        <f t="shared" si="6"/>
        <v>0.24526906002200005</v>
      </c>
      <c r="X30" s="128">
        <f t="shared" si="7"/>
        <v>0.42527157582933334</v>
      </c>
      <c r="Y30" s="128">
        <f t="shared" si="8"/>
        <v>0.74</v>
      </c>
      <c r="Z30" s="128">
        <f t="shared" si="9"/>
        <v>1.28</v>
      </c>
    </row>
    <row r="31" spans="1:26" s="1" customFormat="1" ht="24.95" customHeight="1">
      <c r="A31" s="22" t="s">
        <v>2249</v>
      </c>
      <c r="B31" s="22" t="s">
        <v>2249</v>
      </c>
      <c r="C31" s="34">
        <v>25</v>
      </c>
      <c r="D31" s="73" t="s">
        <v>1540</v>
      </c>
      <c r="E31" s="22" t="s">
        <v>2037</v>
      </c>
      <c r="F31" s="115">
        <v>0</v>
      </c>
      <c r="G31" s="115">
        <v>20</v>
      </c>
      <c r="H31" s="115">
        <v>21</v>
      </c>
      <c r="I31" s="115">
        <v>0</v>
      </c>
      <c r="J31" s="115">
        <v>0</v>
      </c>
      <c r="K31" s="25">
        <f t="shared" si="0"/>
        <v>41</v>
      </c>
      <c r="L31" s="25">
        <v>31552210180</v>
      </c>
      <c r="M31" s="25" t="s">
        <v>90</v>
      </c>
      <c r="N31" s="25">
        <v>11205</v>
      </c>
      <c r="O31" s="17">
        <v>1318</v>
      </c>
      <c r="P31" s="127">
        <v>0.58600000000000008</v>
      </c>
      <c r="Q31" s="127">
        <v>0.98099999999999998</v>
      </c>
      <c r="R31" s="128">
        <f t="shared" si="1"/>
        <v>1.5670000000000002</v>
      </c>
      <c r="S31" s="128">
        <f t="shared" si="2"/>
        <v>0.88423302000000004</v>
      </c>
      <c r="T31" s="128">
        <f t="shared" si="3"/>
        <v>1.5274565599999999</v>
      </c>
      <c r="U31" s="128">
        <f t="shared" si="10"/>
        <v>0.29823301999999996</v>
      </c>
      <c r="V31" s="128">
        <f t="shared" si="11"/>
        <v>0.54645655999999987</v>
      </c>
      <c r="W31" s="128">
        <f t="shared" si="6"/>
        <v>8.602034406866664E-2</v>
      </c>
      <c r="X31" s="128">
        <f t="shared" si="7"/>
        <v>0.16335408100266666</v>
      </c>
      <c r="Y31" s="128">
        <f t="shared" si="8"/>
        <v>0.26</v>
      </c>
      <c r="Z31" s="128">
        <f t="shared" si="9"/>
        <v>0.49</v>
      </c>
    </row>
    <row r="32" spans="1:26" s="1" customFormat="1" ht="24.95" customHeight="1">
      <c r="A32" s="22" t="s">
        <v>2249</v>
      </c>
      <c r="B32" s="22" t="s">
        <v>2249</v>
      </c>
      <c r="C32" s="34">
        <v>26</v>
      </c>
      <c r="D32" s="73" t="s">
        <v>1432</v>
      </c>
      <c r="E32" s="22" t="s">
        <v>2251</v>
      </c>
      <c r="F32" s="115">
        <v>7</v>
      </c>
      <c r="G32" s="115">
        <v>43</v>
      </c>
      <c r="H32" s="115">
        <v>90</v>
      </c>
      <c r="I32" s="115">
        <v>0</v>
      </c>
      <c r="J32" s="115">
        <v>0</v>
      </c>
      <c r="K32" s="25">
        <f t="shared" si="0"/>
        <v>140</v>
      </c>
      <c r="L32" s="25">
        <v>31518953886</v>
      </c>
      <c r="M32" s="25" t="s">
        <v>90</v>
      </c>
      <c r="N32" s="25">
        <v>11205</v>
      </c>
      <c r="O32" s="17">
        <v>3918</v>
      </c>
      <c r="P32" s="127">
        <v>0.70799999999999996</v>
      </c>
      <c r="Q32" s="127">
        <v>0.98</v>
      </c>
      <c r="R32" s="128">
        <f t="shared" si="1"/>
        <v>1.6879999999999999</v>
      </c>
      <c r="S32" s="128">
        <f t="shared" si="2"/>
        <v>2.6285470200000001</v>
      </c>
      <c r="T32" s="128">
        <f t="shared" si="3"/>
        <v>4.5406485599999993</v>
      </c>
      <c r="U32" s="128">
        <f t="shared" si="10"/>
        <v>1.9205470200000001</v>
      </c>
      <c r="V32" s="128">
        <f t="shared" si="11"/>
        <v>3.5606485599999993</v>
      </c>
      <c r="W32" s="128">
        <f t="shared" si="6"/>
        <v>0.55394977880200003</v>
      </c>
      <c r="X32" s="128">
        <f t="shared" si="7"/>
        <v>1.0643965428693332</v>
      </c>
      <c r="Y32" s="128">
        <f t="shared" si="8"/>
        <v>1.66</v>
      </c>
      <c r="Z32" s="128">
        <f t="shared" si="9"/>
        <v>3.19</v>
      </c>
    </row>
    <row r="33" spans="1:26" s="1" customFormat="1" ht="24.95" customHeight="1">
      <c r="A33" s="22" t="s">
        <v>2249</v>
      </c>
      <c r="B33" s="22" t="s">
        <v>2249</v>
      </c>
      <c r="C33" s="34">
        <v>27</v>
      </c>
      <c r="D33" s="73" t="s">
        <v>1438</v>
      </c>
      <c r="E33" s="22" t="s">
        <v>2256</v>
      </c>
      <c r="F33" s="115">
        <v>6</v>
      </c>
      <c r="G33" s="115">
        <v>7</v>
      </c>
      <c r="H33" s="115">
        <v>31</v>
      </c>
      <c r="I33" s="115">
        <v>0</v>
      </c>
      <c r="J33" s="115">
        <v>0</v>
      </c>
      <c r="K33" s="25">
        <f t="shared" si="0"/>
        <v>44</v>
      </c>
      <c r="L33" s="25">
        <v>31518964912</v>
      </c>
      <c r="M33" s="25" t="s">
        <v>90</v>
      </c>
      <c r="N33" s="25">
        <v>11205</v>
      </c>
      <c r="O33" s="17">
        <v>1740</v>
      </c>
      <c r="P33" s="127">
        <v>0.27</v>
      </c>
      <c r="Q33" s="127">
        <v>0.41200000000000037</v>
      </c>
      <c r="R33" s="128">
        <f t="shared" si="1"/>
        <v>0.68200000000000038</v>
      </c>
      <c r="S33" s="128">
        <f t="shared" si="2"/>
        <v>1.1673486000000002</v>
      </c>
      <c r="T33" s="128">
        <f t="shared" si="3"/>
        <v>2.0165207999999999</v>
      </c>
      <c r="U33" s="128">
        <f t="shared" si="10"/>
        <v>0.89734860000000016</v>
      </c>
      <c r="V33" s="128">
        <f t="shared" si="11"/>
        <v>1.6045207999999995</v>
      </c>
      <c r="W33" s="128">
        <f t="shared" si="6"/>
        <v>0.25882524786000005</v>
      </c>
      <c r="X33" s="128">
        <f t="shared" si="7"/>
        <v>0.47964475114666655</v>
      </c>
      <c r="Y33" s="128">
        <f t="shared" si="8"/>
        <v>0.78</v>
      </c>
      <c r="Z33" s="128">
        <f t="shared" si="9"/>
        <v>1.44</v>
      </c>
    </row>
    <row r="34" spans="1:26" s="1" customFormat="1" ht="24.95" customHeight="1">
      <c r="A34" s="22" t="s">
        <v>2249</v>
      </c>
      <c r="B34" s="22" t="s">
        <v>2249</v>
      </c>
      <c r="C34" s="34">
        <v>28</v>
      </c>
      <c r="D34" s="117" t="s">
        <v>1439</v>
      </c>
      <c r="E34" s="22" t="s">
        <v>2252</v>
      </c>
      <c r="F34" s="115">
        <v>4</v>
      </c>
      <c r="G34" s="115">
        <v>25</v>
      </c>
      <c r="H34" s="115">
        <v>9</v>
      </c>
      <c r="I34" s="115">
        <v>0</v>
      </c>
      <c r="J34" s="115">
        <v>0</v>
      </c>
      <c r="K34" s="25">
        <f t="shared" si="0"/>
        <v>38</v>
      </c>
      <c r="L34" s="25">
        <v>31518965586</v>
      </c>
      <c r="M34" s="25" t="s">
        <v>90</v>
      </c>
      <c r="N34" s="25">
        <v>11205</v>
      </c>
      <c r="O34" s="17">
        <v>1588</v>
      </c>
      <c r="P34" s="127">
        <v>0.28300000000000003</v>
      </c>
      <c r="Q34" s="127">
        <v>0.36499999999999999</v>
      </c>
      <c r="R34" s="128">
        <f t="shared" si="1"/>
        <v>0.64800000000000002</v>
      </c>
      <c r="S34" s="128">
        <f t="shared" si="2"/>
        <v>1.0653733200000002</v>
      </c>
      <c r="T34" s="128">
        <f t="shared" si="3"/>
        <v>1.8403649599999998</v>
      </c>
      <c r="U34" s="128">
        <f t="shared" si="10"/>
        <v>0.78237332000000015</v>
      </c>
      <c r="V34" s="128">
        <f t="shared" si="11"/>
        <v>1.4753649599999998</v>
      </c>
      <c r="W34" s="128">
        <f t="shared" si="6"/>
        <v>0.22566254459866669</v>
      </c>
      <c r="X34" s="128">
        <f t="shared" si="7"/>
        <v>0.44103576537599998</v>
      </c>
      <c r="Y34" s="128">
        <f t="shared" si="8"/>
        <v>0.68</v>
      </c>
      <c r="Z34" s="128">
        <f t="shared" si="9"/>
        <v>1.32</v>
      </c>
    </row>
    <row r="35" spans="1:26" s="1" customFormat="1" ht="24.95" customHeight="1">
      <c r="A35" s="22" t="s">
        <v>2249</v>
      </c>
      <c r="B35" s="22" t="s">
        <v>2249</v>
      </c>
      <c r="C35" s="34">
        <v>29</v>
      </c>
      <c r="D35" s="73" t="s">
        <v>1435</v>
      </c>
      <c r="E35" s="22" t="s">
        <v>2932</v>
      </c>
      <c r="F35" s="115">
        <v>9</v>
      </c>
      <c r="G35" s="115">
        <v>33</v>
      </c>
      <c r="H35" s="115">
        <v>16</v>
      </c>
      <c r="I35" s="115">
        <v>0</v>
      </c>
      <c r="J35" s="115">
        <v>2</v>
      </c>
      <c r="K35" s="25">
        <f t="shared" si="0"/>
        <v>60</v>
      </c>
      <c r="L35" s="25">
        <v>31518962541</v>
      </c>
      <c r="M35" s="25" t="s">
        <v>90</v>
      </c>
      <c r="N35" s="25">
        <v>11205</v>
      </c>
      <c r="O35" s="17">
        <v>2174</v>
      </c>
      <c r="P35" s="127">
        <v>0.39100000000000001</v>
      </c>
      <c r="Q35" s="127">
        <v>0.64800000000000013</v>
      </c>
      <c r="R35" s="128">
        <f t="shared" si="1"/>
        <v>1.0390000000000001</v>
      </c>
      <c r="S35" s="128">
        <f t="shared" si="2"/>
        <v>1.4585148600000002</v>
      </c>
      <c r="T35" s="128">
        <f t="shared" si="3"/>
        <v>2.51949208</v>
      </c>
      <c r="U35" s="128">
        <f t="shared" si="10"/>
        <v>1.0675148600000002</v>
      </c>
      <c r="V35" s="128">
        <f t="shared" si="11"/>
        <v>1.8714920799999999</v>
      </c>
      <c r="W35" s="128">
        <f t="shared" si="6"/>
        <v>0.30790686945266671</v>
      </c>
      <c r="X35" s="128">
        <f t="shared" si="7"/>
        <v>0.55945136578133337</v>
      </c>
      <c r="Y35" s="128">
        <f t="shared" si="8"/>
        <v>0.92</v>
      </c>
      <c r="Z35" s="128">
        <f t="shared" si="9"/>
        <v>1.68</v>
      </c>
    </row>
    <row r="36" spans="1:26" s="1" customFormat="1" ht="24.95" customHeight="1">
      <c r="A36" s="22" t="s">
        <v>2249</v>
      </c>
      <c r="B36" s="22" t="s">
        <v>2249</v>
      </c>
      <c r="C36" s="34">
        <v>30</v>
      </c>
      <c r="D36" s="73" t="s">
        <v>1551</v>
      </c>
      <c r="E36" s="22" t="s">
        <v>14</v>
      </c>
      <c r="F36" s="115">
        <v>0</v>
      </c>
      <c r="G36" s="115">
        <v>6</v>
      </c>
      <c r="H36" s="115">
        <v>27</v>
      </c>
      <c r="I36" s="115">
        <v>0</v>
      </c>
      <c r="J36" s="115">
        <v>0</v>
      </c>
      <c r="K36" s="25">
        <f t="shared" si="0"/>
        <v>33</v>
      </c>
      <c r="L36" s="25">
        <v>32934191643</v>
      </c>
      <c r="M36" s="25" t="s">
        <v>90</v>
      </c>
      <c r="N36" s="25">
        <v>11205</v>
      </c>
      <c r="O36" s="17">
        <v>1173</v>
      </c>
      <c r="P36" s="127">
        <v>0.79</v>
      </c>
      <c r="Q36" s="127">
        <v>0.40600000000000014</v>
      </c>
      <c r="R36" s="128">
        <f t="shared" si="1"/>
        <v>1.1960000000000002</v>
      </c>
      <c r="S36" s="128">
        <f t="shared" si="2"/>
        <v>0.78695397000000011</v>
      </c>
      <c r="T36" s="128">
        <f t="shared" si="3"/>
        <v>1.3594131599999999</v>
      </c>
      <c r="U36" s="151">
        <v>0</v>
      </c>
      <c r="V36" s="128">
        <f t="shared" si="11"/>
        <v>0.95341315999999976</v>
      </c>
      <c r="W36" s="128">
        <f t="shared" si="6"/>
        <v>0</v>
      </c>
      <c r="X36" s="128">
        <f t="shared" si="7"/>
        <v>0.28500697396266661</v>
      </c>
      <c r="Y36" s="128">
        <f t="shared" si="8"/>
        <v>0</v>
      </c>
      <c r="Z36" s="128">
        <f t="shared" si="9"/>
        <v>0.86</v>
      </c>
    </row>
    <row r="37" spans="1:26" s="1" customFormat="1" ht="24.95" customHeight="1">
      <c r="A37" s="22" t="s">
        <v>2249</v>
      </c>
      <c r="B37" s="22" t="s">
        <v>2249</v>
      </c>
      <c r="C37" s="34">
        <v>31</v>
      </c>
      <c r="D37" s="73" t="s">
        <v>1441</v>
      </c>
      <c r="E37" s="22" t="s">
        <v>2254</v>
      </c>
      <c r="F37" s="115">
        <v>0</v>
      </c>
      <c r="G37" s="115">
        <v>34</v>
      </c>
      <c r="H37" s="115">
        <v>22</v>
      </c>
      <c r="I37" s="115">
        <v>0</v>
      </c>
      <c r="J37" s="115">
        <v>0</v>
      </c>
      <c r="K37" s="25">
        <f t="shared" si="0"/>
        <v>56</v>
      </c>
      <c r="L37" s="25">
        <v>31518967174</v>
      </c>
      <c r="M37" s="25" t="s">
        <v>90</v>
      </c>
      <c r="N37" s="25">
        <v>11205</v>
      </c>
      <c r="O37" s="17">
        <v>1821</v>
      </c>
      <c r="P37" s="127">
        <v>0.41100000000000003</v>
      </c>
      <c r="Q37" s="127">
        <v>0.57099999999999995</v>
      </c>
      <c r="R37" s="128">
        <f t="shared" si="1"/>
        <v>0.98199999999999998</v>
      </c>
      <c r="S37" s="128">
        <f t="shared" si="2"/>
        <v>1.2216906900000002</v>
      </c>
      <c r="T37" s="128">
        <f t="shared" si="3"/>
        <v>2.11039332</v>
      </c>
      <c r="U37" s="128">
        <f t="shared" ref="U37:U42" si="12">S37-P37</f>
        <v>0.81069069000000016</v>
      </c>
      <c r="V37" s="128">
        <f t="shared" si="11"/>
        <v>1.5393933200000001</v>
      </c>
      <c r="W37" s="128">
        <f t="shared" si="6"/>
        <v>0.23383021801900006</v>
      </c>
      <c r="X37" s="128">
        <f t="shared" si="7"/>
        <v>0.46017597645866676</v>
      </c>
      <c r="Y37" s="128">
        <f t="shared" si="8"/>
        <v>0.7</v>
      </c>
      <c r="Z37" s="128">
        <f t="shared" si="9"/>
        <v>1.38</v>
      </c>
    </row>
    <row r="38" spans="1:26" s="1" customFormat="1" ht="24.95" customHeight="1">
      <c r="A38" s="22" t="s">
        <v>2249</v>
      </c>
      <c r="B38" s="22" t="s">
        <v>2249</v>
      </c>
      <c r="C38" s="34">
        <v>32</v>
      </c>
      <c r="D38" s="73" t="s">
        <v>1484</v>
      </c>
      <c r="E38" s="22" t="s">
        <v>2306</v>
      </c>
      <c r="F38" s="115">
        <v>0</v>
      </c>
      <c r="G38" s="115">
        <v>0</v>
      </c>
      <c r="H38" s="115">
        <v>1</v>
      </c>
      <c r="I38" s="115">
        <v>0</v>
      </c>
      <c r="J38" s="115">
        <v>101</v>
      </c>
      <c r="K38" s="25">
        <f t="shared" si="0"/>
        <v>102</v>
      </c>
      <c r="L38" s="25">
        <v>31521503309</v>
      </c>
      <c r="M38" s="25" t="s">
        <v>90</v>
      </c>
      <c r="N38" s="25">
        <v>11205</v>
      </c>
      <c r="O38" s="17">
        <v>3630</v>
      </c>
      <c r="P38" s="127">
        <v>0.59599999999999964</v>
      </c>
      <c r="Q38" s="127">
        <v>1.1420000000000003</v>
      </c>
      <c r="R38" s="128">
        <f t="shared" si="1"/>
        <v>1.738</v>
      </c>
      <c r="S38" s="128">
        <f t="shared" si="2"/>
        <v>2.4353307000000002</v>
      </c>
      <c r="T38" s="128">
        <f t="shared" si="3"/>
        <v>4.2068795999999997</v>
      </c>
      <c r="U38" s="128">
        <f t="shared" si="12"/>
        <v>1.8393307000000005</v>
      </c>
      <c r="V38" s="128">
        <f t="shared" si="11"/>
        <v>3.0648795999999994</v>
      </c>
      <c r="W38" s="128">
        <f t="shared" si="6"/>
        <v>0.53052428490333348</v>
      </c>
      <c r="X38" s="128">
        <f t="shared" si="7"/>
        <v>0.9161946750933333</v>
      </c>
      <c r="Y38" s="128">
        <f t="shared" si="8"/>
        <v>1.59</v>
      </c>
      <c r="Z38" s="128">
        <f t="shared" si="9"/>
        <v>2.75</v>
      </c>
    </row>
    <row r="39" spans="1:26" s="1" customFormat="1" ht="24.95" customHeight="1">
      <c r="A39" s="22" t="s">
        <v>2249</v>
      </c>
      <c r="B39" s="22" t="s">
        <v>2249</v>
      </c>
      <c r="C39" s="34">
        <v>33</v>
      </c>
      <c r="D39" s="73" t="s">
        <v>1434</v>
      </c>
      <c r="E39" s="22" t="s">
        <v>2255</v>
      </c>
      <c r="F39" s="115">
        <v>1</v>
      </c>
      <c r="G39" s="115">
        <v>52</v>
      </c>
      <c r="H39" s="115">
        <v>27</v>
      </c>
      <c r="I39" s="115">
        <v>0</v>
      </c>
      <c r="J39" s="115">
        <v>0</v>
      </c>
      <c r="K39" s="25">
        <f t="shared" ref="K39:K70" si="13">J39+I39+H39+G39+F39</f>
        <v>80</v>
      </c>
      <c r="L39" s="25">
        <v>31518961751</v>
      </c>
      <c r="M39" s="25" t="s">
        <v>90</v>
      </c>
      <c r="N39" s="25">
        <v>11205</v>
      </c>
      <c r="O39" s="17">
        <v>2603</v>
      </c>
      <c r="P39" s="127">
        <v>0.76199999999999979</v>
      </c>
      <c r="Q39" s="127">
        <v>0.96500000000000052</v>
      </c>
      <c r="R39" s="128">
        <f t="shared" ref="R39:R70" si="14">P39+Q39</f>
        <v>1.7270000000000003</v>
      </c>
      <c r="S39" s="128">
        <f t="shared" ref="S39:S70" si="15">O39*0.00067089</f>
        <v>1.7463266700000002</v>
      </c>
      <c r="T39" s="128">
        <f t="shared" ref="T39:T70" si="16">O39*0.00115892</f>
        <v>3.0166687599999999</v>
      </c>
      <c r="U39" s="128">
        <f t="shared" si="12"/>
        <v>0.9843266700000004</v>
      </c>
      <c r="V39" s="128">
        <f t="shared" si="11"/>
        <v>2.0516687599999992</v>
      </c>
      <c r="W39" s="128">
        <f t="shared" ref="W39:W70" si="17">U39/3*86.53%</f>
        <v>0.28391262251700011</v>
      </c>
      <c r="X39" s="128">
        <f t="shared" ref="X39:X70" si="18">V39/3*89.68%</f>
        <v>0.61331218132266652</v>
      </c>
      <c r="Y39" s="128">
        <f t="shared" ref="Y39:Y70" si="19">ROUND(W39*3,2)</f>
        <v>0.85</v>
      </c>
      <c r="Z39" s="128">
        <f t="shared" ref="Z39:Z70" si="20">ROUND(X39*3,2)</f>
        <v>1.84</v>
      </c>
    </row>
    <row r="40" spans="1:26" s="1" customFormat="1" ht="24.95" customHeight="1">
      <c r="A40" s="22" t="s">
        <v>2249</v>
      </c>
      <c r="B40" s="22" t="s">
        <v>2249</v>
      </c>
      <c r="C40" s="34">
        <v>34</v>
      </c>
      <c r="D40" s="73" t="s">
        <v>1437</v>
      </c>
      <c r="E40" s="22" t="s">
        <v>2041</v>
      </c>
      <c r="F40" s="115">
        <v>13</v>
      </c>
      <c r="G40" s="115">
        <v>35</v>
      </c>
      <c r="H40" s="115">
        <v>59</v>
      </c>
      <c r="I40" s="115">
        <v>0</v>
      </c>
      <c r="J40" s="115">
        <v>0</v>
      </c>
      <c r="K40" s="25">
        <f t="shared" si="13"/>
        <v>107</v>
      </c>
      <c r="L40" s="25">
        <v>31518964219</v>
      </c>
      <c r="M40" s="25" t="s">
        <v>90</v>
      </c>
      <c r="N40" s="25">
        <v>11205</v>
      </c>
      <c r="O40" s="17">
        <v>3420</v>
      </c>
      <c r="P40" s="127">
        <v>0.77600000000000025</v>
      </c>
      <c r="Q40" s="127">
        <v>1.3260000000000001</v>
      </c>
      <c r="R40" s="128">
        <f t="shared" si="14"/>
        <v>2.1020000000000003</v>
      </c>
      <c r="S40" s="128">
        <f t="shared" si="15"/>
        <v>2.2944438000000003</v>
      </c>
      <c r="T40" s="128">
        <f t="shared" si="16"/>
        <v>3.9635063999999995</v>
      </c>
      <c r="U40" s="128">
        <f t="shared" si="12"/>
        <v>1.5184438</v>
      </c>
      <c r="V40" s="128">
        <f t="shared" si="11"/>
        <v>2.6375063999999995</v>
      </c>
      <c r="W40" s="128">
        <f t="shared" si="17"/>
        <v>0.4379698067133333</v>
      </c>
      <c r="X40" s="128">
        <f t="shared" si="18"/>
        <v>0.78843857983999988</v>
      </c>
      <c r="Y40" s="128">
        <f t="shared" si="19"/>
        <v>1.31</v>
      </c>
      <c r="Z40" s="128">
        <f t="shared" si="20"/>
        <v>2.37</v>
      </c>
    </row>
    <row r="41" spans="1:26" s="1" customFormat="1" ht="24.95" customHeight="1">
      <c r="A41" s="22" t="s">
        <v>2249</v>
      </c>
      <c r="B41" s="22" t="s">
        <v>2249</v>
      </c>
      <c r="C41" s="34">
        <v>35</v>
      </c>
      <c r="D41" s="73" t="s">
        <v>1440</v>
      </c>
      <c r="E41" s="22" t="s">
        <v>2253</v>
      </c>
      <c r="F41" s="115">
        <v>0</v>
      </c>
      <c r="G41" s="115">
        <v>63</v>
      </c>
      <c r="H41" s="115">
        <v>54</v>
      </c>
      <c r="I41" s="115">
        <v>0</v>
      </c>
      <c r="J41" s="115">
        <v>0</v>
      </c>
      <c r="K41" s="25">
        <f t="shared" si="13"/>
        <v>117</v>
      </c>
      <c r="L41" s="25">
        <v>31518966421</v>
      </c>
      <c r="M41" s="25" t="s">
        <v>90</v>
      </c>
      <c r="N41" s="25">
        <v>11205</v>
      </c>
      <c r="O41" s="17">
        <v>4364</v>
      </c>
      <c r="P41" s="127">
        <v>0.87099999999999977</v>
      </c>
      <c r="Q41" s="127">
        <v>1.2640000000000002</v>
      </c>
      <c r="R41" s="128">
        <f t="shared" si="14"/>
        <v>2.1349999999999998</v>
      </c>
      <c r="S41" s="128">
        <f t="shared" si="15"/>
        <v>2.9277639600000001</v>
      </c>
      <c r="T41" s="128">
        <f t="shared" si="16"/>
        <v>5.0575268799999993</v>
      </c>
      <c r="U41" s="128">
        <f t="shared" si="12"/>
        <v>2.0567639600000005</v>
      </c>
      <c r="V41" s="128">
        <f t="shared" si="11"/>
        <v>3.793526879999999</v>
      </c>
      <c r="W41" s="128">
        <f t="shared" si="17"/>
        <v>0.59323928486266686</v>
      </c>
      <c r="X41" s="128">
        <f t="shared" si="18"/>
        <v>1.1340116353279999</v>
      </c>
      <c r="Y41" s="128">
        <f t="shared" si="19"/>
        <v>1.78</v>
      </c>
      <c r="Z41" s="128">
        <f t="shared" si="20"/>
        <v>3.4</v>
      </c>
    </row>
    <row r="42" spans="1:26" s="1" customFormat="1" ht="24.95" customHeight="1">
      <c r="A42" s="22" t="s">
        <v>2249</v>
      </c>
      <c r="B42" s="22" t="s">
        <v>2249</v>
      </c>
      <c r="C42" s="34">
        <v>36</v>
      </c>
      <c r="D42" s="73" t="s">
        <v>1433</v>
      </c>
      <c r="E42" s="22" t="s">
        <v>2250</v>
      </c>
      <c r="F42" s="115">
        <v>29</v>
      </c>
      <c r="G42" s="115">
        <v>107</v>
      </c>
      <c r="H42" s="115">
        <v>41</v>
      </c>
      <c r="I42" s="115">
        <v>0</v>
      </c>
      <c r="J42" s="115">
        <v>25</v>
      </c>
      <c r="K42" s="25">
        <f t="shared" si="13"/>
        <v>202</v>
      </c>
      <c r="L42" s="25">
        <v>31518954619</v>
      </c>
      <c r="M42" s="25" t="s">
        <v>90</v>
      </c>
      <c r="N42" s="25">
        <v>11205</v>
      </c>
      <c r="O42" s="17">
        <v>6329</v>
      </c>
      <c r="P42" s="127">
        <v>2.3149999999999999</v>
      </c>
      <c r="Q42" s="127">
        <v>4.9429999999999987</v>
      </c>
      <c r="R42" s="128">
        <f t="shared" si="14"/>
        <v>7.2579999999999991</v>
      </c>
      <c r="S42" s="128">
        <f t="shared" si="15"/>
        <v>4.2460628100000006</v>
      </c>
      <c r="T42" s="128">
        <f t="shared" si="16"/>
        <v>7.3348046799999995</v>
      </c>
      <c r="U42" s="128">
        <f t="shared" si="12"/>
        <v>1.9310628100000007</v>
      </c>
      <c r="V42" s="128">
        <f t="shared" si="11"/>
        <v>2.3918046800000008</v>
      </c>
      <c r="W42" s="128">
        <f t="shared" si="17"/>
        <v>0.55698288316433342</v>
      </c>
      <c r="X42" s="128">
        <f t="shared" si="18"/>
        <v>0.71499014567466701</v>
      </c>
      <c r="Y42" s="128">
        <f t="shared" si="19"/>
        <v>1.67</v>
      </c>
      <c r="Z42" s="128">
        <f t="shared" si="20"/>
        <v>2.14</v>
      </c>
    </row>
    <row r="43" spans="1:26" s="1" customFormat="1" ht="24.95" customHeight="1">
      <c r="A43" s="22" t="s">
        <v>2249</v>
      </c>
      <c r="B43" s="33" t="s">
        <v>2160</v>
      </c>
      <c r="C43" s="34">
        <v>37</v>
      </c>
      <c r="D43" s="73" t="s">
        <v>1475</v>
      </c>
      <c r="E43" s="22" t="s">
        <v>2161</v>
      </c>
      <c r="F43" s="115">
        <v>5</v>
      </c>
      <c r="G43" s="115">
        <v>9</v>
      </c>
      <c r="H43" s="115">
        <v>13</v>
      </c>
      <c r="I43" s="115">
        <v>0</v>
      </c>
      <c r="J43" s="115">
        <v>0</v>
      </c>
      <c r="K43" s="25">
        <f t="shared" si="13"/>
        <v>27</v>
      </c>
      <c r="L43" s="25">
        <v>31521501437</v>
      </c>
      <c r="M43" s="25" t="s">
        <v>90</v>
      </c>
      <c r="N43" s="25">
        <v>11205</v>
      </c>
      <c r="O43" s="17">
        <v>953</v>
      </c>
      <c r="P43" s="127">
        <v>1.4460000000000002</v>
      </c>
      <c r="Q43" s="127">
        <v>0.48799999999999977</v>
      </c>
      <c r="R43" s="128">
        <f t="shared" si="14"/>
        <v>1.9339999999999999</v>
      </c>
      <c r="S43" s="128">
        <f t="shared" si="15"/>
        <v>0.63935817000000006</v>
      </c>
      <c r="T43" s="128">
        <f t="shared" si="16"/>
        <v>1.10445076</v>
      </c>
      <c r="U43" s="151">
        <v>0</v>
      </c>
      <c r="V43" s="128">
        <f t="shared" si="11"/>
        <v>0.61645076000000021</v>
      </c>
      <c r="W43" s="128">
        <f t="shared" si="17"/>
        <v>0</v>
      </c>
      <c r="X43" s="128">
        <f t="shared" si="18"/>
        <v>0.18427768052266674</v>
      </c>
      <c r="Y43" s="128">
        <f t="shared" si="19"/>
        <v>0</v>
      </c>
      <c r="Z43" s="128">
        <f t="shared" si="20"/>
        <v>0.55000000000000004</v>
      </c>
    </row>
    <row r="44" spans="1:26" s="1" customFormat="1" ht="24.95" customHeight="1">
      <c r="A44" s="22" t="s">
        <v>2249</v>
      </c>
      <c r="B44" s="33" t="s">
        <v>2160</v>
      </c>
      <c r="C44" s="34">
        <v>38</v>
      </c>
      <c r="D44" s="73" t="s">
        <v>1476</v>
      </c>
      <c r="E44" s="22" t="s">
        <v>2162</v>
      </c>
      <c r="F44" s="115">
        <v>17</v>
      </c>
      <c r="G44" s="115">
        <v>4</v>
      </c>
      <c r="H44" s="115">
        <v>41</v>
      </c>
      <c r="I44" s="115">
        <v>0</v>
      </c>
      <c r="J44" s="115">
        <v>0</v>
      </c>
      <c r="K44" s="25">
        <f t="shared" si="13"/>
        <v>62</v>
      </c>
      <c r="L44" s="25">
        <v>31521501630</v>
      </c>
      <c r="M44" s="25" t="s">
        <v>90</v>
      </c>
      <c r="N44" s="25">
        <v>11205</v>
      </c>
      <c r="O44" s="17">
        <v>2061</v>
      </c>
      <c r="P44" s="127">
        <v>0.44</v>
      </c>
      <c r="Q44" s="127">
        <v>0.68800000000000061</v>
      </c>
      <c r="R44" s="128">
        <f t="shared" si="14"/>
        <v>1.1280000000000006</v>
      </c>
      <c r="S44" s="128">
        <f t="shared" si="15"/>
        <v>1.3827042900000002</v>
      </c>
      <c r="T44" s="128">
        <f t="shared" si="16"/>
        <v>2.3885341199999996</v>
      </c>
      <c r="U44" s="128">
        <f>S44-P44</f>
        <v>0.94270429000000022</v>
      </c>
      <c r="V44" s="128">
        <f t="shared" si="11"/>
        <v>1.700534119999999</v>
      </c>
      <c r="W44" s="128">
        <f t="shared" si="17"/>
        <v>0.27190734071233336</v>
      </c>
      <c r="X44" s="128">
        <f t="shared" si="18"/>
        <v>0.50834633293866638</v>
      </c>
      <c r="Y44" s="128">
        <f t="shared" si="19"/>
        <v>0.82</v>
      </c>
      <c r="Z44" s="128">
        <f t="shared" si="20"/>
        <v>1.53</v>
      </c>
    </row>
    <row r="45" spans="1:26" s="1" customFormat="1" ht="24.95" customHeight="1">
      <c r="A45" s="22" t="s">
        <v>2249</v>
      </c>
      <c r="B45" s="33" t="s">
        <v>2160</v>
      </c>
      <c r="C45" s="34">
        <v>39</v>
      </c>
      <c r="D45" s="73" t="s">
        <v>1436</v>
      </c>
      <c r="E45" s="22" t="s">
        <v>1933</v>
      </c>
      <c r="F45" s="115">
        <v>6</v>
      </c>
      <c r="G45" s="115">
        <v>49</v>
      </c>
      <c r="H45" s="115">
        <v>57</v>
      </c>
      <c r="I45" s="115">
        <v>0</v>
      </c>
      <c r="J45" s="115">
        <v>0</v>
      </c>
      <c r="K45" s="25">
        <f t="shared" si="13"/>
        <v>112</v>
      </c>
      <c r="L45" s="25">
        <v>31518963544</v>
      </c>
      <c r="M45" s="25" t="s">
        <v>90</v>
      </c>
      <c r="N45" s="25">
        <v>11205</v>
      </c>
      <c r="O45" s="17">
        <v>2875</v>
      </c>
      <c r="P45" s="127">
        <v>0.89200000000000013</v>
      </c>
      <c r="Q45" s="127">
        <v>1.3020000000000003</v>
      </c>
      <c r="R45" s="128">
        <f t="shared" si="14"/>
        <v>2.1940000000000004</v>
      </c>
      <c r="S45" s="128">
        <f t="shared" si="15"/>
        <v>1.9288087500000002</v>
      </c>
      <c r="T45" s="128">
        <f t="shared" si="16"/>
        <v>3.3318949999999998</v>
      </c>
      <c r="U45" s="128">
        <f>S45-P45</f>
        <v>1.0368087500000001</v>
      </c>
      <c r="V45" s="128">
        <f t="shared" si="11"/>
        <v>2.0298949999999998</v>
      </c>
      <c r="W45" s="128">
        <f t="shared" si="17"/>
        <v>0.29905020379166669</v>
      </c>
      <c r="X45" s="128">
        <f t="shared" si="18"/>
        <v>0.60680327866666661</v>
      </c>
      <c r="Y45" s="128">
        <f t="shared" si="19"/>
        <v>0.9</v>
      </c>
      <c r="Z45" s="128">
        <f t="shared" si="20"/>
        <v>1.82</v>
      </c>
    </row>
    <row r="46" spans="1:26" s="1" customFormat="1" ht="24.95" customHeight="1">
      <c r="A46" s="22" t="s">
        <v>2249</v>
      </c>
      <c r="B46" s="22" t="s">
        <v>2260</v>
      </c>
      <c r="C46" s="34">
        <v>40</v>
      </c>
      <c r="D46" s="73" t="s">
        <v>1474</v>
      </c>
      <c r="E46" s="22" t="s">
        <v>2262</v>
      </c>
      <c r="F46" s="115">
        <v>19</v>
      </c>
      <c r="G46" s="115">
        <v>23</v>
      </c>
      <c r="H46" s="115">
        <v>17</v>
      </c>
      <c r="I46" s="115">
        <v>0</v>
      </c>
      <c r="J46" s="115">
        <v>0</v>
      </c>
      <c r="K46" s="25">
        <f t="shared" si="13"/>
        <v>59</v>
      </c>
      <c r="L46" s="25">
        <v>31521501288</v>
      </c>
      <c r="M46" s="25" t="s">
        <v>90</v>
      </c>
      <c r="N46" s="25">
        <v>11205</v>
      </c>
      <c r="O46" s="17">
        <v>1593</v>
      </c>
      <c r="P46" s="127">
        <v>1.5390000000000001</v>
      </c>
      <c r="Q46" s="127">
        <v>0.82400000000000007</v>
      </c>
      <c r="R46" s="128">
        <f t="shared" si="14"/>
        <v>2.3630000000000004</v>
      </c>
      <c r="S46" s="128">
        <f t="shared" si="15"/>
        <v>1.0687277700000002</v>
      </c>
      <c r="T46" s="128">
        <f t="shared" si="16"/>
        <v>1.8461595599999998</v>
      </c>
      <c r="U46" s="151">
        <v>0</v>
      </c>
      <c r="V46" s="128">
        <f t="shared" si="11"/>
        <v>1.0221595599999997</v>
      </c>
      <c r="W46" s="128">
        <f t="shared" si="17"/>
        <v>0</v>
      </c>
      <c r="X46" s="128">
        <f t="shared" si="18"/>
        <v>0.3055575644693333</v>
      </c>
      <c r="Y46" s="128">
        <f t="shared" si="19"/>
        <v>0</v>
      </c>
      <c r="Z46" s="128">
        <f t="shared" si="20"/>
        <v>0.92</v>
      </c>
    </row>
    <row r="47" spans="1:26" s="1" customFormat="1" ht="24.95" customHeight="1">
      <c r="A47" s="22" t="s">
        <v>2249</v>
      </c>
      <c r="B47" s="22" t="s">
        <v>2260</v>
      </c>
      <c r="C47" s="34">
        <v>41</v>
      </c>
      <c r="D47" s="73" t="s">
        <v>1473</v>
      </c>
      <c r="E47" s="22" t="s">
        <v>2261</v>
      </c>
      <c r="F47" s="115">
        <v>2</v>
      </c>
      <c r="G47" s="115">
        <v>33</v>
      </c>
      <c r="H47" s="115">
        <v>52</v>
      </c>
      <c r="I47" s="115">
        <v>0</v>
      </c>
      <c r="J47" s="115">
        <v>16</v>
      </c>
      <c r="K47" s="25">
        <f t="shared" si="13"/>
        <v>103</v>
      </c>
      <c r="L47" s="25">
        <v>31521501164</v>
      </c>
      <c r="M47" s="25" t="s">
        <v>90</v>
      </c>
      <c r="N47" s="25">
        <v>11205</v>
      </c>
      <c r="O47" s="17">
        <v>4101</v>
      </c>
      <c r="P47" s="127">
        <v>0.4549999999999994</v>
      </c>
      <c r="Q47" s="127">
        <v>0.50399999999999956</v>
      </c>
      <c r="R47" s="128">
        <f t="shared" si="14"/>
        <v>0.95899999999999896</v>
      </c>
      <c r="S47" s="128">
        <f t="shared" si="15"/>
        <v>2.75131989</v>
      </c>
      <c r="T47" s="128">
        <f t="shared" si="16"/>
        <v>4.7527309199999994</v>
      </c>
      <c r="U47" s="128">
        <f>S47-P47</f>
        <v>2.2963198900000004</v>
      </c>
      <c r="V47" s="128">
        <f t="shared" si="11"/>
        <v>4.2487309199999999</v>
      </c>
      <c r="W47" s="128">
        <f t="shared" si="17"/>
        <v>0.66233520027233339</v>
      </c>
      <c r="X47" s="128">
        <f t="shared" si="18"/>
        <v>1.270087296352</v>
      </c>
      <c r="Y47" s="128">
        <f t="shared" si="19"/>
        <v>1.99</v>
      </c>
      <c r="Z47" s="128">
        <f t="shared" si="20"/>
        <v>3.81</v>
      </c>
    </row>
    <row r="48" spans="1:26" s="1" customFormat="1" ht="24.95" customHeight="1">
      <c r="A48" s="22" t="s">
        <v>2249</v>
      </c>
      <c r="B48" s="22" t="s">
        <v>2215</v>
      </c>
      <c r="C48" s="34">
        <v>42</v>
      </c>
      <c r="D48" s="73" t="s">
        <v>1547</v>
      </c>
      <c r="E48" s="22" t="s">
        <v>67</v>
      </c>
      <c r="F48" s="115">
        <v>2</v>
      </c>
      <c r="G48" s="115">
        <v>30</v>
      </c>
      <c r="H48" s="115">
        <v>36</v>
      </c>
      <c r="I48" s="115">
        <v>0</v>
      </c>
      <c r="J48" s="115">
        <v>0</v>
      </c>
      <c r="K48" s="25">
        <f t="shared" si="13"/>
        <v>68</v>
      </c>
      <c r="L48" s="25">
        <v>32578861023</v>
      </c>
      <c r="M48" s="25" t="s">
        <v>90</v>
      </c>
      <c r="N48" s="25">
        <v>11205</v>
      </c>
      <c r="O48" s="17">
        <v>2507</v>
      </c>
      <c r="P48" s="127">
        <v>0.47099999999999986</v>
      </c>
      <c r="Q48" s="127">
        <v>0.77200000000000002</v>
      </c>
      <c r="R48" s="128">
        <f t="shared" si="14"/>
        <v>1.2429999999999999</v>
      </c>
      <c r="S48" s="128">
        <f t="shared" si="15"/>
        <v>1.6819212300000002</v>
      </c>
      <c r="T48" s="128">
        <f t="shared" si="16"/>
        <v>2.9054124399999997</v>
      </c>
      <c r="U48" s="128">
        <f>S48-P48</f>
        <v>1.2109212300000003</v>
      </c>
      <c r="V48" s="128">
        <f t="shared" si="11"/>
        <v>2.1334124399999999</v>
      </c>
      <c r="W48" s="128">
        <f t="shared" si="17"/>
        <v>0.34927004677300011</v>
      </c>
      <c r="X48" s="128">
        <f t="shared" si="18"/>
        <v>0.63774809206400007</v>
      </c>
      <c r="Y48" s="128">
        <f t="shared" si="19"/>
        <v>1.05</v>
      </c>
      <c r="Z48" s="128">
        <f t="shared" si="20"/>
        <v>1.91</v>
      </c>
    </row>
    <row r="49" spans="1:26" s="1" customFormat="1" ht="24.95" customHeight="1">
      <c r="A49" s="22" t="s">
        <v>2249</v>
      </c>
      <c r="B49" s="22" t="s">
        <v>2215</v>
      </c>
      <c r="C49" s="34">
        <v>43</v>
      </c>
      <c r="D49" s="73" t="s">
        <v>1480</v>
      </c>
      <c r="E49" s="22" t="s">
        <v>2217</v>
      </c>
      <c r="F49" s="115">
        <v>23</v>
      </c>
      <c r="G49" s="115">
        <v>37</v>
      </c>
      <c r="H49" s="115">
        <v>8</v>
      </c>
      <c r="I49" s="115">
        <v>0</v>
      </c>
      <c r="J49" s="115">
        <v>0</v>
      </c>
      <c r="K49" s="25">
        <f t="shared" si="13"/>
        <v>68</v>
      </c>
      <c r="L49" s="25">
        <v>31521502475</v>
      </c>
      <c r="M49" s="25" t="s">
        <v>90</v>
      </c>
      <c r="N49" s="25">
        <v>11205</v>
      </c>
      <c r="O49" s="17">
        <v>2803</v>
      </c>
      <c r="P49" s="127">
        <v>0.93799999999999994</v>
      </c>
      <c r="Q49" s="127">
        <v>1.75</v>
      </c>
      <c r="R49" s="128">
        <f t="shared" si="14"/>
        <v>2.6879999999999997</v>
      </c>
      <c r="S49" s="128">
        <f t="shared" si="15"/>
        <v>1.8805046700000001</v>
      </c>
      <c r="T49" s="128">
        <f t="shared" si="16"/>
        <v>3.2484527599999997</v>
      </c>
      <c r="U49" s="128">
        <f>S49-P49</f>
        <v>0.94250467000000016</v>
      </c>
      <c r="V49" s="128">
        <f t="shared" si="11"/>
        <v>1.4984527599999997</v>
      </c>
      <c r="W49" s="128">
        <f t="shared" si="17"/>
        <v>0.27184976365033336</v>
      </c>
      <c r="X49" s="128">
        <f t="shared" si="18"/>
        <v>0.44793747838933329</v>
      </c>
      <c r="Y49" s="128">
        <f t="shared" si="19"/>
        <v>0.82</v>
      </c>
      <c r="Z49" s="128">
        <f t="shared" si="20"/>
        <v>1.34</v>
      </c>
    </row>
    <row r="50" spans="1:26" s="1" customFormat="1" ht="24.95" customHeight="1">
      <c r="A50" s="22" t="s">
        <v>2249</v>
      </c>
      <c r="B50" s="22" t="s">
        <v>2215</v>
      </c>
      <c r="C50" s="34">
        <v>44</v>
      </c>
      <c r="D50" s="73" t="s">
        <v>1479</v>
      </c>
      <c r="E50" s="22" t="s">
        <v>2216</v>
      </c>
      <c r="F50" s="115">
        <v>20</v>
      </c>
      <c r="G50" s="115">
        <v>13</v>
      </c>
      <c r="H50" s="115">
        <v>47</v>
      </c>
      <c r="I50" s="115">
        <v>0</v>
      </c>
      <c r="J50" s="115">
        <v>0</v>
      </c>
      <c r="K50" s="25">
        <f t="shared" si="13"/>
        <v>80</v>
      </c>
      <c r="L50" s="25">
        <v>31521502395</v>
      </c>
      <c r="M50" s="25" t="s">
        <v>90</v>
      </c>
      <c r="N50" s="25">
        <v>11205</v>
      </c>
      <c r="O50" s="17">
        <v>2815</v>
      </c>
      <c r="P50" s="127">
        <v>0.45700000000000029</v>
      </c>
      <c r="Q50" s="127">
        <v>0.90699999999999981</v>
      </c>
      <c r="R50" s="128">
        <f t="shared" si="14"/>
        <v>1.3640000000000001</v>
      </c>
      <c r="S50" s="128">
        <f t="shared" si="15"/>
        <v>1.8885553500000001</v>
      </c>
      <c r="T50" s="128">
        <f t="shared" si="16"/>
        <v>3.2623597999999996</v>
      </c>
      <c r="U50" s="128">
        <f>S50-P50</f>
        <v>1.4315553499999998</v>
      </c>
      <c r="V50" s="128">
        <f t="shared" si="11"/>
        <v>2.3553597999999996</v>
      </c>
      <c r="W50" s="128">
        <f t="shared" si="17"/>
        <v>0.41290828145166658</v>
      </c>
      <c r="X50" s="128">
        <f t="shared" si="18"/>
        <v>0.7040955562133332</v>
      </c>
      <c r="Y50" s="128">
        <f t="shared" si="19"/>
        <v>1.24</v>
      </c>
      <c r="Z50" s="128">
        <f t="shared" si="20"/>
        <v>2.11</v>
      </c>
    </row>
    <row r="51" spans="1:26" s="1" customFormat="1" ht="24.95" customHeight="1">
      <c r="A51" s="22" t="s">
        <v>2249</v>
      </c>
      <c r="B51" s="22" t="s">
        <v>2228</v>
      </c>
      <c r="C51" s="34">
        <v>45</v>
      </c>
      <c r="D51" s="73" t="s">
        <v>1472</v>
      </c>
      <c r="E51" s="22" t="s">
        <v>2230</v>
      </c>
      <c r="F51" s="115">
        <v>1</v>
      </c>
      <c r="G51" s="115">
        <v>45</v>
      </c>
      <c r="H51" s="115">
        <v>31</v>
      </c>
      <c r="I51" s="115">
        <v>0</v>
      </c>
      <c r="J51" s="115">
        <v>0</v>
      </c>
      <c r="K51" s="25">
        <f t="shared" si="13"/>
        <v>77</v>
      </c>
      <c r="L51" s="25">
        <v>31521500455</v>
      </c>
      <c r="M51" s="25" t="s">
        <v>90</v>
      </c>
      <c r="N51" s="25">
        <v>11205</v>
      </c>
      <c r="O51" s="17">
        <v>993</v>
      </c>
      <c r="P51" s="127">
        <v>2.2450000000000001</v>
      </c>
      <c r="Q51" s="127">
        <v>1.1940000000000004</v>
      </c>
      <c r="R51" s="128">
        <f t="shared" si="14"/>
        <v>3.4390000000000005</v>
      </c>
      <c r="S51" s="128">
        <f t="shared" si="15"/>
        <v>0.66619377000000002</v>
      </c>
      <c r="T51" s="128">
        <f t="shared" si="16"/>
        <v>1.1508075599999998</v>
      </c>
      <c r="U51" s="151">
        <v>0</v>
      </c>
      <c r="V51" s="151">
        <v>0</v>
      </c>
      <c r="W51" s="128">
        <f t="shared" si="17"/>
        <v>0</v>
      </c>
      <c r="X51" s="128">
        <f t="shared" si="18"/>
        <v>0</v>
      </c>
      <c r="Y51" s="128">
        <f t="shared" si="19"/>
        <v>0</v>
      </c>
      <c r="Z51" s="128">
        <f t="shared" si="20"/>
        <v>0</v>
      </c>
    </row>
    <row r="52" spans="1:26" s="1" customFormat="1" ht="24.95" customHeight="1">
      <c r="A52" s="22" t="s">
        <v>2249</v>
      </c>
      <c r="B52" s="22" t="s">
        <v>2228</v>
      </c>
      <c r="C52" s="34">
        <v>46</v>
      </c>
      <c r="D52" s="73" t="s">
        <v>382</v>
      </c>
      <c r="E52" s="22" t="s">
        <v>18</v>
      </c>
      <c r="F52" s="115">
        <v>0</v>
      </c>
      <c r="G52" s="115">
        <v>31</v>
      </c>
      <c r="H52" s="115">
        <v>34</v>
      </c>
      <c r="I52" s="115">
        <v>0</v>
      </c>
      <c r="J52" s="115">
        <v>0</v>
      </c>
      <c r="K52" s="25">
        <f t="shared" si="13"/>
        <v>65</v>
      </c>
      <c r="L52" s="25">
        <v>33309907684</v>
      </c>
      <c r="M52" s="25" t="s">
        <v>90</v>
      </c>
      <c r="N52" s="25">
        <v>11205</v>
      </c>
      <c r="O52" s="17">
        <v>2178</v>
      </c>
      <c r="P52" s="127">
        <v>0.28499999999999998</v>
      </c>
      <c r="Q52" s="127">
        <v>0.47899999999999987</v>
      </c>
      <c r="R52" s="128">
        <f t="shared" si="14"/>
        <v>0.76399999999999979</v>
      </c>
      <c r="S52" s="128">
        <f t="shared" si="15"/>
        <v>1.4611984200000001</v>
      </c>
      <c r="T52" s="128">
        <f t="shared" si="16"/>
        <v>2.5241277599999998</v>
      </c>
      <c r="U52" s="128">
        <f>S52-P52</f>
        <v>1.1761984200000002</v>
      </c>
      <c r="V52" s="128">
        <f>T52-Q52</f>
        <v>2.0451277599999997</v>
      </c>
      <c r="W52" s="128">
        <f t="shared" si="17"/>
        <v>0.33925483094200004</v>
      </c>
      <c r="X52" s="128">
        <f t="shared" si="18"/>
        <v>0.61135685838933329</v>
      </c>
      <c r="Y52" s="128">
        <f t="shared" si="19"/>
        <v>1.02</v>
      </c>
      <c r="Z52" s="128">
        <f t="shared" si="20"/>
        <v>1.83</v>
      </c>
    </row>
    <row r="53" spans="1:26" s="1" customFormat="1" ht="24.95" customHeight="1">
      <c r="A53" s="22" t="s">
        <v>2249</v>
      </c>
      <c r="B53" s="22" t="s">
        <v>2228</v>
      </c>
      <c r="C53" s="34">
        <v>47</v>
      </c>
      <c r="D53" s="73" t="s">
        <v>1539</v>
      </c>
      <c r="E53" s="22" t="s">
        <v>2229</v>
      </c>
      <c r="F53" s="115">
        <v>41</v>
      </c>
      <c r="G53" s="115">
        <v>3</v>
      </c>
      <c r="H53" s="115">
        <v>13</v>
      </c>
      <c r="I53" s="115">
        <v>0</v>
      </c>
      <c r="J53" s="115">
        <v>0</v>
      </c>
      <c r="K53" s="25">
        <f t="shared" si="13"/>
        <v>57</v>
      </c>
      <c r="L53" s="25">
        <v>31552206978</v>
      </c>
      <c r="M53" s="25" t="s">
        <v>90</v>
      </c>
      <c r="N53" s="25">
        <v>11205</v>
      </c>
      <c r="O53" s="17">
        <v>1436</v>
      </c>
      <c r="P53" s="127">
        <v>0.46100000000000002</v>
      </c>
      <c r="Q53" s="127">
        <v>0.8209999999999994</v>
      </c>
      <c r="R53" s="128">
        <f t="shared" si="14"/>
        <v>1.2819999999999994</v>
      </c>
      <c r="S53" s="128">
        <f t="shared" si="15"/>
        <v>0.96339804000000007</v>
      </c>
      <c r="T53" s="128">
        <f t="shared" si="16"/>
        <v>1.66420912</v>
      </c>
      <c r="U53" s="128">
        <f>S53-P53</f>
        <v>0.5023980400000001</v>
      </c>
      <c r="V53" s="128">
        <f>T53-Q53</f>
        <v>0.84320912000000059</v>
      </c>
      <c r="W53" s="128">
        <f t="shared" si="17"/>
        <v>0.14490834133733335</v>
      </c>
      <c r="X53" s="128">
        <f t="shared" si="18"/>
        <v>0.25206331293866685</v>
      </c>
      <c r="Y53" s="128">
        <f t="shared" si="19"/>
        <v>0.43</v>
      </c>
      <c r="Z53" s="128">
        <f t="shared" si="20"/>
        <v>0.76</v>
      </c>
    </row>
    <row r="54" spans="1:26" s="1" customFormat="1" ht="24.95" customHeight="1">
      <c r="A54" s="22" t="s">
        <v>2249</v>
      </c>
      <c r="B54" s="33" t="s">
        <v>2163</v>
      </c>
      <c r="C54" s="34">
        <v>48</v>
      </c>
      <c r="D54" s="73" t="s">
        <v>1538</v>
      </c>
      <c r="E54" s="22" t="s">
        <v>2164</v>
      </c>
      <c r="F54" s="115">
        <v>27</v>
      </c>
      <c r="G54" s="115">
        <v>56</v>
      </c>
      <c r="H54" s="115">
        <v>77</v>
      </c>
      <c r="I54" s="115">
        <v>0</v>
      </c>
      <c r="J54" s="115">
        <v>22</v>
      </c>
      <c r="K54" s="25">
        <f t="shared" si="13"/>
        <v>182</v>
      </c>
      <c r="L54" s="25">
        <v>31552198900</v>
      </c>
      <c r="M54" s="25" t="s">
        <v>90</v>
      </c>
      <c r="N54" s="25">
        <v>11205</v>
      </c>
      <c r="O54" s="17">
        <v>3252</v>
      </c>
      <c r="P54" s="127">
        <v>2.5390000000000001</v>
      </c>
      <c r="Q54" s="127">
        <v>1.6310000000000002</v>
      </c>
      <c r="R54" s="128">
        <f t="shared" si="14"/>
        <v>4.17</v>
      </c>
      <c r="S54" s="128">
        <f t="shared" si="15"/>
        <v>2.1817342800000001</v>
      </c>
      <c r="T54" s="128">
        <f t="shared" si="16"/>
        <v>3.7688078399999996</v>
      </c>
      <c r="U54" s="151">
        <v>0</v>
      </c>
      <c r="V54" s="128">
        <f t="shared" ref="V54:V81" si="21">T54-Q54</f>
        <v>2.1378078399999993</v>
      </c>
      <c r="W54" s="128">
        <f t="shared" si="17"/>
        <v>0</v>
      </c>
      <c r="X54" s="128">
        <f t="shared" si="18"/>
        <v>0.63906202363733311</v>
      </c>
      <c r="Y54" s="128">
        <f t="shared" si="19"/>
        <v>0</v>
      </c>
      <c r="Z54" s="128">
        <f t="shared" si="20"/>
        <v>1.92</v>
      </c>
    </row>
    <row r="55" spans="1:26" s="1" customFormat="1" ht="24.95" customHeight="1">
      <c r="A55" s="22" t="s">
        <v>2249</v>
      </c>
      <c r="B55" s="22" t="s">
        <v>2263</v>
      </c>
      <c r="C55" s="34">
        <v>49</v>
      </c>
      <c r="D55" s="73" t="s">
        <v>1481</v>
      </c>
      <c r="E55" s="22" t="s">
        <v>2264</v>
      </c>
      <c r="F55" s="115">
        <v>3</v>
      </c>
      <c r="G55" s="115">
        <v>40</v>
      </c>
      <c r="H55" s="115">
        <v>22</v>
      </c>
      <c r="I55" s="115">
        <v>0</v>
      </c>
      <c r="J55" s="115">
        <v>0</v>
      </c>
      <c r="K55" s="25">
        <f t="shared" si="13"/>
        <v>65</v>
      </c>
      <c r="L55" s="25">
        <v>31521502725</v>
      </c>
      <c r="M55" s="25" t="s">
        <v>90</v>
      </c>
      <c r="N55" s="25">
        <v>11205</v>
      </c>
      <c r="O55" s="17">
        <v>2159</v>
      </c>
      <c r="P55" s="127">
        <v>0.33700000000000008</v>
      </c>
      <c r="Q55" s="127">
        <v>0.93300000000000005</v>
      </c>
      <c r="R55" s="128">
        <f t="shared" si="14"/>
        <v>1.27</v>
      </c>
      <c r="S55" s="128">
        <f t="shared" si="15"/>
        <v>1.4484515100000002</v>
      </c>
      <c r="T55" s="128">
        <f t="shared" si="16"/>
        <v>2.5021082799999999</v>
      </c>
      <c r="U55" s="128">
        <f t="shared" ref="U55:U86" si="22">S55-P55</f>
        <v>1.1114515100000002</v>
      </c>
      <c r="V55" s="128">
        <f t="shared" si="21"/>
        <v>1.5691082799999998</v>
      </c>
      <c r="W55" s="128">
        <f t="shared" si="17"/>
        <v>0.32057966386766673</v>
      </c>
      <c r="X55" s="128">
        <f t="shared" si="18"/>
        <v>0.46905876850133327</v>
      </c>
      <c r="Y55" s="128">
        <f t="shared" si="19"/>
        <v>0.96</v>
      </c>
      <c r="Z55" s="128">
        <f t="shared" si="20"/>
        <v>1.41</v>
      </c>
    </row>
    <row r="56" spans="1:26" s="1" customFormat="1" ht="24.95" customHeight="1">
      <c r="A56" s="22" t="s">
        <v>2249</v>
      </c>
      <c r="B56" s="22" t="s">
        <v>2263</v>
      </c>
      <c r="C56" s="34">
        <v>50</v>
      </c>
      <c r="D56" s="73" t="s">
        <v>1482</v>
      </c>
      <c r="E56" s="22" t="s">
        <v>2265</v>
      </c>
      <c r="F56" s="115">
        <v>19</v>
      </c>
      <c r="G56" s="115">
        <v>32</v>
      </c>
      <c r="H56" s="115">
        <v>8</v>
      </c>
      <c r="I56" s="115">
        <v>0</v>
      </c>
      <c r="J56" s="115">
        <v>2</v>
      </c>
      <c r="K56" s="25">
        <f t="shared" si="13"/>
        <v>61</v>
      </c>
      <c r="L56" s="25">
        <v>31521502941</v>
      </c>
      <c r="M56" s="25" t="s">
        <v>90</v>
      </c>
      <c r="N56" s="25">
        <v>11205</v>
      </c>
      <c r="O56" s="17">
        <v>1929</v>
      </c>
      <c r="P56" s="127">
        <v>0.67399999999999993</v>
      </c>
      <c r="Q56" s="127">
        <v>0.68399999999999994</v>
      </c>
      <c r="R56" s="128">
        <f t="shared" si="14"/>
        <v>1.3579999999999999</v>
      </c>
      <c r="S56" s="128">
        <f t="shared" si="15"/>
        <v>1.2941468100000002</v>
      </c>
      <c r="T56" s="128">
        <f t="shared" si="16"/>
        <v>2.2355566799999997</v>
      </c>
      <c r="U56" s="128">
        <f t="shared" si="22"/>
        <v>0.62014681000000027</v>
      </c>
      <c r="V56" s="128">
        <f t="shared" si="21"/>
        <v>1.5515566799999998</v>
      </c>
      <c r="W56" s="128">
        <f t="shared" si="17"/>
        <v>0.17887101156433338</v>
      </c>
      <c r="X56" s="128">
        <f t="shared" si="18"/>
        <v>0.46381201020799995</v>
      </c>
      <c r="Y56" s="128">
        <f t="shared" si="19"/>
        <v>0.54</v>
      </c>
      <c r="Z56" s="128">
        <f t="shared" si="20"/>
        <v>1.39</v>
      </c>
    </row>
    <row r="57" spans="1:26" s="1" customFormat="1" ht="24.95" customHeight="1">
      <c r="A57" s="22" t="s">
        <v>2249</v>
      </c>
      <c r="B57" s="22" t="s">
        <v>2257</v>
      </c>
      <c r="C57" s="34">
        <v>51</v>
      </c>
      <c r="D57" s="73" t="s">
        <v>1478</v>
      </c>
      <c r="E57" s="22" t="s">
        <v>2259</v>
      </c>
      <c r="F57" s="115">
        <v>28</v>
      </c>
      <c r="G57" s="115">
        <v>25</v>
      </c>
      <c r="H57" s="115">
        <v>21</v>
      </c>
      <c r="I57" s="115">
        <v>0</v>
      </c>
      <c r="J57" s="115">
        <v>22</v>
      </c>
      <c r="K57" s="25">
        <f t="shared" si="13"/>
        <v>96</v>
      </c>
      <c r="L57" s="25">
        <v>31521502226</v>
      </c>
      <c r="M57" s="25" t="s">
        <v>90</v>
      </c>
      <c r="N57" s="25">
        <v>11205</v>
      </c>
      <c r="O57" s="17">
        <v>2935</v>
      </c>
      <c r="P57" s="127">
        <v>0.84100000000000019</v>
      </c>
      <c r="Q57" s="127">
        <v>1.0889999999999997</v>
      </c>
      <c r="R57" s="128">
        <f t="shared" si="14"/>
        <v>1.93</v>
      </c>
      <c r="S57" s="128">
        <f t="shared" si="15"/>
        <v>1.9690621500000001</v>
      </c>
      <c r="T57" s="128">
        <f t="shared" si="16"/>
        <v>3.4014301999999996</v>
      </c>
      <c r="U57" s="128">
        <f t="shared" si="22"/>
        <v>1.1280621499999999</v>
      </c>
      <c r="V57" s="128">
        <f t="shared" si="21"/>
        <v>2.3124301999999997</v>
      </c>
      <c r="W57" s="128">
        <f t="shared" si="17"/>
        <v>0.32537072613166662</v>
      </c>
      <c r="X57" s="128">
        <f t="shared" si="18"/>
        <v>0.69126246778666656</v>
      </c>
      <c r="Y57" s="128">
        <f t="shared" si="19"/>
        <v>0.98</v>
      </c>
      <c r="Z57" s="128">
        <f t="shared" si="20"/>
        <v>2.0699999999999998</v>
      </c>
    </row>
    <row r="58" spans="1:26" s="1" customFormat="1" ht="24.95" customHeight="1">
      <c r="A58" s="22" t="s">
        <v>2249</v>
      </c>
      <c r="B58" s="22" t="s">
        <v>2257</v>
      </c>
      <c r="C58" s="34">
        <v>52</v>
      </c>
      <c r="D58" s="73" t="s">
        <v>1477</v>
      </c>
      <c r="E58" s="22" t="s">
        <v>2258</v>
      </c>
      <c r="F58" s="115">
        <v>26</v>
      </c>
      <c r="G58" s="115">
        <v>61</v>
      </c>
      <c r="H58" s="115">
        <v>47</v>
      </c>
      <c r="I58" s="115">
        <v>0</v>
      </c>
      <c r="J58" s="115">
        <v>0</v>
      </c>
      <c r="K58" s="25">
        <f t="shared" si="13"/>
        <v>134</v>
      </c>
      <c r="L58" s="25">
        <v>31521501867</v>
      </c>
      <c r="M58" s="25" t="s">
        <v>90</v>
      </c>
      <c r="N58" s="25">
        <v>11205</v>
      </c>
      <c r="O58" s="17">
        <v>3221</v>
      </c>
      <c r="P58" s="127">
        <v>1.2309999999999997</v>
      </c>
      <c r="Q58" s="127">
        <v>1.6019999999999999</v>
      </c>
      <c r="R58" s="128">
        <f t="shared" si="14"/>
        <v>2.8329999999999993</v>
      </c>
      <c r="S58" s="128">
        <f t="shared" si="15"/>
        <v>2.1609366900000002</v>
      </c>
      <c r="T58" s="128">
        <f t="shared" si="16"/>
        <v>3.7328813199999997</v>
      </c>
      <c r="U58" s="128">
        <f t="shared" si="22"/>
        <v>0.92993669000000057</v>
      </c>
      <c r="V58" s="128">
        <f t="shared" si="21"/>
        <v>2.1308813199999999</v>
      </c>
      <c r="W58" s="128">
        <f t="shared" si="17"/>
        <v>0.26822473928566681</v>
      </c>
      <c r="X58" s="128">
        <f t="shared" si="18"/>
        <v>0.63699145592533335</v>
      </c>
      <c r="Y58" s="128">
        <f t="shared" si="19"/>
        <v>0.8</v>
      </c>
      <c r="Z58" s="128">
        <f t="shared" si="20"/>
        <v>1.91</v>
      </c>
    </row>
    <row r="59" spans="1:26" s="1" customFormat="1" ht="24.95" customHeight="1">
      <c r="A59" s="22" t="s">
        <v>2249</v>
      </c>
      <c r="B59" s="22" t="s">
        <v>2225</v>
      </c>
      <c r="C59" s="34">
        <v>53</v>
      </c>
      <c r="D59" s="73" t="s">
        <v>1556</v>
      </c>
      <c r="E59" s="22" t="s">
        <v>19</v>
      </c>
      <c r="F59" s="115">
        <v>0</v>
      </c>
      <c r="G59" s="115">
        <v>0</v>
      </c>
      <c r="H59" s="115">
        <v>41</v>
      </c>
      <c r="I59" s="115">
        <v>0</v>
      </c>
      <c r="J59" s="115">
        <v>51</v>
      </c>
      <c r="K59" s="25">
        <f t="shared" si="13"/>
        <v>92</v>
      </c>
      <c r="L59" s="25">
        <v>32798544321</v>
      </c>
      <c r="M59" s="25" t="s">
        <v>90</v>
      </c>
      <c r="N59" s="25">
        <v>11205</v>
      </c>
      <c r="O59" s="17">
        <v>2119</v>
      </c>
      <c r="P59" s="127">
        <v>0.41</v>
      </c>
      <c r="Q59" s="127">
        <v>0.41400000000000015</v>
      </c>
      <c r="R59" s="128">
        <f t="shared" si="14"/>
        <v>0.82400000000000007</v>
      </c>
      <c r="S59" s="128">
        <f t="shared" si="15"/>
        <v>1.4216159100000001</v>
      </c>
      <c r="T59" s="128">
        <f t="shared" si="16"/>
        <v>2.45575148</v>
      </c>
      <c r="U59" s="128">
        <f t="shared" si="22"/>
        <v>1.0116159100000002</v>
      </c>
      <c r="V59" s="128">
        <f t="shared" si="21"/>
        <v>2.0417514799999998</v>
      </c>
      <c r="W59" s="128">
        <f t="shared" si="17"/>
        <v>0.29178374897433335</v>
      </c>
      <c r="X59" s="128">
        <f t="shared" si="18"/>
        <v>0.61034757575466669</v>
      </c>
      <c r="Y59" s="128">
        <f t="shared" si="19"/>
        <v>0.88</v>
      </c>
      <c r="Z59" s="128">
        <f t="shared" si="20"/>
        <v>1.83</v>
      </c>
    </row>
    <row r="60" spans="1:26" s="1" customFormat="1" ht="24.95" customHeight="1">
      <c r="A60" s="22" t="s">
        <v>2249</v>
      </c>
      <c r="B60" s="22" t="s">
        <v>2225</v>
      </c>
      <c r="C60" s="34">
        <v>54</v>
      </c>
      <c r="D60" s="73" t="s">
        <v>1542</v>
      </c>
      <c r="E60" s="22" t="s">
        <v>2226</v>
      </c>
      <c r="F60" s="115">
        <v>22</v>
      </c>
      <c r="G60" s="115">
        <v>16</v>
      </c>
      <c r="H60" s="115">
        <v>20</v>
      </c>
      <c r="I60" s="115">
        <v>0</v>
      </c>
      <c r="J60" s="115">
        <v>0</v>
      </c>
      <c r="K60" s="25">
        <f t="shared" si="13"/>
        <v>58</v>
      </c>
      <c r="L60" s="25">
        <v>31593367348</v>
      </c>
      <c r="M60" s="25" t="s">
        <v>90</v>
      </c>
      <c r="N60" s="25">
        <v>11205</v>
      </c>
      <c r="O60" s="17">
        <v>1914</v>
      </c>
      <c r="P60" s="127">
        <v>1.1120000000000001</v>
      </c>
      <c r="Q60" s="127">
        <v>1.1310000000000004</v>
      </c>
      <c r="R60" s="128">
        <f t="shared" si="14"/>
        <v>2.2430000000000003</v>
      </c>
      <c r="S60" s="128">
        <f t="shared" si="15"/>
        <v>1.2840834600000002</v>
      </c>
      <c r="T60" s="128">
        <f t="shared" si="16"/>
        <v>2.21817288</v>
      </c>
      <c r="U60" s="128">
        <f t="shared" si="22"/>
        <v>0.17208346000000008</v>
      </c>
      <c r="V60" s="128">
        <f t="shared" si="21"/>
        <v>1.0871728799999996</v>
      </c>
      <c r="W60" s="128">
        <f t="shared" si="17"/>
        <v>4.9634605979333356E-2</v>
      </c>
      <c r="X60" s="128">
        <f t="shared" si="18"/>
        <v>0.3249922129279999</v>
      </c>
      <c r="Y60" s="128">
        <f t="shared" si="19"/>
        <v>0.15</v>
      </c>
      <c r="Z60" s="128">
        <f t="shared" si="20"/>
        <v>0.97</v>
      </c>
    </row>
    <row r="61" spans="1:26" s="1" customFormat="1" ht="24.95" customHeight="1">
      <c r="A61" s="22" t="s">
        <v>2249</v>
      </c>
      <c r="B61" s="22" t="s">
        <v>2225</v>
      </c>
      <c r="C61" s="34">
        <v>55</v>
      </c>
      <c r="D61" s="73" t="s">
        <v>1483</v>
      </c>
      <c r="E61" s="22" t="s">
        <v>2227</v>
      </c>
      <c r="F61" s="115">
        <v>19</v>
      </c>
      <c r="G61" s="115">
        <v>39</v>
      </c>
      <c r="H61" s="115">
        <v>44</v>
      </c>
      <c r="I61" s="115">
        <v>0</v>
      </c>
      <c r="J61" s="115">
        <v>0</v>
      </c>
      <c r="K61" s="25">
        <f t="shared" si="13"/>
        <v>102</v>
      </c>
      <c r="L61" s="25">
        <v>31521503150</v>
      </c>
      <c r="M61" s="25" t="s">
        <v>90</v>
      </c>
      <c r="N61" s="25">
        <v>11205</v>
      </c>
      <c r="O61" s="17">
        <v>3123</v>
      </c>
      <c r="P61" s="127">
        <v>0.86700000000000021</v>
      </c>
      <c r="Q61" s="127">
        <v>1.1459999999999999</v>
      </c>
      <c r="R61" s="128">
        <f t="shared" si="14"/>
        <v>2.0129999999999999</v>
      </c>
      <c r="S61" s="128">
        <f t="shared" si="15"/>
        <v>2.0951894700000002</v>
      </c>
      <c r="T61" s="128">
        <f t="shared" si="16"/>
        <v>3.6193071599999995</v>
      </c>
      <c r="U61" s="128">
        <f t="shared" si="22"/>
        <v>1.22818947</v>
      </c>
      <c r="V61" s="128">
        <f t="shared" si="21"/>
        <v>2.4733071599999996</v>
      </c>
      <c r="W61" s="128">
        <f t="shared" si="17"/>
        <v>0.35425078279700001</v>
      </c>
      <c r="X61" s="128">
        <f t="shared" si="18"/>
        <v>0.73935395369599988</v>
      </c>
      <c r="Y61" s="128">
        <f t="shared" si="19"/>
        <v>1.06</v>
      </c>
      <c r="Z61" s="128">
        <f t="shared" si="20"/>
        <v>2.2200000000000002</v>
      </c>
    </row>
    <row r="62" spans="1:26" s="1" customFormat="1" ht="24.95" customHeight="1">
      <c r="A62" s="33" t="s">
        <v>2134</v>
      </c>
      <c r="B62" s="33" t="s">
        <v>2134</v>
      </c>
      <c r="C62" s="34">
        <v>56</v>
      </c>
      <c r="D62" s="72" t="s">
        <v>1423</v>
      </c>
      <c r="E62" s="22" t="s">
        <v>2135</v>
      </c>
      <c r="F62" s="115">
        <v>22</v>
      </c>
      <c r="G62" s="115">
        <v>20</v>
      </c>
      <c r="H62" s="115">
        <v>64</v>
      </c>
      <c r="I62" s="115">
        <v>0</v>
      </c>
      <c r="J62" s="115">
        <v>0</v>
      </c>
      <c r="K62" s="25">
        <f t="shared" si="13"/>
        <v>106</v>
      </c>
      <c r="L62" s="25">
        <v>31518946574</v>
      </c>
      <c r="M62" s="25" t="s">
        <v>90</v>
      </c>
      <c r="N62" s="25">
        <v>11205</v>
      </c>
      <c r="O62" s="17">
        <v>3542</v>
      </c>
      <c r="P62" s="127">
        <v>1.1499999999999999</v>
      </c>
      <c r="Q62" s="127">
        <v>1.7330000000000001</v>
      </c>
      <c r="R62" s="128">
        <f t="shared" si="14"/>
        <v>2.883</v>
      </c>
      <c r="S62" s="128">
        <f t="shared" si="15"/>
        <v>2.3762923800000002</v>
      </c>
      <c r="T62" s="128">
        <f t="shared" si="16"/>
        <v>4.1048946399999995</v>
      </c>
      <c r="U62" s="128">
        <f t="shared" si="22"/>
        <v>1.2262923800000003</v>
      </c>
      <c r="V62" s="128">
        <f t="shared" si="21"/>
        <v>2.3718946399999994</v>
      </c>
      <c r="W62" s="128">
        <f t="shared" si="17"/>
        <v>0.35370359880466673</v>
      </c>
      <c r="X62" s="128">
        <f t="shared" si="18"/>
        <v>0.70903837105066647</v>
      </c>
      <c r="Y62" s="128">
        <f t="shared" si="19"/>
        <v>1.06</v>
      </c>
      <c r="Z62" s="128">
        <f t="shared" si="20"/>
        <v>2.13</v>
      </c>
    </row>
    <row r="63" spans="1:26" s="1" customFormat="1" ht="24.95" customHeight="1">
      <c r="A63" s="33" t="s">
        <v>2134</v>
      </c>
      <c r="B63" s="33" t="s">
        <v>2134</v>
      </c>
      <c r="C63" s="34">
        <v>57</v>
      </c>
      <c r="D63" s="72" t="s">
        <v>1424</v>
      </c>
      <c r="E63" s="22" t="s">
        <v>2137</v>
      </c>
      <c r="F63" s="115">
        <v>52</v>
      </c>
      <c r="G63" s="115">
        <v>70</v>
      </c>
      <c r="H63" s="115">
        <v>35</v>
      </c>
      <c r="I63" s="115">
        <v>0</v>
      </c>
      <c r="J63" s="115">
        <v>4</v>
      </c>
      <c r="K63" s="25">
        <f t="shared" si="13"/>
        <v>161</v>
      </c>
      <c r="L63" s="25">
        <v>31518947330</v>
      </c>
      <c r="M63" s="25" t="s">
        <v>90</v>
      </c>
      <c r="N63" s="25">
        <v>11205</v>
      </c>
      <c r="O63" s="17">
        <v>4111</v>
      </c>
      <c r="P63" s="127">
        <v>0.43899999999999983</v>
      </c>
      <c r="Q63" s="127">
        <v>1.7420000000000004</v>
      </c>
      <c r="R63" s="128">
        <f t="shared" si="14"/>
        <v>2.181</v>
      </c>
      <c r="S63" s="128">
        <f t="shared" si="15"/>
        <v>2.75802879</v>
      </c>
      <c r="T63" s="128">
        <f t="shared" si="16"/>
        <v>4.7643201199999998</v>
      </c>
      <c r="U63" s="128">
        <f t="shared" si="22"/>
        <v>2.31902879</v>
      </c>
      <c r="V63" s="128">
        <f t="shared" si="21"/>
        <v>3.0223201199999994</v>
      </c>
      <c r="W63" s="128">
        <f t="shared" si="17"/>
        <v>0.66888520399566664</v>
      </c>
      <c r="X63" s="128">
        <f t="shared" si="18"/>
        <v>0.90347222787199988</v>
      </c>
      <c r="Y63" s="128">
        <f t="shared" si="19"/>
        <v>2.0099999999999998</v>
      </c>
      <c r="Z63" s="128">
        <f t="shared" si="20"/>
        <v>2.71</v>
      </c>
    </row>
    <row r="64" spans="1:26" s="1" customFormat="1" ht="24.95" customHeight="1">
      <c r="A64" s="33" t="s">
        <v>2134</v>
      </c>
      <c r="B64" s="33" t="s">
        <v>2147</v>
      </c>
      <c r="C64" s="34">
        <v>58</v>
      </c>
      <c r="D64" s="72" t="s">
        <v>1422</v>
      </c>
      <c r="E64" s="22" t="s">
        <v>2148</v>
      </c>
      <c r="F64" s="115">
        <v>9</v>
      </c>
      <c r="G64" s="115">
        <v>2</v>
      </c>
      <c r="H64" s="115">
        <v>69</v>
      </c>
      <c r="I64" s="115">
        <v>0</v>
      </c>
      <c r="J64" s="115">
        <v>0</v>
      </c>
      <c r="K64" s="25">
        <f t="shared" si="13"/>
        <v>80</v>
      </c>
      <c r="L64" s="25">
        <v>31518945865</v>
      </c>
      <c r="M64" s="25" t="s">
        <v>90</v>
      </c>
      <c r="N64" s="25">
        <v>11205</v>
      </c>
      <c r="O64" s="17">
        <v>2494</v>
      </c>
      <c r="P64" s="127">
        <v>0.28400000000000003</v>
      </c>
      <c r="Q64" s="127">
        <v>-0.23099999999999987</v>
      </c>
      <c r="R64" s="128">
        <f t="shared" si="14"/>
        <v>5.3000000000000158E-2</v>
      </c>
      <c r="S64" s="128">
        <f t="shared" si="15"/>
        <v>1.6731996600000001</v>
      </c>
      <c r="T64" s="128">
        <f t="shared" si="16"/>
        <v>2.8903464799999998</v>
      </c>
      <c r="U64" s="128">
        <f t="shared" si="22"/>
        <v>1.3891996600000001</v>
      </c>
      <c r="V64" s="128">
        <f t="shared" si="21"/>
        <v>3.1213464799999997</v>
      </c>
      <c r="W64" s="128">
        <f t="shared" si="17"/>
        <v>0.40069148859933335</v>
      </c>
      <c r="X64" s="128">
        <f t="shared" si="18"/>
        <v>0.9330745077546666</v>
      </c>
      <c r="Y64" s="128">
        <f t="shared" si="19"/>
        <v>1.2</v>
      </c>
      <c r="Z64" s="128">
        <f t="shared" si="20"/>
        <v>2.8</v>
      </c>
    </row>
    <row r="65" spans="1:26" s="1" customFormat="1" ht="24.95" customHeight="1">
      <c r="A65" s="33" t="s">
        <v>2134</v>
      </c>
      <c r="B65" s="33" t="s">
        <v>2147</v>
      </c>
      <c r="C65" s="34">
        <v>59</v>
      </c>
      <c r="D65" s="72" t="s">
        <v>1431</v>
      </c>
      <c r="E65" s="22" t="s">
        <v>2141</v>
      </c>
      <c r="F65" s="115">
        <v>6</v>
      </c>
      <c r="G65" s="115">
        <v>36</v>
      </c>
      <c r="H65" s="115">
        <v>19</v>
      </c>
      <c r="I65" s="115">
        <v>0</v>
      </c>
      <c r="J65" s="115">
        <v>25</v>
      </c>
      <c r="K65" s="25">
        <f t="shared" si="13"/>
        <v>86</v>
      </c>
      <c r="L65" s="25">
        <v>31518953274</v>
      </c>
      <c r="M65" s="25" t="s">
        <v>90</v>
      </c>
      <c r="N65" s="25">
        <v>11205</v>
      </c>
      <c r="O65" s="17">
        <v>3103</v>
      </c>
      <c r="P65" s="127">
        <v>0.76900000000000013</v>
      </c>
      <c r="Q65" s="127">
        <v>0.75599999999999978</v>
      </c>
      <c r="R65" s="128">
        <f t="shared" si="14"/>
        <v>1.5249999999999999</v>
      </c>
      <c r="S65" s="128">
        <f t="shared" si="15"/>
        <v>2.0817716700000002</v>
      </c>
      <c r="T65" s="128">
        <f t="shared" si="16"/>
        <v>3.5961287599999996</v>
      </c>
      <c r="U65" s="128">
        <f t="shared" si="22"/>
        <v>1.3127716700000001</v>
      </c>
      <c r="V65" s="128">
        <f t="shared" si="21"/>
        <v>2.8401287599999998</v>
      </c>
      <c r="W65" s="128">
        <f t="shared" si="17"/>
        <v>0.37864710868366669</v>
      </c>
      <c r="X65" s="128">
        <f t="shared" si="18"/>
        <v>0.84900915732266669</v>
      </c>
      <c r="Y65" s="128">
        <f t="shared" si="19"/>
        <v>1.1399999999999999</v>
      </c>
      <c r="Z65" s="128">
        <f t="shared" si="20"/>
        <v>2.5499999999999998</v>
      </c>
    </row>
    <row r="66" spans="1:26" s="1" customFormat="1" ht="24.95" customHeight="1">
      <c r="A66" s="33" t="s">
        <v>2134</v>
      </c>
      <c r="B66" s="33" t="s">
        <v>2149</v>
      </c>
      <c r="C66" s="34">
        <v>60</v>
      </c>
      <c r="D66" s="72" t="s">
        <v>532</v>
      </c>
      <c r="E66" s="22" t="s">
        <v>2093</v>
      </c>
      <c r="F66" s="115">
        <v>19</v>
      </c>
      <c r="G66" s="115">
        <v>32</v>
      </c>
      <c r="H66" s="115">
        <v>24</v>
      </c>
      <c r="I66" s="115">
        <v>0</v>
      </c>
      <c r="J66" s="115">
        <v>0</v>
      </c>
      <c r="K66" s="25">
        <f t="shared" si="13"/>
        <v>75</v>
      </c>
      <c r="L66" s="25">
        <v>31518945060</v>
      </c>
      <c r="M66" s="25" t="s">
        <v>90</v>
      </c>
      <c r="N66" s="25">
        <v>11205</v>
      </c>
      <c r="O66" s="17">
        <v>2609</v>
      </c>
      <c r="P66" s="127">
        <v>1.071</v>
      </c>
      <c r="Q66" s="127">
        <v>1.6879999999999999</v>
      </c>
      <c r="R66" s="128">
        <f t="shared" si="14"/>
        <v>2.7589999999999999</v>
      </c>
      <c r="S66" s="128">
        <f t="shared" si="15"/>
        <v>1.7503520100000001</v>
      </c>
      <c r="T66" s="128">
        <f t="shared" si="16"/>
        <v>3.0236222799999997</v>
      </c>
      <c r="U66" s="128">
        <f t="shared" si="22"/>
        <v>0.67935201000000012</v>
      </c>
      <c r="V66" s="128">
        <f t="shared" si="21"/>
        <v>1.3356222799999997</v>
      </c>
      <c r="W66" s="128">
        <f t="shared" si="17"/>
        <v>0.19594776475100004</v>
      </c>
      <c r="X66" s="128">
        <f t="shared" si="18"/>
        <v>0.39926202023466661</v>
      </c>
      <c r="Y66" s="128">
        <f t="shared" si="19"/>
        <v>0.59</v>
      </c>
      <c r="Z66" s="128">
        <f t="shared" si="20"/>
        <v>1.2</v>
      </c>
    </row>
    <row r="67" spans="1:26" s="1" customFormat="1" ht="24.95" customHeight="1">
      <c r="A67" s="33" t="s">
        <v>2134</v>
      </c>
      <c r="B67" s="33" t="s">
        <v>2149</v>
      </c>
      <c r="C67" s="34">
        <v>61</v>
      </c>
      <c r="D67" s="72" t="s">
        <v>1541</v>
      </c>
      <c r="E67" s="22" t="s">
        <v>2285</v>
      </c>
      <c r="F67" s="115">
        <v>0</v>
      </c>
      <c r="G67" s="115">
        <v>8</v>
      </c>
      <c r="H67" s="115">
        <v>62</v>
      </c>
      <c r="I67" s="115">
        <v>0</v>
      </c>
      <c r="J67" s="115">
        <v>0</v>
      </c>
      <c r="K67" s="25">
        <f t="shared" si="13"/>
        <v>70</v>
      </c>
      <c r="L67" s="25">
        <v>31576248617</v>
      </c>
      <c r="M67" s="25" t="s">
        <v>90</v>
      </c>
      <c r="N67" s="25">
        <v>11205</v>
      </c>
      <c r="O67" s="17">
        <v>2234</v>
      </c>
      <c r="P67" s="127">
        <v>0.39</v>
      </c>
      <c r="Q67" s="127">
        <v>0.95099999999999985</v>
      </c>
      <c r="R67" s="128">
        <f t="shared" si="14"/>
        <v>1.3409999999999997</v>
      </c>
      <c r="S67" s="128">
        <f t="shared" si="15"/>
        <v>1.4987682600000001</v>
      </c>
      <c r="T67" s="128">
        <f t="shared" si="16"/>
        <v>2.5890272799999998</v>
      </c>
      <c r="U67" s="128">
        <f t="shared" si="22"/>
        <v>1.1087682600000002</v>
      </c>
      <c r="V67" s="128">
        <f t="shared" si="21"/>
        <v>1.63802728</v>
      </c>
      <c r="W67" s="128">
        <f t="shared" si="17"/>
        <v>0.31980572512600003</v>
      </c>
      <c r="X67" s="128">
        <f t="shared" si="18"/>
        <v>0.48966095490133338</v>
      </c>
      <c r="Y67" s="128">
        <f t="shared" si="19"/>
        <v>0.96</v>
      </c>
      <c r="Z67" s="128">
        <f t="shared" si="20"/>
        <v>1.47</v>
      </c>
    </row>
    <row r="68" spans="1:26" s="1" customFormat="1" ht="24.95" customHeight="1">
      <c r="A68" s="33" t="s">
        <v>2134</v>
      </c>
      <c r="B68" s="33" t="s">
        <v>2149</v>
      </c>
      <c r="C68" s="34">
        <v>62</v>
      </c>
      <c r="D68" s="72" t="s">
        <v>1421</v>
      </c>
      <c r="E68" s="22" t="s">
        <v>2150</v>
      </c>
      <c r="F68" s="115">
        <v>2</v>
      </c>
      <c r="G68" s="115">
        <v>21</v>
      </c>
      <c r="H68" s="115">
        <v>40</v>
      </c>
      <c r="I68" s="115">
        <v>0</v>
      </c>
      <c r="J68" s="115">
        <v>0</v>
      </c>
      <c r="K68" s="25">
        <f t="shared" si="13"/>
        <v>63</v>
      </c>
      <c r="L68" s="25">
        <v>31518944226</v>
      </c>
      <c r="M68" s="25" t="s">
        <v>90</v>
      </c>
      <c r="N68" s="25">
        <v>11205</v>
      </c>
      <c r="O68" s="17">
        <v>1687</v>
      </c>
      <c r="P68" s="127">
        <v>0.54900000000000015</v>
      </c>
      <c r="Q68" s="127">
        <v>0.77500000000000002</v>
      </c>
      <c r="R68" s="128">
        <f t="shared" si="14"/>
        <v>1.3240000000000003</v>
      </c>
      <c r="S68" s="128">
        <f t="shared" si="15"/>
        <v>1.13179143</v>
      </c>
      <c r="T68" s="128">
        <f t="shared" si="16"/>
        <v>1.9550980399999998</v>
      </c>
      <c r="U68" s="128">
        <f t="shared" si="22"/>
        <v>0.58279142999999989</v>
      </c>
      <c r="V68" s="128">
        <f t="shared" si="21"/>
        <v>1.1800980399999998</v>
      </c>
      <c r="W68" s="128">
        <f t="shared" si="17"/>
        <v>0.16809647479299994</v>
      </c>
      <c r="X68" s="128">
        <f t="shared" si="18"/>
        <v>0.35277064075733328</v>
      </c>
      <c r="Y68" s="128">
        <f t="shared" si="19"/>
        <v>0.5</v>
      </c>
      <c r="Z68" s="128">
        <f t="shared" si="20"/>
        <v>1.06</v>
      </c>
    </row>
    <row r="69" spans="1:26" s="1" customFormat="1" ht="24.95" customHeight="1">
      <c r="A69" s="33" t="s">
        <v>2134</v>
      </c>
      <c r="B69" s="33" t="s">
        <v>2154</v>
      </c>
      <c r="C69" s="34">
        <v>63</v>
      </c>
      <c r="D69" s="72" t="s">
        <v>1417</v>
      </c>
      <c r="E69" s="22" t="s">
        <v>2155</v>
      </c>
      <c r="F69" s="115">
        <v>1</v>
      </c>
      <c r="G69" s="115">
        <v>53</v>
      </c>
      <c r="H69" s="115">
        <v>16</v>
      </c>
      <c r="I69" s="115">
        <v>0</v>
      </c>
      <c r="J69" s="115">
        <v>0</v>
      </c>
      <c r="K69" s="25">
        <f t="shared" si="13"/>
        <v>70</v>
      </c>
      <c r="L69" s="25">
        <v>31518940378</v>
      </c>
      <c r="M69" s="25" t="s">
        <v>90</v>
      </c>
      <c r="N69" s="25">
        <v>11205</v>
      </c>
      <c r="O69" s="17">
        <v>2682</v>
      </c>
      <c r="P69" s="127">
        <v>9.5000000000000001E-2</v>
      </c>
      <c r="Q69" s="127">
        <v>0.45200000000000018</v>
      </c>
      <c r="R69" s="128">
        <f t="shared" si="14"/>
        <v>0.54700000000000015</v>
      </c>
      <c r="S69" s="128">
        <f t="shared" si="15"/>
        <v>1.7993269800000002</v>
      </c>
      <c r="T69" s="128">
        <f t="shared" si="16"/>
        <v>3.1082234399999997</v>
      </c>
      <c r="U69" s="128">
        <f t="shared" si="22"/>
        <v>1.7043269800000003</v>
      </c>
      <c r="V69" s="128">
        <f t="shared" si="21"/>
        <v>2.6562234399999998</v>
      </c>
      <c r="W69" s="128">
        <f t="shared" si="17"/>
        <v>0.49158471193133341</v>
      </c>
      <c r="X69" s="128">
        <f t="shared" si="18"/>
        <v>0.79403372699733332</v>
      </c>
      <c r="Y69" s="128">
        <f t="shared" si="19"/>
        <v>1.47</v>
      </c>
      <c r="Z69" s="128">
        <f t="shared" si="20"/>
        <v>2.38</v>
      </c>
    </row>
    <row r="70" spans="1:26" s="1" customFormat="1" ht="24.95" customHeight="1">
      <c r="A70" s="33" t="s">
        <v>2134</v>
      </c>
      <c r="B70" s="33" t="s">
        <v>2154</v>
      </c>
      <c r="C70" s="34">
        <v>64</v>
      </c>
      <c r="D70" s="72" t="s">
        <v>1418</v>
      </c>
      <c r="E70" s="22" t="s">
        <v>2156</v>
      </c>
      <c r="F70" s="115">
        <v>5</v>
      </c>
      <c r="G70" s="115">
        <v>44</v>
      </c>
      <c r="H70" s="115">
        <v>47</v>
      </c>
      <c r="I70" s="115">
        <v>0</v>
      </c>
      <c r="J70" s="115">
        <v>0</v>
      </c>
      <c r="K70" s="25">
        <f t="shared" si="13"/>
        <v>96</v>
      </c>
      <c r="L70" s="25">
        <v>31518941441</v>
      </c>
      <c r="M70" s="25" t="s">
        <v>90</v>
      </c>
      <c r="N70" s="25">
        <v>11205</v>
      </c>
      <c r="O70" s="17">
        <v>2787</v>
      </c>
      <c r="P70" s="127">
        <v>0.69800000000000018</v>
      </c>
      <c r="Q70" s="127">
        <v>-0.78500000000000003</v>
      </c>
      <c r="R70" s="128">
        <f t="shared" si="14"/>
        <v>-8.6999999999999855E-2</v>
      </c>
      <c r="S70" s="128">
        <f t="shared" si="15"/>
        <v>1.8697704300000002</v>
      </c>
      <c r="T70" s="128">
        <f t="shared" si="16"/>
        <v>3.2299100399999996</v>
      </c>
      <c r="U70" s="128">
        <f t="shared" si="22"/>
        <v>1.17177043</v>
      </c>
      <c r="V70" s="128">
        <f t="shared" si="21"/>
        <v>4.0149100399999993</v>
      </c>
      <c r="W70" s="128">
        <f t="shared" si="17"/>
        <v>0.33797765102633331</v>
      </c>
      <c r="X70" s="128">
        <f t="shared" si="18"/>
        <v>1.2001904412906665</v>
      </c>
      <c r="Y70" s="128">
        <f t="shared" si="19"/>
        <v>1.01</v>
      </c>
      <c r="Z70" s="128">
        <f t="shared" si="20"/>
        <v>3.6</v>
      </c>
    </row>
    <row r="71" spans="1:26" s="1" customFormat="1" ht="24.95" customHeight="1">
      <c r="A71" s="33" t="s">
        <v>2134</v>
      </c>
      <c r="B71" s="33" t="s">
        <v>2157</v>
      </c>
      <c r="C71" s="34">
        <v>65</v>
      </c>
      <c r="D71" s="72" t="s">
        <v>1557</v>
      </c>
      <c r="E71" s="22" t="s">
        <v>8</v>
      </c>
      <c r="F71" s="115">
        <v>0</v>
      </c>
      <c r="G71" s="115">
        <v>37</v>
      </c>
      <c r="H71" s="115">
        <v>0</v>
      </c>
      <c r="I71" s="115">
        <v>0</v>
      </c>
      <c r="J71" s="115">
        <v>0</v>
      </c>
      <c r="K71" s="25">
        <f t="shared" ref="K71:K102" si="23">J71+I71+H71+G71+F71</f>
        <v>37</v>
      </c>
      <c r="L71" s="25">
        <v>33369127718</v>
      </c>
      <c r="M71" s="25" t="s">
        <v>90</v>
      </c>
      <c r="N71" s="25">
        <v>11205</v>
      </c>
      <c r="O71" s="17">
        <v>1258</v>
      </c>
      <c r="P71" s="127">
        <v>0.17799999999999999</v>
      </c>
      <c r="Q71" s="127">
        <v>0.3640000000000001</v>
      </c>
      <c r="R71" s="128">
        <f t="shared" ref="R71:R102" si="24">P71+Q71</f>
        <v>0.54200000000000004</v>
      </c>
      <c r="S71" s="128">
        <f t="shared" ref="S71:S102" si="25">O71*0.00067089</f>
        <v>0.84397962000000004</v>
      </c>
      <c r="T71" s="128">
        <f t="shared" ref="T71:T102" si="26">O71*0.00115892</f>
        <v>1.4579213599999998</v>
      </c>
      <c r="U71" s="128">
        <f t="shared" si="22"/>
        <v>0.66597962000000011</v>
      </c>
      <c r="V71" s="128">
        <f t="shared" si="21"/>
        <v>1.0939213599999997</v>
      </c>
      <c r="W71" s="128">
        <f t="shared" ref="W71:W102" si="27">U71/3*86.53%</f>
        <v>0.19209072172866667</v>
      </c>
      <c r="X71" s="128">
        <f t="shared" ref="X71:X102" si="28">V71/3*89.68%</f>
        <v>0.32700955854933328</v>
      </c>
      <c r="Y71" s="128">
        <f t="shared" ref="Y71:Y102" si="29">ROUND(W71*3,2)</f>
        <v>0.57999999999999996</v>
      </c>
      <c r="Z71" s="128">
        <f t="shared" ref="Z71:Z102" si="30">ROUND(X71*3,2)</f>
        <v>0.98</v>
      </c>
    </row>
    <row r="72" spans="1:26" s="1" customFormat="1" ht="24.95" customHeight="1">
      <c r="A72" s="33" t="s">
        <v>2134</v>
      </c>
      <c r="B72" s="33" t="s">
        <v>2157</v>
      </c>
      <c r="C72" s="34">
        <v>66</v>
      </c>
      <c r="D72" s="72" t="s">
        <v>1420</v>
      </c>
      <c r="E72" s="22" t="s">
        <v>2158</v>
      </c>
      <c r="F72" s="115">
        <v>45</v>
      </c>
      <c r="G72" s="115">
        <v>25</v>
      </c>
      <c r="H72" s="115">
        <v>44</v>
      </c>
      <c r="I72" s="115">
        <v>0</v>
      </c>
      <c r="J72" s="115">
        <v>0</v>
      </c>
      <c r="K72" s="25">
        <f t="shared" si="23"/>
        <v>114</v>
      </c>
      <c r="L72" s="25">
        <v>31518943482</v>
      </c>
      <c r="M72" s="25" t="s">
        <v>90</v>
      </c>
      <c r="N72" s="25">
        <v>11205</v>
      </c>
      <c r="O72" s="17">
        <v>3444</v>
      </c>
      <c r="P72" s="127">
        <v>1.1060000000000001</v>
      </c>
      <c r="Q72" s="127">
        <v>1.8589999999999995</v>
      </c>
      <c r="R72" s="128">
        <f t="shared" si="24"/>
        <v>2.9649999999999999</v>
      </c>
      <c r="S72" s="128">
        <f t="shared" si="25"/>
        <v>2.3105451600000002</v>
      </c>
      <c r="T72" s="128">
        <f t="shared" si="26"/>
        <v>3.9913204799999997</v>
      </c>
      <c r="U72" s="128">
        <f t="shared" si="22"/>
        <v>1.2045451600000001</v>
      </c>
      <c r="V72" s="128">
        <f t="shared" si="21"/>
        <v>2.1323204800000002</v>
      </c>
      <c r="W72" s="128">
        <f t="shared" si="27"/>
        <v>0.34743097564933334</v>
      </c>
      <c r="X72" s="128">
        <f t="shared" si="28"/>
        <v>0.63742166882133344</v>
      </c>
      <c r="Y72" s="128">
        <f t="shared" si="29"/>
        <v>1.04</v>
      </c>
      <c r="Z72" s="128">
        <f t="shared" si="30"/>
        <v>1.91</v>
      </c>
    </row>
    <row r="73" spans="1:26" s="1" customFormat="1" ht="24.95" customHeight="1">
      <c r="A73" s="33" t="s">
        <v>2134</v>
      </c>
      <c r="B73" s="33" t="s">
        <v>2157</v>
      </c>
      <c r="C73" s="34">
        <v>67</v>
      </c>
      <c r="D73" s="72" t="s">
        <v>1419</v>
      </c>
      <c r="E73" s="22" t="s">
        <v>2159</v>
      </c>
      <c r="F73" s="115">
        <v>22</v>
      </c>
      <c r="G73" s="115">
        <v>74</v>
      </c>
      <c r="H73" s="115">
        <v>73</v>
      </c>
      <c r="I73" s="115">
        <v>0</v>
      </c>
      <c r="J73" s="115">
        <v>0</v>
      </c>
      <c r="K73" s="25">
        <f t="shared" si="23"/>
        <v>169</v>
      </c>
      <c r="L73" s="25">
        <v>31518942149</v>
      </c>
      <c r="M73" s="25" t="s">
        <v>90</v>
      </c>
      <c r="N73" s="25">
        <v>11205</v>
      </c>
      <c r="O73" s="17">
        <v>5064</v>
      </c>
      <c r="P73" s="127">
        <v>1.2990000000000002</v>
      </c>
      <c r="Q73" s="127">
        <v>1.8579999999999992</v>
      </c>
      <c r="R73" s="128">
        <f t="shared" si="24"/>
        <v>3.1569999999999991</v>
      </c>
      <c r="S73" s="128">
        <f t="shared" si="25"/>
        <v>3.3973869600000004</v>
      </c>
      <c r="T73" s="128">
        <f t="shared" si="26"/>
        <v>5.8687708799999996</v>
      </c>
      <c r="U73" s="128">
        <f t="shared" si="22"/>
        <v>2.09838696</v>
      </c>
      <c r="V73" s="128">
        <f t="shared" si="21"/>
        <v>4.0107708800000008</v>
      </c>
      <c r="W73" s="128">
        <f t="shared" si="27"/>
        <v>0.60524474549599994</v>
      </c>
      <c r="X73" s="128">
        <f t="shared" si="28"/>
        <v>1.198953108394667</v>
      </c>
      <c r="Y73" s="128">
        <f t="shared" si="29"/>
        <v>1.82</v>
      </c>
      <c r="Z73" s="128">
        <f t="shared" si="30"/>
        <v>3.6</v>
      </c>
    </row>
    <row r="74" spans="1:26" s="1" customFormat="1" ht="24.95" customHeight="1">
      <c r="A74" s="33" t="s">
        <v>2134</v>
      </c>
      <c r="B74" s="33" t="s">
        <v>2142</v>
      </c>
      <c r="C74" s="34">
        <v>68</v>
      </c>
      <c r="D74" s="72" t="s">
        <v>1425</v>
      </c>
      <c r="E74" s="22" t="s">
        <v>2143</v>
      </c>
      <c r="F74" s="115">
        <v>4</v>
      </c>
      <c r="G74" s="115">
        <v>15</v>
      </c>
      <c r="H74" s="115">
        <v>33</v>
      </c>
      <c r="I74" s="115">
        <v>0</v>
      </c>
      <c r="J74" s="115">
        <v>0</v>
      </c>
      <c r="K74" s="25">
        <f t="shared" si="23"/>
        <v>52</v>
      </c>
      <c r="L74" s="25">
        <v>31518947793</v>
      </c>
      <c r="M74" s="25" t="s">
        <v>90</v>
      </c>
      <c r="N74" s="25">
        <v>11205</v>
      </c>
      <c r="O74" s="17">
        <v>1739</v>
      </c>
      <c r="P74" s="127">
        <v>0.36499999999999999</v>
      </c>
      <c r="Q74" s="127">
        <v>0.65600000000000014</v>
      </c>
      <c r="R74" s="128">
        <f t="shared" si="24"/>
        <v>1.0210000000000001</v>
      </c>
      <c r="S74" s="128">
        <f t="shared" si="25"/>
        <v>1.1666777100000001</v>
      </c>
      <c r="T74" s="128">
        <f t="shared" si="26"/>
        <v>2.0153618799999999</v>
      </c>
      <c r="U74" s="128">
        <f t="shared" si="22"/>
        <v>0.8016777100000001</v>
      </c>
      <c r="V74" s="128">
        <f t="shared" si="21"/>
        <v>1.3593618799999998</v>
      </c>
      <c r="W74" s="128">
        <f t="shared" si="27"/>
        <v>0.23123057415433335</v>
      </c>
      <c r="X74" s="128">
        <f t="shared" si="28"/>
        <v>0.40635857799466663</v>
      </c>
      <c r="Y74" s="128">
        <f t="shared" si="29"/>
        <v>0.69</v>
      </c>
      <c r="Z74" s="128">
        <f t="shared" si="30"/>
        <v>1.22</v>
      </c>
    </row>
    <row r="75" spans="1:26" s="1" customFormat="1" ht="24.95" customHeight="1">
      <c r="A75" s="33" t="s">
        <v>2134</v>
      </c>
      <c r="B75" s="33" t="s">
        <v>2142</v>
      </c>
      <c r="C75" s="34">
        <v>69</v>
      </c>
      <c r="D75" s="72" t="s">
        <v>1430</v>
      </c>
      <c r="E75" s="22" t="s">
        <v>2146</v>
      </c>
      <c r="F75" s="115">
        <v>10</v>
      </c>
      <c r="G75" s="115">
        <v>32</v>
      </c>
      <c r="H75" s="115">
        <v>19</v>
      </c>
      <c r="I75" s="115">
        <v>0</v>
      </c>
      <c r="J75" s="115">
        <v>0</v>
      </c>
      <c r="K75" s="25">
        <f t="shared" si="23"/>
        <v>61</v>
      </c>
      <c r="L75" s="25">
        <v>31518952634</v>
      </c>
      <c r="M75" s="25" t="s">
        <v>90</v>
      </c>
      <c r="N75" s="25">
        <v>11205</v>
      </c>
      <c r="O75" s="17">
        <v>2183</v>
      </c>
      <c r="P75" s="127">
        <v>0.82</v>
      </c>
      <c r="Q75" s="127">
        <v>1.2090000000000001</v>
      </c>
      <c r="R75" s="128">
        <f t="shared" si="24"/>
        <v>2.0289999999999999</v>
      </c>
      <c r="S75" s="128">
        <f t="shared" si="25"/>
        <v>1.4645528700000001</v>
      </c>
      <c r="T75" s="128">
        <f t="shared" si="26"/>
        <v>2.52992236</v>
      </c>
      <c r="U75" s="128">
        <f t="shared" si="22"/>
        <v>0.64455287000000017</v>
      </c>
      <c r="V75" s="128">
        <f t="shared" si="21"/>
        <v>1.32092236</v>
      </c>
      <c r="W75" s="128">
        <f t="shared" si="27"/>
        <v>0.18591053280366671</v>
      </c>
      <c r="X75" s="128">
        <f t="shared" si="28"/>
        <v>0.39486772414933335</v>
      </c>
      <c r="Y75" s="128">
        <f t="shared" si="29"/>
        <v>0.56000000000000005</v>
      </c>
      <c r="Z75" s="128">
        <f t="shared" si="30"/>
        <v>1.18</v>
      </c>
    </row>
    <row r="76" spans="1:26" s="1" customFormat="1" ht="24.95" customHeight="1">
      <c r="A76" s="33" t="s">
        <v>2134</v>
      </c>
      <c r="B76" s="33" t="s">
        <v>2142</v>
      </c>
      <c r="C76" s="34">
        <v>70</v>
      </c>
      <c r="D76" s="72" t="s">
        <v>1426</v>
      </c>
      <c r="E76" s="22" t="s">
        <v>2144</v>
      </c>
      <c r="F76" s="115">
        <v>1</v>
      </c>
      <c r="G76" s="115">
        <v>32</v>
      </c>
      <c r="H76" s="115">
        <v>42</v>
      </c>
      <c r="I76" s="115">
        <v>0</v>
      </c>
      <c r="J76" s="115">
        <v>0</v>
      </c>
      <c r="K76" s="25">
        <f t="shared" si="23"/>
        <v>75</v>
      </c>
      <c r="L76" s="25">
        <v>31518948414</v>
      </c>
      <c r="M76" s="25" t="s">
        <v>90</v>
      </c>
      <c r="N76" s="25">
        <v>11205</v>
      </c>
      <c r="O76" s="17">
        <v>2759</v>
      </c>
      <c r="P76" s="127">
        <v>0.91900000000000004</v>
      </c>
      <c r="Q76" s="127">
        <v>1.52</v>
      </c>
      <c r="R76" s="128">
        <f t="shared" si="24"/>
        <v>2.4390000000000001</v>
      </c>
      <c r="S76" s="128">
        <f t="shared" si="25"/>
        <v>1.8509855100000001</v>
      </c>
      <c r="T76" s="128">
        <f t="shared" si="26"/>
        <v>3.1974602799999996</v>
      </c>
      <c r="U76" s="128">
        <f t="shared" si="22"/>
        <v>0.93198551000000007</v>
      </c>
      <c r="V76" s="128">
        <f t="shared" si="21"/>
        <v>1.6774602799999996</v>
      </c>
      <c r="W76" s="128">
        <f t="shared" si="27"/>
        <v>0.26881568726766669</v>
      </c>
      <c r="X76" s="128">
        <f t="shared" si="28"/>
        <v>0.50144879303466661</v>
      </c>
      <c r="Y76" s="128">
        <f t="shared" si="29"/>
        <v>0.81</v>
      </c>
      <c r="Z76" s="128">
        <f t="shared" si="30"/>
        <v>1.5</v>
      </c>
    </row>
    <row r="77" spans="1:26" s="1" customFormat="1" ht="24.95" customHeight="1">
      <c r="A77" s="33" t="s">
        <v>2134</v>
      </c>
      <c r="B77" s="33" t="s">
        <v>2142</v>
      </c>
      <c r="C77" s="34">
        <v>71</v>
      </c>
      <c r="D77" s="72" t="s">
        <v>1427</v>
      </c>
      <c r="E77" s="22" t="s">
        <v>2145</v>
      </c>
      <c r="F77" s="115">
        <v>5</v>
      </c>
      <c r="G77" s="115">
        <v>59</v>
      </c>
      <c r="H77" s="115">
        <v>12</v>
      </c>
      <c r="I77" s="115">
        <v>0</v>
      </c>
      <c r="J77" s="115">
        <v>0</v>
      </c>
      <c r="K77" s="25">
        <f t="shared" si="23"/>
        <v>76</v>
      </c>
      <c r="L77" s="25">
        <v>31518949144</v>
      </c>
      <c r="M77" s="25" t="s">
        <v>90</v>
      </c>
      <c r="N77" s="25">
        <v>11205</v>
      </c>
      <c r="O77" s="17">
        <v>2953</v>
      </c>
      <c r="P77" s="127">
        <v>0.49700000000000011</v>
      </c>
      <c r="Q77" s="127">
        <v>0.7410000000000001</v>
      </c>
      <c r="R77" s="128">
        <f t="shared" si="24"/>
        <v>1.2380000000000002</v>
      </c>
      <c r="S77" s="128">
        <f t="shared" si="25"/>
        <v>1.9811381700000001</v>
      </c>
      <c r="T77" s="128">
        <f t="shared" si="26"/>
        <v>3.4222907599999997</v>
      </c>
      <c r="U77" s="128">
        <f t="shared" si="22"/>
        <v>1.48413817</v>
      </c>
      <c r="V77" s="128">
        <f t="shared" si="21"/>
        <v>2.6812907599999996</v>
      </c>
      <c r="W77" s="128">
        <f t="shared" si="27"/>
        <v>0.42807491950033333</v>
      </c>
      <c r="X77" s="128">
        <f t="shared" si="28"/>
        <v>0.80152718452266658</v>
      </c>
      <c r="Y77" s="128">
        <f t="shared" si="29"/>
        <v>1.28</v>
      </c>
      <c r="Z77" s="128">
        <f t="shared" si="30"/>
        <v>2.4</v>
      </c>
    </row>
    <row r="78" spans="1:26" s="1" customFormat="1" ht="24.95" customHeight="1">
      <c r="A78" s="33" t="s">
        <v>2134</v>
      </c>
      <c r="B78" s="33" t="s">
        <v>2138</v>
      </c>
      <c r="C78" s="34">
        <v>72</v>
      </c>
      <c r="D78" s="72" t="s">
        <v>1548</v>
      </c>
      <c r="E78" s="22" t="s">
        <v>13</v>
      </c>
      <c r="F78" s="115">
        <v>0</v>
      </c>
      <c r="G78" s="115">
        <v>32</v>
      </c>
      <c r="H78" s="115">
        <v>43</v>
      </c>
      <c r="I78" s="115">
        <v>0</v>
      </c>
      <c r="J78" s="115">
        <v>0</v>
      </c>
      <c r="K78" s="25">
        <f t="shared" si="23"/>
        <v>75</v>
      </c>
      <c r="L78" s="25">
        <v>32589935210</v>
      </c>
      <c r="M78" s="25" t="s">
        <v>90</v>
      </c>
      <c r="N78" s="25">
        <v>11205</v>
      </c>
      <c r="O78" s="17">
        <v>3055</v>
      </c>
      <c r="P78" s="127">
        <v>0.45</v>
      </c>
      <c r="Q78" s="127">
        <v>0.39900000000000002</v>
      </c>
      <c r="R78" s="128">
        <f t="shared" si="24"/>
        <v>0.84899999999999998</v>
      </c>
      <c r="S78" s="128">
        <f t="shared" si="25"/>
        <v>2.0495689500000003</v>
      </c>
      <c r="T78" s="128">
        <f t="shared" si="26"/>
        <v>3.5405005999999997</v>
      </c>
      <c r="U78" s="128">
        <f t="shared" si="22"/>
        <v>1.5995689500000003</v>
      </c>
      <c r="V78" s="128">
        <f t="shared" si="21"/>
        <v>3.1415005999999996</v>
      </c>
      <c r="W78" s="128">
        <f t="shared" si="27"/>
        <v>0.46136900414500004</v>
      </c>
      <c r="X78" s="128">
        <f t="shared" si="28"/>
        <v>0.9390992460266665</v>
      </c>
      <c r="Y78" s="128">
        <f t="shared" si="29"/>
        <v>1.38</v>
      </c>
      <c r="Z78" s="128">
        <f t="shared" si="30"/>
        <v>2.82</v>
      </c>
    </row>
    <row r="79" spans="1:26" s="1" customFormat="1" ht="24.95" customHeight="1">
      <c r="A79" s="33" t="s">
        <v>2134</v>
      </c>
      <c r="B79" s="33" t="s">
        <v>2138</v>
      </c>
      <c r="C79" s="34">
        <v>73</v>
      </c>
      <c r="D79" s="72" t="s">
        <v>1429</v>
      </c>
      <c r="E79" s="22" t="s">
        <v>2140</v>
      </c>
      <c r="F79" s="115">
        <v>5</v>
      </c>
      <c r="G79" s="115">
        <v>64</v>
      </c>
      <c r="H79" s="115">
        <v>33</v>
      </c>
      <c r="I79" s="115">
        <v>0</v>
      </c>
      <c r="J79" s="115">
        <v>0</v>
      </c>
      <c r="K79" s="25">
        <f t="shared" si="23"/>
        <v>102</v>
      </c>
      <c r="L79" s="25">
        <v>31518951947</v>
      </c>
      <c r="M79" s="25" t="s">
        <v>90</v>
      </c>
      <c r="N79" s="25">
        <v>11205</v>
      </c>
      <c r="O79" s="17">
        <v>3090</v>
      </c>
      <c r="P79" s="127">
        <v>1.3380000000000001</v>
      </c>
      <c r="Q79" s="127">
        <v>0.62700000000000022</v>
      </c>
      <c r="R79" s="128">
        <f t="shared" si="24"/>
        <v>1.9650000000000003</v>
      </c>
      <c r="S79" s="128">
        <f t="shared" si="25"/>
        <v>2.0730501000000001</v>
      </c>
      <c r="T79" s="128">
        <f t="shared" si="26"/>
        <v>3.5810627999999998</v>
      </c>
      <c r="U79" s="128">
        <f t="shared" si="22"/>
        <v>0.73505010000000004</v>
      </c>
      <c r="V79" s="128">
        <f t="shared" si="21"/>
        <v>2.9540627999999995</v>
      </c>
      <c r="W79" s="128">
        <f t="shared" si="27"/>
        <v>0.21201295050999999</v>
      </c>
      <c r="X79" s="128">
        <f t="shared" si="28"/>
        <v>0.88306783967999991</v>
      </c>
      <c r="Y79" s="128">
        <f t="shared" si="29"/>
        <v>0.64</v>
      </c>
      <c r="Z79" s="128">
        <f t="shared" si="30"/>
        <v>2.65</v>
      </c>
    </row>
    <row r="80" spans="1:26" s="1" customFormat="1" ht="24.95" customHeight="1">
      <c r="A80" s="33" t="s">
        <v>2134</v>
      </c>
      <c r="B80" s="33" t="s">
        <v>2138</v>
      </c>
      <c r="C80" s="34">
        <v>74</v>
      </c>
      <c r="D80" s="72" t="s">
        <v>1428</v>
      </c>
      <c r="E80" s="22" t="s">
        <v>2139</v>
      </c>
      <c r="F80" s="115">
        <v>12</v>
      </c>
      <c r="G80" s="115">
        <v>73</v>
      </c>
      <c r="H80" s="115">
        <v>31</v>
      </c>
      <c r="I80" s="115">
        <v>0</v>
      </c>
      <c r="J80" s="115">
        <v>0</v>
      </c>
      <c r="K80" s="25">
        <f t="shared" si="23"/>
        <v>116</v>
      </c>
      <c r="L80" s="25">
        <v>31518950091</v>
      </c>
      <c r="M80" s="25" t="s">
        <v>90</v>
      </c>
      <c r="N80" s="25">
        <v>11205</v>
      </c>
      <c r="O80" s="17">
        <v>3269</v>
      </c>
      <c r="P80" s="127">
        <v>0.82099999999999995</v>
      </c>
      <c r="Q80" s="127">
        <v>0.41600000000000037</v>
      </c>
      <c r="R80" s="128">
        <f t="shared" si="24"/>
        <v>1.2370000000000003</v>
      </c>
      <c r="S80" s="128">
        <f t="shared" si="25"/>
        <v>2.1931394100000001</v>
      </c>
      <c r="T80" s="128">
        <f t="shared" si="26"/>
        <v>3.7885094799999997</v>
      </c>
      <c r="U80" s="128">
        <f t="shared" si="22"/>
        <v>1.3721394100000002</v>
      </c>
      <c r="V80" s="128">
        <f t="shared" si="21"/>
        <v>3.3725094799999993</v>
      </c>
      <c r="W80" s="128">
        <f t="shared" si="27"/>
        <v>0.39577074382433336</v>
      </c>
      <c r="X80" s="128">
        <f t="shared" si="28"/>
        <v>1.0081555005546665</v>
      </c>
      <c r="Y80" s="128">
        <f t="shared" si="29"/>
        <v>1.19</v>
      </c>
      <c r="Z80" s="128">
        <f t="shared" si="30"/>
        <v>3.02</v>
      </c>
    </row>
    <row r="81" spans="1:26" s="1" customFormat="1" ht="24.95" customHeight="1">
      <c r="A81" s="33" t="s">
        <v>2176</v>
      </c>
      <c r="B81" s="33" t="s">
        <v>2185</v>
      </c>
      <c r="C81" s="34">
        <v>75</v>
      </c>
      <c r="D81" s="72" t="s">
        <v>1531</v>
      </c>
      <c r="E81" s="22" t="s">
        <v>2189</v>
      </c>
      <c r="F81" s="115">
        <v>0</v>
      </c>
      <c r="G81" s="115">
        <v>12</v>
      </c>
      <c r="H81" s="115">
        <v>88</v>
      </c>
      <c r="I81" s="115">
        <v>0</v>
      </c>
      <c r="J81" s="115">
        <v>0</v>
      </c>
      <c r="K81" s="25">
        <f t="shared" si="23"/>
        <v>100</v>
      </c>
      <c r="L81" s="25">
        <v>31522548919</v>
      </c>
      <c r="M81" s="25" t="s">
        <v>90</v>
      </c>
      <c r="N81" s="25">
        <v>11205</v>
      </c>
      <c r="O81" s="17">
        <v>2389</v>
      </c>
      <c r="P81" s="127">
        <v>0.58499999999999996</v>
      </c>
      <c r="Q81" s="127">
        <v>1.0070000000000001</v>
      </c>
      <c r="R81" s="128">
        <f t="shared" si="24"/>
        <v>1.5920000000000001</v>
      </c>
      <c r="S81" s="128">
        <f t="shared" si="25"/>
        <v>1.6027562100000001</v>
      </c>
      <c r="T81" s="128">
        <f t="shared" si="26"/>
        <v>2.76865988</v>
      </c>
      <c r="U81" s="128">
        <f t="shared" si="22"/>
        <v>1.0177562100000002</v>
      </c>
      <c r="V81" s="128">
        <f t="shared" si="21"/>
        <v>1.7616598799999998</v>
      </c>
      <c r="W81" s="128">
        <f t="shared" si="27"/>
        <v>0.29355481617100004</v>
      </c>
      <c r="X81" s="128">
        <f t="shared" si="28"/>
        <v>0.52661886012799997</v>
      </c>
      <c r="Y81" s="128">
        <f t="shared" si="29"/>
        <v>0.88</v>
      </c>
      <c r="Z81" s="128">
        <f t="shared" si="30"/>
        <v>1.58</v>
      </c>
    </row>
    <row r="82" spans="1:26" s="1" customFormat="1" ht="24.95" customHeight="1">
      <c r="A82" s="33" t="s">
        <v>2176</v>
      </c>
      <c r="B82" s="33" t="s">
        <v>2185</v>
      </c>
      <c r="C82" s="34">
        <v>76</v>
      </c>
      <c r="D82" s="72" t="s">
        <v>1469</v>
      </c>
      <c r="E82" s="22" t="s">
        <v>2186</v>
      </c>
      <c r="F82" s="115">
        <v>0</v>
      </c>
      <c r="G82" s="115">
        <v>74</v>
      </c>
      <c r="H82" s="115">
        <v>20</v>
      </c>
      <c r="I82" s="115">
        <v>0</v>
      </c>
      <c r="J82" s="115">
        <v>0</v>
      </c>
      <c r="K82" s="25">
        <f t="shared" si="23"/>
        <v>94</v>
      </c>
      <c r="L82" s="25">
        <v>31521494655</v>
      </c>
      <c r="M82" s="25" t="s">
        <v>90</v>
      </c>
      <c r="N82" s="25">
        <v>11205</v>
      </c>
      <c r="O82" s="17">
        <v>2521</v>
      </c>
      <c r="P82" s="127">
        <v>0.90700000000000014</v>
      </c>
      <c r="Q82" s="127">
        <v>5.0019999999999998</v>
      </c>
      <c r="R82" s="128">
        <f t="shared" si="24"/>
        <v>5.9089999999999998</v>
      </c>
      <c r="S82" s="128">
        <f t="shared" si="25"/>
        <v>1.6913136900000001</v>
      </c>
      <c r="T82" s="128">
        <f t="shared" si="26"/>
        <v>2.9216373199999999</v>
      </c>
      <c r="U82" s="128">
        <f t="shared" si="22"/>
        <v>0.78431368999999995</v>
      </c>
      <c r="V82" s="151">
        <v>0</v>
      </c>
      <c r="W82" s="128">
        <f t="shared" si="27"/>
        <v>0.22622221198566667</v>
      </c>
      <c r="X82" s="128">
        <f t="shared" si="28"/>
        <v>0</v>
      </c>
      <c r="Y82" s="128">
        <f t="shared" si="29"/>
        <v>0.68</v>
      </c>
      <c r="Z82" s="128">
        <f t="shared" si="30"/>
        <v>0</v>
      </c>
    </row>
    <row r="83" spans="1:26" s="1" customFormat="1" ht="24.95" customHeight="1">
      <c r="A83" s="33" t="s">
        <v>2176</v>
      </c>
      <c r="B83" s="33" t="s">
        <v>2185</v>
      </c>
      <c r="C83" s="34">
        <v>77</v>
      </c>
      <c r="D83" s="72" t="s">
        <v>1471</v>
      </c>
      <c r="E83" s="22" t="s">
        <v>2188</v>
      </c>
      <c r="F83" s="115">
        <v>38</v>
      </c>
      <c r="G83" s="115">
        <v>6</v>
      </c>
      <c r="H83" s="115">
        <v>27</v>
      </c>
      <c r="I83" s="115">
        <v>0</v>
      </c>
      <c r="J83" s="115">
        <v>0</v>
      </c>
      <c r="K83" s="25">
        <f t="shared" si="23"/>
        <v>71</v>
      </c>
      <c r="L83" s="25">
        <v>31521496368</v>
      </c>
      <c r="M83" s="25" t="s">
        <v>90</v>
      </c>
      <c r="N83" s="25">
        <v>11205</v>
      </c>
      <c r="O83" s="17">
        <v>2807</v>
      </c>
      <c r="P83" s="127">
        <v>0.41399999999999992</v>
      </c>
      <c r="Q83" s="127">
        <v>0.56000000000000005</v>
      </c>
      <c r="R83" s="128">
        <f t="shared" si="24"/>
        <v>0.97399999999999998</v>
      </c>
      <c r="S83" s="128">
        <f t="shared" si="25"/>
        <v>1.8831882300000002</v>
      </c>
      <c r="T83" s="128">
        <f t="shared" si="26"/>
        <v>3.25308844</v>
      </c>
      <c r="U83" s="128">
        <f t="shared" si="22"/>
        <v>1.4691882300000003</v>
      </c>
      <c r="V83" s="128">
        <f t="shared" ref="V83:V114" si="31">T83-Q83</f>
        <v>2.6930884399999999</v>
      </c>
      <c r="W83" s="128">
        <f t="shared" si="27"/>
        <v>0.42376285847300005</v>
      </c>
      <c r="X83" s="128">
        <f t="shared" si="28"/>
        <v>0.8050539043306667</v>
      </c>
      <c r="Y83" s="128">
        <f t="shared" si="29"/>
        <v>1.27</v>
      </c>
      <c r="Z83" s="128">
        <f t="shared" si="30"/>
        <v>2.42</v>
      </c>
    </row>
    <row r="84" spans="1:26" s="1" customFormat="1" ht="24.95" customHeight="1">
      <c r="A84" s="33" t="s">
        <v>2176</v>
      </c>
      <c r="B84" s="33" t="s">
        <v>2185</v>
      </c>
      <c r="C84" s="34">
        <v>78</v>
      </c>
      <c r="D84" s="72" t="s">
        <v>1546</v>
      </c>
      <c r="E84" s="22" t="s">
        <v>17</v>
      </c>
      <c r="F84" s="115">
        <v>5</v>
      </c>
      <c r="G84" s="115">
        <v>35</v>
      </c>
      <c r="H84" s="115">
        <v>15</v>
      </c>
      <c r="I84" s="115">
        <v>0</v>
      </c>
      <c r="J84" s="115">
        <v>0</v>
      </c>
      <c r="K84" s="25">
        <f t="shared" si="23"/>
        <v>55</v>
      </c>
      <c r="L84" s="25">
        <v>32551311568</v>
      </c>
      <c r="M84" s="25" t="s">
        <v>90</v>
      </c>
      <c r="N84" s="25">
        <v>11205</v>
      </c>
      <c r="O84" s="17">
        <v>1928</v>
      </c>
      <c r="P84" s="127">
        <v>0.29200000000000004</v>
      </c>
      <c r="Q84" s="127">
        <v>0.86100000000000021</v>
      </c>
      <c r="R84" s="128">
        <f t="shared" si="24"/>
        <v>1.1530000000000002</v>
      </c>
      <c r="S84" s="128">
        <f t="shared" si="25"/>
        <v>1.2934759200000001</v>
      </c>
      <c r="T84" s="128">
        <f t="shared" si="26"/>
        <v>2.2343977599999998</v>
      </c>
      <c r="U84" s="128">
        <f t="shared" si="22"/>
        <v>1.0014759200000001</v>
      </c>
      <c r="V84" s="128">
        <f t="shared" si="31"/>
        <v>1.3733977599999996</v>
      </c>
      <c r="W84" s="128">
        <f t="shared" si="27"/>
        <v>0.28885903785866668</v>
      </c>
      <c r="X84" s="128">
        <f t="shared" si="28"/>
        <v>0.41055437038933323</v>
      </c>
      <c r="Y84" s="128">
        <f t="shared" si="29"/>
        <v>0.87</v>
      </c>
      <c r="Z84" s="128">
        <f t="shared" si="30"/>
        <v>1.23</v>
      </c>
    </row>
    <row r="85" spans="1:26" s="1" customFormat="1" ht="24.95" customHeight="1">
      <c r="A85" s="33" t="s">
        <v>2176</v>
      </c>
      <c r="B85" s="33" t="s">
        <v>2185</v>
      </c>
      <c r="C85" s="34">
        <v>79</v>
      </c>
      <c r="D85" s="72" t="s">
        <v>1461</v>
      </c>
      <c r="E85" s="22" t="s">
        <v>2187</v>
      </c>
      <c r="F85" s="115">
        <v>28</v>
      </c>
      <c r="G85" s="115">
        <v>29</v>
      </c>
      <c r="H85" s="115">
        <v>33</v>
      </c>
      <c r="I85" s="115">
        <v>0</v>
      </c>
      <c r="J85" s="115">
        <v>0</v>
      </c>
      <c r="K85" s="25">
        <f t="shared" si="23"/>
        <v>90</v>
      </c>
      <c r="L85" s="25">
        <v>31521251351</v>
      </c>
      <c r="M85" s="25" t="s">
        <v>90</v>
      </c>
      <c r="N85" s="25">
        <v>11205</v>
      </c>
      <c r="O85" s="17">
        <v>2370</v>
      </c>
      <c r="P85" s="127">
        <v>1.2729999999999999</v>
      </c>
      <c r="Q85" s="127">
        <v>1.9479999999999997</v>
      </c>
      <c r="R85" s="128">
        <f t="shared" si="24"/>
        <v>3.2209999999999996</v>
      </c>
      <c r="S85" s="128">
        <f t="shared" si="25"/>
        <v>1.5900093000000002</v>
      </c>
      <c r="T85" s="128">
        <f t="shared" si="26"/>
        <v>2.7466404</v>
      </c>
      <c r="U85" s="128">
        <f t="shared" si="22"/>
        <v>0.31700930000000027</v>
      </c>
      <c r="V85" s="128">
        <f t="shared" si="31"/>
        <v>0.79864040000000025</v>
      </c>
      <c r="W85" s="128">
        <f t="shared" si="27"/>
        <v>9.1436049096666749E-2</v>
      </c>
      <c r="X85" s="128">
        <f t="shared" si="28"/>
        <v>0.23874023690666674</v>
      </c>
      <c r="Y85" s="128">
        <f t="shared" si="29"/>
        <v>0.27</v>
      </c>
      <c r="Z85" s="128">
        <f t="shared" si="30"/>
        <v>0.72</v>
      </c>
    </row>
    <row r="86" spans="1:26" s="1" customFormat="1" ht="24.95" customHeight="1">
      <c r="A86" s="33" t="s">
        <v>2176</v>
      </c>
      <c r="B86" s="33" t="s">
        <v>2176</v>
      </c>
      <c r="C86" s="34">
        <v>80</v>
      </c>
      <c r="D86" s="72" t="s">
        <v>1458</v>
      </c>
      <c r="E86" s="22" t="s">
        <v>2178</v>
      </c>
      <c r="F86" s="115">
        <v>28</v>
      </c>
      <c r="G86" s="115">
        <v>19</v>
      </c>
      <c r="H86" s="115">
        <v>52</v>
      </c>
      <c r="I86" s="115">
        <v>0</v>
      </c>
      <c r="J86" s="115">
        <v>3</v>
      </c>
      <c r="K86" s="25">
        <f t="shared" si="23"/>
        <v>102</v>
      </c>
      <c r="L86" s="25">
        <v>31521248984</v>
      </c>
      <c r="M86" s="25" t="s">
        <v>90</v>
      </c>
      <c r="N86" s="25">
        <v>11205</v>
      </c>
      <c r="O86" s="17">
        <v>2824</v>
      </c>
      <c r="P86" s="127">
        <v>1.2889999999999999</v>
      </c>
      <c r="Q86" s="127">
        <v>1.5449999999999999</v>
      </c>
      <c r="R86" s="128">
        <f t="shared" si="24"/>
        <v>2.8339999999999996</v>
      </c>
      <c r="S86" s="128">
        <f t="shared" si="25"/>
        <v>1.8945933600000002</v>
      </c>
      <c r="T86" s="128">
        <f t="shared" si="26"/>
        <v>3.2727900799999996</v>
      </c>
      <c r="U86" s="128">
        <f t="shared" si="22"/>
        <v>0.6055933600000003</v>
      </c>
      <c r="V86" s="128">
        <f t="shared" si="31"/>
        <v>1.7277900799999997</v>
      </c>
      <c r="W86" s="128">
        <f t="shared" si="27"/>
        <v>0.17467331146933343</v>
      </c>
      <c r="X86" s="128">
        <f t="shared" si="28"/>
        <v>0.51649404791466658</v>
      </c>
      <c r="Y86" s="128">
        <f t="shared" si="29"/>
        <v>0.52</v>
      </c>
      <c r="Z86" s="128">
        <f t="shared" si="30"/>
        <v>1.55</v>
      </c>
    </row>
    <row r="87" spans="1:26" s="1" customFormat="1" ht="24.95" customHeight="1">
      <c r="A87" s="33" t="s">
        <v>2176</v>
      </c>
      <c r="B87" s="33" t="s">
        <v>2176</v>
      </c>
      <c r="C87" s="34">
        <v>81</v>
      </c>
      <c r="D87" s="72" t="s">
        <v>1528</v>
      </c>
      <c r="E87" s="22" t="s">
        <v>2179</v>
      </c>
      <c r="F87" s="115">
        <v>1</v>
      </c>
      <c r="G87" s="115">
        <v>11</v>
      </c>
      <c r="H87" s="115">
        <v>60</v>
      </c>
      <c r="I87" s="115">
        <v>0</v>
      </c>
      <c r="J87" s="115">
        <v>0</v>
      </c>
      <c r="K87" s="25">
        <f t="shared" si="23"/>
        <v>72</v>
      </c>
      <c r="L87" s="25">
        <v>31522545486</v>
      </c>
      <c r="M87" s="25" t="s">
        <v>90</v>
      </c>
      <c r="N87" s="25">
        <v>11205</v>
      </c>
      <c r="O87" s="17">
        <v>2732</v>
      </c>
      <c r="P87" s="127">
        <v>0.57600000000000018</v>
      </c>
      <c r="Q87" s="127">
        <v>0.52800000000000025</v>
      </c>
      <c r="R87" s="128">
        <f t="shared" si="24"/>
        <v>1.1040000000000005</v>
      </c>
      <c r="S87" s="128">
        <f t="shared" si="25"/>
        <v>1.8328714800000001</v>
      </c>
      <c r="T87" s="128">
        <f t="shared" si="26"/>
        <v>3.1661694399999996</v>
      </c>
      <c r="U87" s="128">
        <f t="shared" ref="U87:U118" si="32">S87-P87</f>
        <v>1.25687148</v>
      </c>
      <c r="V87" s="128">
        <f t="shared" si="31"/>
        <v>2.6381694399999995</v>
      </c>
      <c r="W87" s="128">
        <f t="shared" si="27"/>
        <v>0.36252363054799996</v>
      </c>
      <c r="X87" s="128">
        <f t="shared" si="28"/>
        <v>0.78863678459733322</v>
      </c>
      <c r="Y87" s="128">
        <f t="shared" si="29"/>
        <v>1.0900000000000001</v>
      </c>
      <c r="Z87" s="128">
        <f t="shared" si="30"/>
        <v>2.37</v>
      </c>
    </row>
    <row r="88" spans="1:26" s="1" customFormat="1" ht="24.95" customHeight="1">
      <c r="A88" s="33" t="s">
        <v>2176</v>
      </c>
      <c r="B88" s="33" t="s">
        <v>2176</v>
      </c>
      <c r="C88" s="34">
        <v>82</v>
      </c>
      <c r="D88" s="72" t="s">
        <v>1457</v>
      </c>
      <c r="E88" s="22" t="s">
        <v>2177</v>
      </c>
      <c r="F88" s="115">
        <v>5</v>
      </c>
      <c r="G88" s="115">
        <v>19</v>
      </c>
      <c r="H88" s="115">
        <v>72</v>
      </c>
      <c r="I88" s="115">
        <v>0</v>
      </c>
      <c r="J88" s="115">
        <v>24</v>
      </c>
      <c r="K88" s="25">
        <f t="shared" si="23"/>
        <v>120</v>
      </c>
      <c r="L88" s="25">
        <v>31521246646</v>
      </c>
      <c r="M88" s="25" t="s">
        <v>90</v>
      </c>
      <c r="N88" s="25">
        <v>11205</v>
      </c>
      <c r="O88" s="17">
        <v>3995</v>
      </c>
      <c r="P88" s="127">
        <v>0.98800000000000021</v>
      </c>
      <c r="Q88" s="127">
        <v>1.54</v>
      </c>
      <c r="R88" s="128">
        <f t="shared" si="24"/>
        <v>2.5280000000000005</v>
      </c>
      <c r="S88" s="128">
        <f t="shared" si="25"/>
        <v>2.6802055500000002</v>
      </c>
      <c r="T88" s="128">
        <f t="shared" si="26"/>
        <v>4.6298854</v>
      </c>
      <c r="U88" s="128">
        <f t="shared" si="32"/>
        <v>1.6922055499999999</v>
      </c>
      <c r="V88" s="128">
        <f t="shared" si="31"/>
        <v>3.0898854</v>
      </c>
      <c r="W88" s="128">
        <f t="shared" si="27"/>
        <v>0.48808848747166667</v>
      </c>
      <c r="X88" s="128">
        <f t="shared" si="28"/>
        <v>0.92366974223999998</v>
      </c>
      <c r="Y88" s="128">
        <f t="shared" si="29"/>
        <v>1.46</v>
      </c>
      <c r="Z88" s="128">
        <f t="shared" si="30"/>
        <v>2.77</v>
      </c>
    </row>
    <row r="89" spans="1:26" s="1" customFormat="1" ht="24.95" customHeight="1">
      <c r="A89" s="33" t="s">
        <v>2176</v>
      </c>
      <c r="B89" s="33" t="s">
        <v>2176</v>
      </c>
      <c r="C89" s="34">
        <v>83</v>
      </c>
      <c r="D89" s="72" t="s">
        <v>1532</v>
      </c>
      <c r="E89" s="22" t="s">
        <v>2180</v>
      </c>
      <c r="F89" s="115">
        <v>1</v>
      </c>
      <c r="G89" s="115">
        <v>16</v>
      </c>
      <c r="H89" s="115">
        <v>80</v>
      </c>
      <c r="I89" s="115">
        <v>0</v>
      </c>
      <c r="J89" s="115">
        <v>0</v>
      </c>
      <c r="K89" s="25">
        <f t="shared" si="23"/>
        <v>97</v>
      </c>
      <c r="L89" s="25">
        <v>31522549311</v>
      </c>
      <c r="M89" s="25" t="s">
        <v>90</v>
      </c>
      <c r="N89" s="25">
        <v>11205</v>
      </c>
      <c r="O89" s="17">
        <v>2760</v>
      </c>
      <c r="P89" s="127">
        <v>0.83299999999999974</v>
      </c>
      <c r="Q89" s="127">
        <v>0.99799999999999978</v>
      </c>
      <c r="R89" s="128">
        <f t="shared" si="24"/>
        <v>1.8309999999999995</v>
      </c>
      <c r="S89" s="128">
        <f t="shared" si="25"/>
        <v>1.8516564000000002</v>
      </c>
      <c r="T89" s="128">
        <f t="shared" si="26"/>
        <v>3.1986191999999996</v>
      </c>
      <c r="U89" s="128">
        <f t="shared" si="32"/>
        <v>1.0186564000000005</v>
      </c>
      <c r="V89" s="128">
        <f t="shared" si="31"/>
        <v>2.2006191999999998</v>
      </c>
      <c r="W89" s="128">
        <f t="shared" si="27"/>
        <v>0.29381446097333347</v>
      </c>
      <c r="X89" s="128">
        <f t="shared" si="28"/>
        <v>0.65783843285333321</v>
      </c>
      <c r="Y89" s="128">
        <f t="shared" si="29"/>
        <v>0.88</v>
      </c>
      <c r="Z89" s="128">
        <f t="shared" si="30"/>
        <v>1.97</v>
      </c>
    </row>
    <row r="90" spans="1:26" s="1" customFormat="1" ht="24.95" customHeight="1">
      <c r="A90" s="33" t="s">
        <v>2176</v>
      </c>
      <c r="B90" s="33" t="s">
        <v>2172</v>
      </c>
      <c r="C90" s="34">
        <v>84</v>
      </c>
      <c r="D90" s="72" t="s">
        <v>1545</v>
      </c>
      <c r="E90" s="22" t="s">
        <v>15</v>
      </c>
      <c r="F90" s="115">
        <v>8</v>
      </c>
      <c r="G90" s="115">
        <v>21</v>
      </c>
      <c r="H90" s="115">
        <v>49</v>
      </c>
      <c r="I90" s="115">
        <v>0</v>
      </c>
      <c r="J90" s="115">
        <v>0</v>
      </c>
      <c r="K90" s="25">
        <f t="shared" si="23"/>
        <v>78</v>
      </c>
      <c r="L90" s="25">
        <v>32503974996</v>
      </c>
      <c r="M90" s="25" t="s">
        <v>90</v>
      </c>
      <c r="N90" s="25">
        <v>11205</v>
      </c>
      <c r="O90" s="17">
        <v>2601</v>
      </c>
      <c r="P90" s="127">
        <v>0.42100000000000004</v>
      </c>
      <c r="Q90" s="127">
        <v>0.76699999999999968</v>
      </c>
      <c r="R90" s="128">
        <f t="shared" si="24"/>
        <v>1.1879999999999997</v>
      </c>
      <c r="S90" s="128">
        <f t="shared" si="25"/>
        <v>1.7449848900000002</v>
      </c>
      <c r="T90" s="128">
        <f t="shared" si="26"/>
        <v>3.0143509199999996</v>
      </c>
      <c r="U90" s="128">
        <f t="shared" si="32"/>
        <v>1.3239848900000002</v>
      </c>
      <c r="V90" s="128">
        <f t="shared" si="31"/>
        <v>2.2473509199999997</v>
      </c>
      <c r="W90" s="128">
        <f t="shared" si="27"/>
        <v>0.38188137510566672</v>
      </c>
      <c r="X90" s="128">
        <f t="shared" si="28"/>
        <v>0.67180810168533334</v>
      </c>
      <c r="Y90" s="128">
        <f t="shared" si="29"/>
        <v>1.1499999999999999</v>
      </c>
      <c r="Z90" s="128">
        <f t="shared" si="30"/>
        <v>2.02</v>
      </c>
    </row>
    <row r="91" spans="1:26" s="1" customFormat="1" ht="24.95" customHeight="1">
      <c r="A91" s="33" t="s">
        <v>2176</v>
      </c>
      <c r="B91" s="33" t="s">
        <v>2172</v>
      </c>
      <c r="C91" s="34">
        <v>85</v>
      </c>
      <c r="D91" s="72" t="s">
        <v>1464</v>
      </c>
      <c r="E91" s="22" t="s">
        <v>2173</v>
      </c>
      <c r="F91" s="115">
        <v>8</v>
      </c>
      <c r="G91" s="115">
        <v>34</v>
      </c>
      <c r="H91" s="115">
        <v>126</v>
      </c>
      <c r="I91" s="115">
        <v>0</v>
      </c>
      <c r="J91" s="115">
        <v>0</v>
      </c>
      <c r="K91" s="25">
        <f t="shared" si="23"/>
        <v>168</v>
      </c>
      <c r="L91" s="25">
        <v>31521492579</v>
      </c>
      <c r="M91" s="25" t="s">
        <v>90</v>
      </c>
      <c r="N91" s="25">
        <v>11205</v>
      </c>
      <c r="O91" s="17">
        <v>4111</v>
      </c>
      <c r="P91" s="127">
        <v>1.6519999999999997</v>
      </c>
      <c r="Q91" s="127">
        <v>2.585</v>
      </c>
      <c r="R91" s="128">
        <f t="shared" si="24"/>
        <v>4.2370000000000001</v>
      </c>
      <c r="S91" s="128">
        <f t="shared" si="25"/>
        <v>2.75802879</v>
      </c>
      <c r="T91" s="128">
        <f t="shared" si="26"/>
        <v>4.7643201199999998</v>
      </c>
      <c r="U91" s="128">
        <f t="shared" si="32"/>
        <v>1.1060287900000003</v>
      </c>
      <c r="V91" s="128">
        <f t="shared" si="31"/>
        <v>2.1793201199999999</v>
      </c>
      <c r="W91" s="128">
        <f t="shared" si="27"/>
        <v>0.31901557066233338</v>
      </c>
      <c r="X91" s="128">
        <f t="shared" si="28"/>
        <v>0.65147142787199996</v>
      </c>
      <c r="Y91" s="128">
        <f t="shared" si="29"/>
        <v>0.96</v>
      </c>
      <c r="Z91" s="128">
        <f t="shared" si="30"/>
        <v>1.95</v>
      </c>
    </row>
    <row r="92" spans="1:26" s="1" customFormat="1" ht="24.95" customHeight="1">
      <c r="A92" s="33" t="s">
        <v>2176</v>
      </c>
      <c r="B92" s="33" t="s">
        <v>2172</v>
      </c>
      <c r="C92" s="34">
        <v>86</v>
      </c>
      <c r="D92" s="72" t="s">
        <v>1525</v>
      </c>
      <c r="E92" s="22" t="s">
        <v>2174</v>
      </c>
      <c r="F92" s="115">
        <v>21</v>
      </c>
      <c r="G92" s="115">
        <v>40</v>
      </c>
      <c r="H92" s="115">
        <v>62</v>
      </c>
      <c r="I92" s="115">
        <v>0</v>
      </c>
      <c r="J92" s="115">
        <v>12</v>
      </c>
      <c r="K92" s="25">
        <f t="shared" si="23"/>
        <v>135</v>
      </c>
      <c r="L92" s="25">
        <v>31522542441</v>
      </c>
      <c r="M92" s="25" t="s">
        <v>90</v>
      </c>
      <c r="N92" s="25">
        <v>11205</v>
      </c>
      <c r="O92" s="17">
        <v>3866</v>
      </c>
      <c r="P92" s="127">
        <v>1.044</v>
      </c>
      <c r="Q92" s="127">
        <v>1.6289999999999991</v>
      </c>
      <c r="R92" s="128">
        <f t="shared" si="24"/>
        <v>2.6729999999999992</v>
      </c>
      <c r="S92" s="128">
        <f t="shared" si="25"/>
        <v>2.5936607400000002</v>
      </c>
      <c r="T92" s="128">
        <f t="shared" si="26"/>
        <v>4.48038472</v>
      </c>
      <c r="U92" s="128">
        <f t="shared" si="32"/>
        <v>1.5496607400000002</v>
      </c>
      <c r="V92" s="128">
        <f t="shared" si="31"/>
        <v>2.8513847200000009</v>
      </c>
      <c r="W92" s="128">
        <f t="shared" si="27"/>
        <v>0.44697381277400006</v>
      </c>
      <c r="X92" s="128">
        <f t="shared" si="28"/>
        <v>0.85237393896533364</v>
      </c>
      <c r="Y92" s="128">
        <f t="shared" si="29"/>
        <v>1.34</v>
      </c>
      <c r="Z92" s="128">
        <f t="shared" si="30"/>
        <v>2.56</v>
      </c>
    </row>
    <row r="93" spans="1:26" s="1" customFormat="1" ht="24.95" customHeight="1">
      <c r="A93" s="33" t="s">
        <v>2176</v>
      </c>
      <c r="B93" s="22" t="s">
        <v>2283</v>
      </c>
      <c r="C93" s="34">
        <v>87</v>
      </c>
      <c r="D93" s="72" t="s">
        <v>1463</v>
      </c>
      <c r="E93" s="22" t="s">
        <v>2284</v>
      </c>
      <c r="F93" s="115">
        <v>13</v>
      </c>
      <c r="G93" s="115">
        <v>5</v>
      </c>
      <c r="H93" s="115">
        <v>50</v>
      </c>
      <c r="I93" s="115">
        <v>0</v>
      </c>
      <c r="J93" s="115">
        <v>0</v>
      </c>
      <c r="K93" s="25">
        <f t="shared" si="23"/>
        <v>68</v>
      </c>
      <c r="L93" s="25">
        <v>31521492364</v>
      </c>
      <c r="M93" s="25" t="s">
        <v>90</v>
      </c>
      <c r="N93" s="25">
        <v>11205</v>
      </c>
      <c r="O93" s="17">
        <v>2026</v>
      </c>
      <c r="P93" s="127">
        <v>0.98299999999999987</v>
      </c>
      <c r="Q93" s="127">
        <v>0.89999999999999947</v>
      </c>
      <c r="R93" s="128">
        <f t="shared" si="24"/>
        <v>1.8829999999999993</v>
      </c>
      <c r="S93" s="128">
        <f t="shared" si="25"/>
        <v>1.3592231400000001</v>
      </c>
      <c r="T93" s="128">
        <f t="shared" si="26"/>
        <v>2.34797192</v>
      </c>
      <c r="U93" s="128">
        <f t="shared" si="32"/>
        <v>0.37622314000000023</v>
      </c>
      <c r="V93" s="128">
        <f t="shared" si="31"/>
        <v>1.4479719200000005</v>
      </c>
      <c r="W93" s="128">
        <f t="shared" si="27"/>
        <v>0.10851529434733341</v>
      </c>
      <c r="X93" s="128">
        <f t="shared" si="28"/>
        <v>0.43284707261866684</v>
      </c>
      <c r="Y93" s="128">
        <f t="shared" si="29"/>
        <v>0.33</v>
      </c>
      <c r="Z93" s="128">
        <f t="shared" si="30"/>
        <v>1.3</v>
      </c>
    </row>
    <row r="94" spans="1:26" s="1" customFormat="1" ht="24.95" customHeight="1">
      <c r="A94" s="33" t="s">
        <v>2176</v>
      </c>
      <c r="B94" s="22" t="s">
        <v>2235</v>
      </c>
      <c r="C94" s="34">
        <v>88</v>
      </c>
      <c r="D94" s="72" t="s">
        <v>1467</v>
      </c>
      <c r="E94" s="22" t="s">
        <v>2237</v>
      </c>
      <c r="F94" s="115">
        <v>2</v>
      </c>
      <c r="G94" s="115">
        <v>24</v>
      </c>
      <c r="H94" s="115">
        <v>45</v>
      </c>
      <c r="I94" s="115">
        <v>0</v>
      </c>
      <c r="J94" s="115">
        <v>0</v>
      </c>
      <c r="K94" s="25">
        <f t="shared" si="23"/>
        <v>71</v>
      </c>
      <c r="L94" s="25">
        <v>31521494043</v>
      </c>
      <c r="M94" s="25" t="s">
        <v>90</v>
      </c>
      <c r="N94" s="25">
        <v>11205</v>
      </c>
      <c r="O94" s="17">
        <v>2781</v>
      </c>
      <c r="P94" s="127">
        <v>0.81</v>
      </c>
      <c r="Q94" s="127">
        <v>0.82499999999999996</v>
      </c>
      <c r="R94" s="128">
        <f t="shared" si="24"/>
        <v>1.635</v>
      </c>
      <c r="S94" s="128">
        <f t="shared" si="25"/>
        <v>1.8657450900000001</v>
      </c>
      <c r="T94" s="128">
        <f t="shared" si="26"/>
        <v>3.2229565199999999</v>
      </c>
      <c r="U94" s="128">
        <f t="shared" si="32"/>
        <v>1.0557450900000001</v>
      </c>
      <c r="V94" s="128">
        <f t="shared" si="31"/>
        <v>2.3979565200000001</v>
      </c>
      <c r="W94" s="128">
        <f t="shared" si="27"/>
        <v>0.304512075459</v>
      </c>
      <c r="X94" s="128">
        <f t="shared" si="28"/>
        <v>0.71682913571200013</v>
      </c>
      <c r="Y94" s="128">
        <f t="shared" si="29"/>
        <v>0.91</v>
      </c>
      <c r="Z94" s="128">
        <f t="shared" si="30"/>
        <v>2.15</v>
      </c>
    </row>
    <row r="95" spans="1:26" s="1" customFormat="1" ht="24.95" customHeight="1">
      <c r="A95" s="33" t="s">
        <v>2176</v>
      </c>
      <c r="B95" s="22" t="s">
        <v>2235</v>
      </c>
      <c r="C95" s="34">
        <v>89</v>
      </c>
      <c r="D95" s="72" t="s">
        <v>1465</v>
      </c>
      <c r="E95" s="22" t="s">
        <v>2236</v>
      </c>
      <c r="F95" s="115">
        <v>69</v>
      </c>
      <c r="G95" s="115">
        <v>65</v>
      </c>
      <c r="H95" s="115">
        <v>112</v>
      </c>
      <c r="I95" s="115">
        <v>0</v>
      </c>
      <c r="J95" s="115">
        <v>58</v>
      </c>
      <c r="K95" s="25">
        <f t="shared" si="23"/>
        <v>304</v>
      </c>
      <c r="L95" s="25">
        <v>31521492716</v>
      </c>
      <c r="M95" s="25" t="s">
        <v>90</v>
      </c>
      <c r="N95" s="25">
        <v>11205</v>
      </c>
      <c r="O95" s="17">
        <v>8776</v>
      </c>
      <c r="P95" s="127">
        <v>1.7490000000000001</v>
      </c>
      <c r="Q95" s="127">
        <v>2.6879999999999997</v>
      </c>
      <c r="R95" s="128">
        <f t="shared" si="24"/>
        <v>4.4369999999999994</v>
      </c>
      <c r="S95" s="128">
        <f t="shared" si="25"/>
        <v>5.88773064</v>
      </c>
      <c r="T95" s="128">
        <f t="shared" si="26"/>
        <v>10.17068192</v>
      </c>
      <c r="U95" s="128">
        <f t="shared" si="32"/>
        <v>4.1387306400000003</v>
      </c>
      <c r="V95" s="128">
        <f t="shared" si="31"/>
        <v>7.4826819200000001</v>
      </c>
      <c r="W95" s="128">
        <f t="shared" si="27"/>
        <v>1.193747874264</v>
      </c>
      <c r="X95" s="128">
        <f t="shared" si="28"/>
        <v>2.2368230486186667</v>
      </c>
      <c r="Y95" s="128">
        <f t="shared" si="29"/>
        <v>3.58</v>
      </c>
      <c r="Z95" s="128">
        <f t="shared" si="30"/>
        <v>6.71</v>
      </c>
    </row>
    <row r="96" spans="1:26" s="1" customFormat="1" ht="24.95" customHeight="1">
      <c r="A96" s="33" t="s">
        <v>2176</v>
      </c>
      <c r="B96" s="33" t="s">
        <v>2190</v>
      </c>
      <c r="C96" s="34">
        <v>90</v>
      </c>
      <c r="D96" s="72" t="s">
        <v>1523</v>
      </c>
      <c r="E96" s="22" t="s">
        <v>2636</v>
      </c>
      <c r="F96" s="115">
        <v>0</v>
      </c>
      <c r="G96" s="115">
        <v>78</v>
      </c>
      <c r="H96" s="115">
        <v>32</v>
      </c>
      <c r="I96" s="115">
        <v>0</v>
      </c>
      <c r="J96" s="115">
        <v>0</v>
      </c>
      <c r="K96" s="25">
        <f t="shared" si="23"/>
        <v>110</v>
      </c>
      <c r="L96" s="25">
        <v>31522541390</v>
      </c>
      <c r="M96" s="25" t="s">
        <v>90</v>
      </c>
      <c r="N96" s="25">
        <v>11205</v>
      </c>
      <c r="O96" s="17">
        <v>4423</v>
      </c>
      <c r="P96" s="127">
        <v>0.62300000000000044</v>
      </c>
      <c r="Q96" s="127">
        <v>1.137</v>
      </c>
      <c r="R96" s="128">
        <f t="shared" si="24"/>
        <v>1.7600000000000005</v>
      </c>
      <c r="S96" s="128">
        <f t="shared" si="25"/>
        <v>2.9673464700000003</v>
      </c>
      <c r="T96" s="128">
        <f t="shared" si="26"/>
        <v>5.12590316</v>
      </c>
      <c r="U96" s="128">
        <f t="shared" si="32"/>
        <v>2.3443464699999996</v>
      </c>
      <c r="V96" s="128">
        <f t="shared" si="31"/>
        <v>3.98890316</v>
      </c>
      <c r="W96" s="128">
        <f t="shared" si="27"/>
        <v>0.67618766683033316</v>
      </c>
      <c r="X96" s="128">
        <f t="shared" si="28"/>
        <v>1.1924161179626667</v>
      </c>
      <c r="Y96" s="128">
        <f t="shared" si="29"/>
        <v>2.0299999999999998</v>
      </c>
      <c r="Z96" s="128">
        <f t="shared" si="30"/>
        <v>3.58</v>
      </c>
    </row>
    <row r="97" spans="1:26" s="1" customFormat="1" ht="24.95" customHeight="1">
      <c r="A97" s="33" t="s">
        <v>2176</v>
      </c>
      <c r="B97" s="33" t="s">
        <v>2190</v>
      </c>
      <c r="C97" s="34">
        <v>91</v>
      </c>
      <c r="D97" s="72" t="s">
        <v>1470</v>
      </c>
      <c r="E97" s="22" t="s">
        <v>2191</v>
      </c>
      <c r="F97" s="115">
        <v>8</v>
      </c>
      <c r="G97" s="115">
        <v>94</v>
      </c>
      <c r="H97" s="115">
        <v>125</v>
      </c>
      <c r="I97" s="115">
        <v>0</v>
      </c>
      <c r="J97" s="115">
        <v>0</v>
      </c>
      <c r="K97" s="25">
        <f t="shared" si="23"/>
        <v>227</v>
      </c>
      <c r="L97" s="25">
        <v>31521495116</v>
      </c>
      <c r="M97" s="25" t="s">
        <v>90</v>
      </c>
      <c r="N97" s="25">
        <v>11205</v>
      </c>
      <c r="O97" s="17">
        <v>5369</v>
      </c>
      <c r="P97" s="127">
        <v>2.3529999999999998</v>
      </c>
      <c r="Q97" s="127">
        <v>2.165</v>
      </c>
      <c r="R97" s="128">
        <f t="shared" si="24"/>
        <v>4.5179999999999998</v>
      </c>
      <c r="S97" s="128">
        <f t="shared" si="25"/>
        <v>3.6020084100000003</v>
      </c>
      <c r="T97" s="128">
        <f t="shared" si="26"/>
        <v>6.2222414799999992</v>
      </c>
      <c r="U97" s="128">
        <f t="shared" si="32"/>
        <v>1.2490084100000005</v>
      </c>
      <c r="V97" s="128">
        <f t="shared" si="31"/>
        <v>4.0572414799999992</v>
      </c>
      <c r="W97" s="128">
        <f t="shared" si="27"/>
        <v>0.36025565905766682</v>
      </c>
      <c r="X97" s="128">
        <f t="shared" si="28"/>
        <v>1.2128447197546663</v>
      </c>
      <c r="Y97" s="128">
        <f t="shared" si="29"/>
        <v>1.08</v>
      </c>
      <c r="Z97" s="128">
        <f t="shared" si="30"/>
        <v>3.64</v>
      </c>
    </row>
    <row r="98" spans="1:26" s="1" customFormat="1" ht="24.95" customHeight="1">
      <c r="A98" s="33" t="s">
        <v>2176</v>
      </c>
      <c r="B98" s="33" t="s">
        <v>2192</v>
      </c>
      <c r="C98" s="34">
        <v>92</v>
      </c>
      <c r="D98" s="72" t="s">
        <v>1462</v>
      </c>
      <c r="E98" s="22" t="s">
        <v>2193</v>
      </c>
      <c r="F98" s="115">
        <v>68</v>
      </c>
      <c r="G98" s="115">
        <v>43</v>
      </c>
      <c r="H98" s="115">
        <v>29</v>
      </c>
      <c r="I98" s="115">
        <v>0</v>
      </c>
      <c r="J98" s="115">
        <v>0</v>
      </c>
      <c r="K98" s="25">
        <f t="shared" si="23"/>
        <v>140</v>
      </c>
      <c r="L98" s="25">
        <v>31521492228</v>
      </c>
      <c r="M98" s="25" t="s">
        <v>90</v>
      </c>
      <c r="N98" s="25">
        <v>11205</v>
      </c>
      <c r="O98" s="17">
        <v>4663</v>
      </c>
      <c r="P98" s="127">
        <v>0.26699999999999968</v>
      </c>
      <c r="Q98" s="127">
        <v>1.4230000000000005</v>
      </c>
      <c r="R98" s="128">
        <f t="shared" si="24"/>
        <v>1.6900000000000002</v>
      </c>
      <c r="S98" s="128">
        <f t="shared" si="25"/>
        <v>3.1283600700000003</v>
      </c>
      <c r="T98" s="128">
        <f t="shared" si="26"/>
        <v>5.4040439599999992</v>
      </c>
      <c r="U98" s="128">
        <f t="shared" si="32"/>
        <v>2.8613600700000008</v>
      </c>
      <c r="V98" s="128">
        <f t="shared" si="31"/>
        <v>3.9810439599999987</v>
      </c>
      <c r="W98" s="128">
        <f t="shared" si="27"/>
        <v>0.82531162285700022</v>
      </c>
      <c r="X98" s="128">
        <f t="shared" si="28"/>
        <v>1.1900667411093331</v>
      </c>
      <c r="Y98" s="128">
        <f t="shared" si="29"/>
        <v>2.48</v>
      </c>
      <c r="Z98" s="128">
        <f t="shared" si="30"/>
        <v>3.57</v>
      </c>
    </row>
    <row r="99" spans="1:26" s="1" customFormat="1" ht="24.95" customHeight="1">
      <c r="A99" s="33" t="s">
        <v>2176</v>
      </c>
      <c r="B99" s="33" t="s">
        <v>2192</v>
      </c>
      <c r="C99" s="34">
        <v>93</v>
      </c>
      <c r="D99" s="72" t="s">
        <v>1522</v>
      </c>
      <c r="E99" s="22" t="s">
        <v>2194</v>
      </c>
      <c r="F99" s="115">
        <v>9</v>
      </c>
      <c r="G99" s="115">
        <v>35</v>
      </c>
      <c r="H99" s="115">
        <v>28</v>
      </c>
      <c r="I99" s="115">
        <v>0</v>
      </c>
      <c r="J99" s="115">
        <v>0</v>
      </c>
      <c r="K99" s="25">
        <f t="shared" si="23"/>
        <v>72</v>
      </c>
      <c r="L99" s="25">
        <v>31522534246</v>
      </c>
      <c r="M99" s="25" t="s">
        <v>90</v>
      </c>
      <c r="N99" s="25">
        <v>11205</v>
      </c>
      <c r="O99" s="17">
        <v>2990</v>
      </c>
      <c r="P99" s="127">
        <v>0.54200000000000026</v>
      </c>
      <c r="Q99" s="127">
        <v>0.60799999999999987</v>
      </c>
      <c r="R99" s="128">
        <f t="shared" si="24"/>
        <v>1.1500000000000001</v>
      </c>
      <c r="S99" s="128">
        <f t="shared" si="25"/>
        <v>2.0059610999999999</v>
      </c>
      <c r="T99" s="128">
        <f t="shared" si="26"/>
        <v>3.4651707999999997</v>
      </c>
      <c r="U99" s="128">
        <f t="shared" si="32"/>
        <v>1.4639610999999997</v>
      </c>
      <c r="V99" s="128">
        <f t="shared" si="31"/>
        <v>2.8571707999999996</v>
      </c>
      <c r="W99" s="128">
        <f t="shared" si="27"/>
        <v>0.42225517994333323</v>
      </c>
      <c r="X99" s="128">
        <f t="shared" si="28"/>
        <v>0.85410359114666656</v>
      </c>
      <c r="Y99" s="128">
        <f t="shared" si="29"/>
        <v>1.27</v>
      </c>
      <c r="Z99" s="128">
        <f t="shared" si="30"/>
        <v>2.56</v>
      </c>
    </row>
    <row r="100" spans="1:26" s="1" customFormat="1" ht="24.95" customHeight="1">
      <c r="A100" s="33" t="s">
        <v>2176</v>
      </c>
      <c r="B100" s="33" t="s">
        <v>2192</v>
      </c>
      <c r="C100" s="34">
        <v>94</v>
      </c>
      <c r="D100" s="72" t="s">
        <v>1534</v>
      </c>
      <c r="E100" s="22" t="s">
        <v>2617</v>
      </c>
      <c r="F100" s="115">
        <v>6</v>
      </c>
      <c r="G100" s="115">
        <v>74</v>
      </c>
      <c r="H100" s="115">
        <v>16</v>
      </c>
      <c r="I100" s="115">
        <v>0</v>
      </c>
      <c r="J100" s="115">
        <v>0</v>
      </c>
      <c r="K100" s="25">
        <f t="shared" si="23"/>
        <v>96</v>
      </c>
      <c r="L100" s="25">
        <v>31522748645</v>
      </c>
      <c r="M100" s="25" t="s">
        <v>90</v>
      </c>
      <c r="N100" s="25">
        <v>11205</v>
      </c>
      <c r="O100" s="17">
        <v>2688</v>
      </c>
      <c r="P100" s="127">
        <v>0.92199999999999982</v>
      </c>
      <c r="Q100" s="127">
        <v>1.31</v>
      </c>
      <c r="R100" s="128">
        <f t="shared" si="24"/>
        <v>2.2319999999999998</v>
      </c>
      <c r="S100" s="128">
        <f t="shared" si="25"/>
        <v>1.8033523200000001</v>
      </c>
      <c r="T100" s="128">
        <f t="shared" si="26"/>
        <v>3.1151769599999999</v>
      </c>
      <c r="U100" s="128">
        <f t="shared" si="32"/>
        <v>0.8813523200000003</v>
      </c>
      <c r="V100" s="128">
        <f t="shared" si="31"/>
        <v>1.8051769599999998</v>
      </c>
      <c r="W100" s="128">
        <f t="shared" si="27"/>
        <v>0.25421138749866673</v>
      </c>
      <c r="X100" s="128">
        <f t="shared" si="28"/>
        <v>0.53962756590933336</v>
      </c>
      <c r="Y100" s="128">
        <f t="shared" si="29"/>
        <v>0.76</v>
      </c>
      <c r="Z100" s="128">
        <f t="shared" si="30"/>
        <v>1.62</v>
      </c>
    </row>
    <row r="101" spans="1:26" s="1" customFormat="1" ht="24.95" customHeight="1">
      <c r="A101" s="33" t="s">
        <v>2176</v>
      </c>
      <c r="B101" s="33" t="s">
        <v>2192</v>
      </c>
      <c r="C101" s="34">
        <v>95</v>
      </c>
      <c r="D101" s="72" t="s">
        <v>1524</v>
      </c>
      <c r="E101" s="22" t="s">
        <v>2880</v>
      </c>
      <c r="F101" s="115">
        <v>50</v>
      </c>
      <c r="G101" s="115">
        <v>22</v>
      </c>
      <c r="H101" s="115">
        <v>129</v>
      </c>
      <c r="I101" s="115">
        <v>0</v>
      </c>
      <c r="J101" s="115">
        <v>2</v>
      </c>
      <c r="K101" s="25">
        <f t="shared" si="23"/>
        <v>203</v>
      </c>
      <c r="L101" s="25">
        <v>31522541855</v>
      </c>
      <c r="M101" s="25" t="s">
        <v>90</v>
      </c>
      <c r="N101" s="25">
        <v>11205</v>
      </c>
      <c r="O101" s="17">
        <v>7408</v>
      </c>
      <c r="P101" s="127">
        <v>1.262</v>
      </c>
      <c r="Q101" s="127">
        <v>1.6140000000000017</v>
      </c>
      <c r="R101" s="128">
        <f t="shared" si="24"/>
        <v>2.8760000000000017</v>
      </c>
      <c r="S101" s="128">
        <f t="shared" si="25"/>
        <v>4.9699531200000004</v>
      </c>
      <c r="T101" s="128">
        <f t="shared" si="26"/>
        <v>8.5852793599999995</v>
      </c>
      <c r="U101" s="128">
        <f t="shared" si="32"/>
        <v>3.7079531200000004</v>
      </c>
      <c r="V101" s="128">
        <f t="shared" si="31"/>
        <v>6.9712793599999978</v>
      </c>
      <c r="W101" s="128">
        <f t="shared" si="27"/>
        <v>1.0694972782453334</v>
      </c>
      <c r="X101" s="128">
        <f t="shared" si="28"/>
        <v>2.083947776682666</v>
      </c>
      <c r="Y101" s="128">
        <f t="shared" si="29"/>
        <v>3.21</v>
      </c>
      <c r="Z101" s="128">
        <f t="shared" si="30"/>
        <v>6.25</v>
      </c>
    </row>
    <row r="102" spans="1:26" s="1" customFormat="1" ht="24.95" customHeight="1">
      <c r="A102" s="33" t="s">
        <v>2176</v>
      </c>
      <c r="B102" s="33" t="s">
        <v>2042</v>
      </c>
      <c r="C102" s="34">
        <v>96</v>
      </c>
      <c r="D102" s="72" t="s">
        <v>1521</v>
      </c>
      <c r="E102" s="22" t="s">
        <v>2175</v>
      </c>
      <c r="F102" s="115">
        <v>13</v>
      </c>
      <c r="G102" s="115">
        <v>58</v>
      </c>
      <c r="H102" s="115">
        <v>84</v>
      </c>
      <c r="I102" s="115">
        <v>0</v>
      </c>
      <c r="J102" s="115">
        <v>2</v>
      </c>
      <c r="K102" s="25">
        <f t="shared" si="23"/>
        <v>157</v>
      </c>
      <c r="L102" s="25">
        <v>31522532103</v>
      </c>
      <c r="M102" s="25" t="s">
        <v>90</v>
      </c>
      <c r="N102" s="25">
        <v>11205</v>
      </c>
      <c r="O102" s="17">
        <v>5965</v>
      </c>
      <c r="P102" s="127">
        <v>0.94699999999999962</v>
      </c>
      <c r="Q102" s="127">
        <v>1.6120000000000001</v>
      </c>
      <c r="R102" s="128">
        <f t="shared" si="24"/>
        <v>2.5589999999999997</v>
      </c>
      <c r="S102" s="128">
        <f t="shared" si="25"/>
        <v>4.0018588500000005</v>
      </c>
      <c r="T102" s="128">
        <f t="shared" si="26"/>
        <v>6.9129577999999992</v>
      </c>
      <c r="U102" s="128">
        <f t="shared" si="32"/>
        <v>3.0548588500000009</v>
      </c>
      <c r="V102" s="128">
        <f t="shared" si="31"/>
        <v>5.3009577999999991</v>
      </c>
      <c r="W102" s="128">
        <f t="shared" si="27"/>
        <v>0.88112312096833356</v>
      </c>
      <c r="X102" s="128">
        <f t="shared" si="28"/>
        <v>1.5846329850133332</v>
      </c>
      <c r="Y102" s="128">
        <f t="shared" si="29"/>
        <v>2.64</v>
      </c>
      <c r="Z102" s="128">
        <f t="shared" si="30"/>
        <v>4.75</v>
      </c>
    </row>
    <row r="103" spans="1:26" s="1" customFormat="1" ht="24.95" customHeight="1">
      <c r="A103" s="33" t="s">
        <v>2176</v>
      </c>
      <c r="B103" s="33" t="s">
        <v>2042</v>
      </c>
      <c r="C103" s="34">
        <v>97</v>
      </c>
      <c r="D103" s="72" t="s">
        <v>1544</v>
      </c>
      <c r="E103" s="22" t="s">
        <v>16</v>
      </c>
      <c r="F103" s="115">
        <v>12</v>
      </c>
      <c r="G103" s="115">
        <v>0</v>
      </c>
      <c r="H103" s="115">
        <v>55</v>
      </c>
      <c r="I103" s="115">
        <v>0</v>
      </c>
      <c r="J103" s="115">
        <v>0</v>
      </c>
      <c r="K103" s="25">
        <f t="shared" ref="K103:K134" si="33">J103+I103+H103+G103+F103</f>
        <v>67</v>
      </c>
      <c r="L103" s="25">
        <v>32503889455</v>
      </c>
      <c r="M103" s="25" t="s">
        <v>90</v>
      </c>
      <c r="N103" s="25">
        <v>11205</v>
      </c>
      <c r="O103" s="17">
        <v>2593</v>
      </c>
      <c r="P103" s="127">
        <v>0.32099999999999995</v>
      </c>
      <c r="Q103" s="127">
        <v>0.70200000000000062</v>
      </c>
      <c r="R103" s="128">
        <f t="shared" ref="R103:R134" si="34">P103+Q103</f>
        <v>1.0230000000000006</v>
      </c>
      <c r="S103" s="128">
        <f t="shared" ref="S103:S134" si="35">O103*0.00067089</f>
        <v>1.7396177700000002</v>
      </c>
      <c r="T103" s="128">
        <f t="shared" ref="T103:T134" si="36">O103*0.00115892</f>
        <v>3.00507956</v>
      </c>
      <c r="U103" s="128">
        <f t="shared" si="32"/>
        <v>1.4186177700000002</v>
      </c>
      <c r="V103" s="128">
        <f t="shared" si="31"/>
        <v>2.3030795599999996</v>
      </c>
      <c r="W103" s="128">
        <f t="shared" ref="W103:W134" si="37">U103/3*86.53%</f>
        <v>0.40917665212700005</v>
      </c>
      <c r="X103" s="128">
        <f t="shared" ref="X103:X134" si="38">V103/3*89.68%</f>
        <v>0.6884672498026666</v>
      </c>
      <c r="Y103" s="128">
        <f t="shared" ref="Y103:Y134" si="39">ROUND(W103*3,2)</f>
        <v>1.23</v>
      </c>
      <c r="Z103" s="128">
        <f t="shared" ref="Z103:Z134" si="40">ROUND(X103*3,2)</f>
        <v>2.0699999999999998</v>
      </c>
    </row>
    <row r="104" spans="1:26" s="1" customFormat="1" ht="24.95" customHeight="1">
      <c r="A104" s="33" t="s">
        <v>2176</v>
      </c>
      <c r="B104" s="33" t="s">
        <v>2042</v>
      </c>
      <c r="C104" s="34">
        <v>98</v>
      </c>
      <c r="D104" s="72" t="s">
        <v>1459</v>
      </c>
      <c r="E104" s="22" t="s">
        <v>1934</v>
      </c>
      <c r="F104" s="115">
        <v>22</v>
      </c>
      <c r="G104" s="115">
        <v>66</v>
      </c>
      <c r="H104" s="115">
        <v>53</v>
      </c>
      <c r="I104" s="115">
        <v>0</v>
      </c>
      <c r="J104" s="115">
        <v>0</v>
      </c>
      <c r="K104" s="25">
        <f t="shared" si="33"/>
        <v>141</v>
      </c>
      <c r="L104" s="25">
        <v>31521249603</v>
      </c>
      <c r="M104" s="25" t="s">
        <v>90</v>
      </c>
      <c r="N104" s="25">
        <v>11205</v>
      </c>
      <c r="O104" s="17">
        <v>5125</v>
      </c>
      <c r="P104" s="127">
        <v>3.2859999999999996</v>
      </c>
      <c r="Q104" s="127">
        <v>4.9659999999999993</v>
      </c>
      <c r="R104" s="128">
        <f t="shared" si="34"/>
        <v>8.2519999999999989</v>
      </c>
      <c r="S104" s="128">
        <f t="shared" si="35"/>
        <v>3.4383112500000004</v>
      </c>
      <c r="T104" s="128">
        <f t="shared" si="36"/>
        <v>5.9394649999999993</v>
      </c>
      <c r="U104" s="128">
        <f t="shared" si="32"/>
        <v>0.15231125000000079</v>
      </c>
      <c r="V104" s="128">
        <f t="shared" si="31"/>
        <v>0.97346500000000002</v>
      </c>
      <c r="W104" s="128">
        <f t="shared" si="37"/>
        <v>4.3931641541666892E-2</v>
      </c>
      <c r="X104" s="128">
        <f t="shared" si="38"/>
        <v>0.29100113733333333</v>
      </c>
      <c r="Y104" s="128">
        <f t="shared" si="39"/>
        <v>0.13</v>
      </c>
      <c r="Z104" s="128">
        <f t="shared" si="40"/>
        <v>0.87</v>
      </c>
    </row>
    <row r="105" spans="1:26" s="1" customFormat="1" ht="24.95" customHeight="1">
      <c r="A105" s="33" t="s">
        <v>2176</v>
      </c>
      <c r="B105" s="22" t="s">
        <v>2238</v>
      </c>
      <c r="C105" s="34">
        <v>99</v>
      </c>
      <c r="D105" s="72" t="s">
        <v>1527</v>
      </c>
      <c r="E105" s="22" t="s">
        <v>2241</v>
      </c>
      <c r="F105" s="115">
        <v>15</v>
      </c>
      <c r="G105" s="115">
        <v>9</v>
      </c>
      <c r="H105" s="115">
        <v>30</v>
      </c>
      <c r="I105" s="115">
        <v>0</v>
      </c>
      <c r="J105" s="115">
        <v>0</v>
      </c>
      <c r="K105" s="25">
        <f t="shared" si="33"/>
        <v>54</v>
      </c>
      <c r="L105" s="25">
        <v>31522544299</v>
      </c>
      <c r="M105" s="25" t="s">
        <v>90</v>
      </c>
      <c r="N105" s="25">
        <v>11205</v>
      </c>
      <c r="O105" s="17">
        <v>1248</v>
      </c>
      <c r="P105" s="127">
        <v>0.34799999999999998</v>
      </c>
      <c r="Q105" s="127">
        <v>0.56399999999999995</v>
      </c>
      <c r="R105" s="128">
        <f t="shared" si="34"/>
        <v>0.91199999999999992</v>
      </c>
      <c r="S105" s="128">
        <f t="shared" si="35"/>
        <v>0.83727072000000002</v>
      </c>
      <c r="T105" s="128">
        <f t="shared" si="36"/>
        <v>1.4463321599999999</v>
      </c>
      <c r="U105" s="128">
        <f t="shared" si="32"/>
        <v>0.48927072000000005</v>
      </c>
      <c r="V105" s="128">
        <f t="shared" si="31"/>
        <v>0.88233215999999992</v>
      </c>
      <c r="W105" s="128">
        <f t="shared" si="37"/>
        <v>0.14112198467200002</v>
      </c>
      <c r="X105" s="128">
        <f t="shared" si="38"/>
        <v>0.26375849369600002</v>
      </c>
      <c r="Y105" s="128">
        <f t="shared" si="39"/>
        <v>0.42</v>
      </c>
      <c r="Z105" s="128">
        <f t="shared" si="40"/>
        <v>0.79</v>
      </c>
    </row>
    <row r="106" spans="1:26" s="1" customFormat="1" ht="24.95" customHeight="1">
      <c r="A106" s="33" t="s">
        <v>2176</v>
      </c>
      <c r="B106" s="22" t="s">
        <v>2238</v>
      </c>
      <c r="C106" s="34">
        <v>100</v>
      </c>
      <c r="D106" s="72" t="s">
        <v>1529</v>
      </c>
      <c r="E106" s="22" t="s">
        <v>2242</v>
      </c>
      <c r="F106" s="115">
        <v>26</v>
      </c>
      <c r="G106" s="115">
        <v>0</v>
      </c>
      <c r="H106" s="115">
        <v>45</v>
      </c>
      <c r="I106" s="115">
        <v>0</v>
      </c>
      <c r="J106" s="115">
        <v>0</v>
      </c>
      <c r="K106" s="25">
        <f t="shared" si="33"/>
        <v>71</v>
      </c>
      <c r="L106" s="25">
        <v>31522546274</v>
      </c>
      <c r="M106" s="25" t="s">
        <v>90</v>
      </c>
      <c r="N106" s="25">
        <v>11205</v>
      </c>
      <c r="O106" s="17">
        <v>1716</v>
      </c>
      <c r="P106" s="127">
        <v>0.38600000000000001</v>
      </c>
      <c r="Q106" s="127">
        <v>0.58499999999999996</v>
      </c>
      <c r="R106" s="128">
        <f t="shared" si="34"/>
        <v>0.97099999999999997</v>
      </c>
      <c r="S106" s="128">
        <f t="shared" si="35"/>
        <v>1.15124724</v>
      </c>
      <c r="T106" s="128">
        <f t="shared" si="36"/>
        <v>1.9887067199999999</v>
      </c>
      <c r="U106" s="128">
        <f t="shared" si="32"/>
        <v>0.76524724</v>
      </c>
      <c r="V106" s="128">
        <f t="shared" si="31"/>
        <v>1.40370672</v>
      </c>
      <c r="W106" s="128">
        <f t="shared" si="37"/>
        <v>0.22072281225733331</v>
      </c>
      <c r="X106" s="128">
        <f t="shared" si="38"/>
        <v>0.41961472883200002</v>
      </c>
      <c r="Y106" s="128">
        <f t="shared" si="39"/>
        <v>0.66</v>
      </c>
      <c r="Z106" s="128">
        <f t="shared" si="40"/>
        <v>1.26</v>
      </c>
    </row>
    <row r="107" spans="1:26" s="1" customFormat="1" ht="24.95" customHeight="1">
      <c r="A107" s="33" t="s">
        <v>2176</v>
      </c>
      <c r="B107" s="22" t="s">
        <v>2238</v>
      </c>
      <c r="C107" s="34">
        <v>101</v>
      </c>
      <c r="D107" s="72" t="s">
        <v>1466</v>
      </c>
      <c r="E107" s="22" t="s">
        <v>2240</v>
      </c>
      <c r="F107" s="115">
        <v>13</v>
      </c>
      <c r="G107" s="115">
        <v>0</v>
      </c>
      <c r="H107" s="115">
        <v>40</v>
      </c>
      <c r="I107" s="115">
        <v>0</v>
      </c>
      <c r="J107" s="115">
        <v>0</v>
      </c>
      <c r="K107" s="25">
        <f t="shared" si="33"/>
        <v>53</v>
      </c>
      <c r="L107" s="25">
        <v>31521493561</v>
      </c>
      <c r="M107" s="25" t="s">
        <v>90</v>
      </c>
      <c r="N107" s="25">
        <v>11205</v>
      </c>
      <c r="O107" s="17">
        <v>1716</v>
      </c>
      <c r="P107" s="127">
        <v>-5.5000000000000049E-2</v>
      </c>
      <c r="Q107" s="127">
        <v>-5.600000000000005E-2</v>
      </c>
      <c r="R107" s="128">
        <f t="shared" si="34"/>
        <v>-0.1110000000000001</v>
      </c>
      <c r="S107" s="128">
        <f t="shared" si="35"/>
        <v>1.15124724</v>
      </c>
      <c r="T107" s="128">
        <f t="shared" si="36"/>
        <v>1.9887067199999999</v>
      </c>
      <c r="U107" s="128">
        <f t="shared" si="32"/>
        <v>1.2062472400000002</v>
      </c>
      <c r="V107" s="128">
        <f t="shared" si="31"/>
        <v>2.0447067199999998</v>
      </c>
      <c r="W107" s="128">
        <f t="shared" si="37"/>
        <v>0.34792191225733338</v>
      </c>
      <c r="X107" s="128">
        <f t="shared" si="38"/>
        <v>0.61123099549866666</v>
      </c>
      <c r="Y107" s="128">
        <f t="shared" si="39"/>
        <v>1.04</v>
      </c>
      <c r="Z107" s="128">
        <f t="shared" si="40"/>
        <v>1.83</v>
      </c>
    </row>
    <row r="108" spans="1:26" s="1" customFormat="1" ht="24.95" customHeight="1">
      <c r="A108" s="33" t="s">
        <v>2176</v>
      </c>
      <c r="B108" s="22" t="s">
        <v>2238</v>
      </c>
      <c r="C108" s="34">
        <v>102</v>
      </c>
      <c r="D108" s="72" t="s">
        <v>1468</v>
      </c>
      <c r="E108" s="22" t="s">
        <v>2239</v>
      </c>
      <c r="F108" s="115">
        <v>38</v>
      </c>
      <c r="G108" s="115">
        <v>21</v>
      </c>
      <c r="H108" s="115">
        <v>84</v>
      </c>
      <c r="I108" s="115">
        <v>0</v>
      </c>
      <c r="J108" s="115">
        <v>0</v>
      </c>
      <c r="K108" s="25">
        <f t="shared" si="33"/>
        <v>143</v>
      </c>
      <c r="L108" s="25">
        <v>31521494418</v>
      </c>
      <c r="M108" s="25" t="s">
        <v>90</v>
      </c>
      <c r="N108" s="25">
        <v>11205</v>
      </c>
      <c r="O108" s="17">
        <v>4353</v>
      </c>
      <c r="P108" s="127">
        <v>0.92199999999999993</v>
      </c>
      <c r="Q108" s="127">
        <v>1.0040000000000004</v>
      </c>
      <c r="R108" s="128">
        <f t="shared" si="34"/>
        <v>1.9260000000000004</v>
      </c>
      <c r="S108" s="128">
        <f t="shared" si="35"/>
        <v>2.9203841700000002</v>
      </c>
      <c r="T108" s="128">
        <f t="shared" si="36"/>
        <v>5.0447787599999998</v>
      </c>
      <c r="U108" s="128">
        <f t="shared" si="32"/>
        <v>1.9983841700000002</v>
      </c>
      <c r="V108" s="128">
        <f t="shared" si="31"/>
        <v>4.0407787599999994</v>
      </c>
      <c r="W108" s="128">
        <f t="shared" si="37"/>
        <v>0.57640060743366672</v>
      </c>
      <c r="X108" s="128">
        <f t="shared" si="38"/>
        <v>1.207923463989333</v>
      </c>
      <c r="Y108" s="128">
        <f t="shared" si="39"/>
        <v>1.73</v>
      </c>
      <c r="Z108" s="128">
        <f t="shared" si="40"/>
        <v>3.62</v>
      </c>
    </row>
    <row r="109" spans="1:26" s="1" customFormat="1" ht="24.95" customHeight="1">
      <c r="A109" s="33" t="s">
        <v>2176</v>
      </c>
      <c r="B109" s="33" t="s">
        <v>2181</v>
      </c>
      <c r="C109" s="34">
        <v>103</v>
      </c>
      <c r="D109" s="72" t="s">
        <v>1533</v>
      </c>
      <c r="E109" s="22" t="s">
        <v>2995</v>
      </c>
      <c r="F109" s="115">
        <v>11</v>
      </c>
      <c r="G109" s="115">
        <v>0</v>
      </c>
      <c r="H109" s="115">
        <v>56</v>
      </c>
      <c r="I109" s="115">
        <v>0</v>
      </c>
      <c r="J109" s="115">
        <v>0</v>
      </c>
      <c r="K109" s="25">
        <f t="shared" si="33"/>
        <v>67</v>
      </c>
      <c r="L109" s="25">
        <v>31522550019</v>
      </c>
      <c r="M109" s="25" t="s">
        <v>90</v>
      </c>
      <c r="N109" s="25">
        <v>11205</v>
      </c>
      <c r="O109" s="17">
        <v>2478</v>
      </c>
      <c r="P109" s="127">
        <v>0.46299999999999986</v>
      </c>
      <c r="Q109" s="127">
        <v>0.95799999999999952</v>
      </c>
      <c r="R109" s="128">
        <f t="shared" si="34"/>
        <v>1.4209999999999994</v>
      </c>
      <c r="S109" s="128">
        <f t="shared" si="35"/>
        <v>1.6624654200000002</v>
      </c>
      <c r="T109" s="128">
        <f t="shared" si="36"/>
        <v>2.8718037599999997</v>
      </c>
      <c r="U109" s="128">
        <f t="shared" si="32"/>
        <v>1.1994654200000003</v>
      </c>
      <c r="V109" s="128">
        <f t="shared" si="31"/>
        <v>1.9138037600000002</v>
      </c>
      <c r="W109" s="128">
        <f t="shared" si="37"/>
        <v>0.34596580930866677</v>
      </c>
      <c r="X109" s="128">
        <f t="shared" si="38"/>
        <v>0.57209973732266672</v>
      </c>
      <c r="Y109" s="128">
        <f t="shared" si="39"/>
        <v>1.04</v>
      </c>
      <c r="Z109" s="128">
        <f t="shared" si="40"/>
        <v>1.72</v>
      </c>
    </row>
    <row r="110" spans="1:26" s="1" customFormat="1" ht="24.95" customHeight="1">
      <c r="A110" s="33" t="s">
        <v>2176</v>
      </c>
      <c r="B110" s="33" t="s">
        <v>2181</v>
      </c>
      <c r="C110" s="34">
        <v>104</v>
      </c>
      <c r="D110" s="72" t="s">
        <v>1530</v>
      </c>
      <c r="E110" s="22" t="s">
        <v>2184</v>
      </c>
      <c r="F110" s="115">
        <v>15</v>
      </c>
      <c r="G110" s="115">
        <v>4</v>
      </c>
      <c r="H110" s="115">
        <v>42</v>
      </c>
      <c r="I110" s="115">
        <v>0</v>
      </c>
      <c r="J110" s="115">
        <v>0</v>
      </c>
      <c r="K110" s="25">
        <f t="shared" si="33"/>
        <v>61</v>
      </c>
      <c r="L110" s="25">
        <v>31522548329</v>
      </c>
      <c r="M110" s="25" t="s">
        <v>90</v>
      </c>
      <c r="N110" s="25">
        <v>11205</v>
      </c>
      <c r="O110" s="17">
        <v>1957</v>
      </c>
      <c r="P110" s="127">
        <v>0.49</v>
      </c>
      <c r="Q110" s="127">
        <v>0.495</v>
      </c>
      <c r="R110" s="128">
        <f t="shared" si="34"/>
        <v>0.98499999999999999</v>
      </c>
      <c r="S110" s="128">
        <f t="shared" si="35"/>
        <v>1.3129317300000001</v>
      </c>
      <c r="T110" s="128">
        <f t="shared" si="36"/>
        <v>2.2680064399999997</v>
      </c>
      <c r="U110" s="128">
        <f t="shared" si="32"/>
        <v>0.82293173000000008</v>
      </c>
      <c r="V110" s="128">
        <f t="shared" si="31"/>
        <v>1.7730064399999996</v>
      </c>
      <c r="W110" s="128">
        <f t="shared" si="37"/>
        <v>0.23736094198966667</v>
      </c>
      <c r="X110" s="128">
        <f t="shared" si="38"/>
        <v>0.53001072513066649</v>
      </c>
      <c r="Y110" s="128">
        <f t="shared" si="39"/>
        <v>0.71</v>
      </c>
      <c r="Z110" s="128">
        <f t="shared" si="40"/>
        <v>1.59</v>
      </c>
    </row>
    <row r="111" spans="1:26" s="1" customFormat="1" ht="24.95" customHeight="1">
      <c r="A111" s="33" t="s">
        <v>2176</v>
      </c>
      <c r="B111" s="33" t="s">
        <v>2181</v>
      </c>
      <c r="C111" s="34">
        <v>105</v>
      </c>
      <c r="D111" s="72" t="s">
        <v>1526</v>
      </c>
      <c r="E111" s="22" t="s">
        <v>2183</v>
      </c>
      <c r="F111" s="115">
        <v>16</v>
      </c>
      <c r="G111" s="115">
        <v>27</v>
      </c>
      <c r="H111" s="115">
        <v>71</v>
      </c>
      <c r="I111" s="115">
        <v>0</v>
      </c>
      <c r="J111" s="115">
        <v>0</v>
      </c>
      <c r="K111" s="25">
        <f t="shared" si="33"/>
        <v>114</v>
      </c>
      <c r="L111" s="25">
        <v>31522542906</v>
      </c>
      <c r="M111" s="25" t="s">
        <v>90</v>
      </c>
      <c r="N111" s="25">
        <v>11205</v>
      </c>
      <c r="O111" s="17">
        <v>3798</v>
      </c>
      <c r="P111" s="127">
        <v>-8.5000000000000006E-2</v>
      </c>
      <c r="Q111" s="127">
        <v>0.185</v>
      </c>
      <c r="R111" s="128">
        <f t="shared" si="34"/>
        <v>9.9999999999999992E-2</v>
      </c>
      <c r="S111" s="128">
        <f t="shared" si="35"/>
        <v>2.5480402200000003</v>
      </c>
      <c r="T111" s="128">
        <f t="shared" si="36"/>
        <v>4.4015781599999997</v>
      </c>
      <c r="U111" s="128">
        <f t="shared" si="32"/>
        <v>2.6330402200000003</v>
      </c>
      <c r="V111" s="128">
        <f t="shared" si="31"/>
        <v>4.2165781600000001</v>
      </c>
      <c r="W111" s="128">
        <f t="shared" si="37"/>
        <v>0.75945656745533341</v>
      </c>
      <c r="X111" s="128">
        <f t="shared" si="38"/>
        <v>1.2604757646293334</v>
      </c>
      <c r="Y111" s="128">
        <f t="shared" si="39"/>
        <v>2.2799999999999998</v>
      </c>
      <c r="Z111" s="128">
        <f t="shared" si="40"/>
        <v>3.78</v>
      </c>
    </row>
    <row r="112" spans="1:26" s="1" customFormat="1" ht="24.95" customHeight="1">
      <c r="A112" s="33" t="s">
        <v>2176</v>
      </c>
      <c r="B112" s="33" t="s">
        <v>2181</v>
      </c>
      <c r="C112" s="34">
        <v>106</v>
      </c>
      <c r="D112" s="72" t="s">
        <v>1460</v>
      </c>
      <c r="E112" s="22" t="s">
        <v>2182</v>
      </c>
      <c r="F112" s="115">
        <v>21</v>
      </c>
      <c r="G112" s="115">
        <v>31</v>
      </c>
      <c r="H112" s="115">
        <v>114</v>
      </c>
      <c r="I112" s="115">
        <v>0</v>
      </c>
      <c r="J112" s="115">
        <v>0</v>
      </c>
      <c r="K112" s="25">
        <f t="shared" si="33"/>
        <v>166</v>
      </c>
      <c r="L112" s="25">
        <v>31521250222</v>
      </c>
      <c r="M112" s="25" t="s">
        <v>90</v>
      </c>
      <c r="N112" s="25">
        <v>11205</v>
      </c>
      <c r="O112" s="17">
        <v>3584</v>
      </c>
      <c r="P112" s="127">
        <v>1.4430000000000001</v>
      </c>
      <c r="Q112" s="127">
        <v>2.1859999999999991</v>
      </c>
      <c r="R112" s="128">
        <f t="shared" si="34"/>
        <v>3.6289999999999991</v>
      </c>
      <c r="S112" s="128">
        <f t="shared" si="35"/>
        <v>2.40446976</v>
      </c>
      <c r="T112" s="128">
        <f t="shared" si="36"/>
        <v>4.1535692799999993</v>
      </c>
      <c r="U112" s="128">
        <f t="shared" si="32"/>
        <v>0.96146975999999995</v>
      </c>
      <c r="V112" s="128">
        <f t="shared" si="31"/>
        <v>1.9675692800000002</v>
      </c>
      <c r="W112" s="128">
        <f t="shared" si="37"/>
        <v>0.27731992777599995</v>
      </c>
      <c r="X112" s="128">
        <f t="shared" si="38"/>
        <v>0.58817204343466678</v>
      </c>
      <c r="Y112" s="128">
        <f t="shared" si="39"/>
        <v>0.83</v>
      </c>
      <c r="Z112" s="128">
        <f t="shared" si="40"/>
        <v>1.76</v>
      </c>
    </row>
    <row r="113" spans="1:26" s="1" customFormat="1" ht="24.95" customHeight="1">
      <c r="A113" s="33" t="s">
        <v>2099</v>
      </c>
      <c r="B113" s="33" t="s">
        <v>2099</v>
      </c>
      <c r="C113" s="34">
        <v>107</v>
      </c>
      <c r="D113" s="72" t="s">
        <v>1553</v>
      </c>
      <c r="E113" s="22" t="s">
        <v>10</v>
      </c>
      <c r="F113" s="115">
        <v>0</v>
      </c>
      <c r="G113" s="115">
        <v>50</v>
      </c>
      <c r="H113" s="115">
        <v>0</v>
      </c>
      <c r="I113" s="115">
        <v>0</v>
      </c>
      <c r="J113" s="115">
        <v>0</v>
      </c>
      <c r="K113" s="25">
        <f t="shared" si="33"/>
        <v>50</v>
      </c>
      <c r="L113" s="25">
        <v>32686225733</v>
      </c>
      <c r="M113" s="25" t="s">
        <v>90</v>
      </c>
      <c r="N113" s="25">
        <v>11205</v>
      </c>
      <c r="O113" s="17">
        <v>1822</v>
      </c>
      <c r="P113" s="127">
        <v>0.41200000000000003</v>
      </c>
      <c r="Q113" s="127">
        <v>1.0979999999999999</v>
      </c>
      <c r="R113" s="128">
        <f t="shared" si="34"/>
        <v>1.5099999999999998</v>
      </c>
      <c r="S113" s="128">
        <f t="shared" si="35"/>
        <v>1.2223615800000001</v>
      </c>
      <c r="T113" s="128">
        <f t="shared" si="36"/>
        <v>2.11155224</v>
      </c>
      <c r="U113" s="128">
        <f t="shared" si="32"/>
        <v>0.81036158000000003</v>
      </c>
      <c r="V113" s="128">
        <f t="shared" si="31"/>
        <v>1.0135522400000001</v>
      </c>
      <c r="W113" s="128">
        <f t="shared" si="37"/>
        <v>0.23373529172466667</v>
      </c>
      <c r="X113" s="128">
        <f t="shared" si="38"/>
        <v>0.30298454961066673</v>
      </c>
      <c r="Y113" s="128">
        <f t="shared" si="39"/>
        <v>0.7</v>
      </c>
      <c r="Z113" s="128">
        <f t="shared" si="40"/>
        <v>0.91</v>
      </c>
    </row>
    <row r="114" spans="1:26" s="1" customFormat="1" ht="24.95" customHeight="1">
      <c r="A114" s="33" t="s">
        <v>2099</v>
      </c>
      <c r="B114" s="33" t="s">
        <v>2099</v>
      </c>
      <c r="C114" s="34">
        <v>108</v>
      </c>
      <c r="D114" s="72" t="s">
        <v>1554</v>
      </c>
      <c r="E114" s="22" t="s">
        <v>9</v>
      </c>
      <c r="F114" s="115">
        <v>0</v>
      </c>
      <c r="G114" s="115">
        <v>78</v>
      </c>
      <c r="H114" s="115">
        <v>27</v>
      </c>
      <c r="I114" s="115">
        <v>0</v>
      </c>
      <c r="J114" s="115">
        <v>0</v>
      </c>
      <c r="K114" s="25">
        <f t="shared" si="33"/>
        <v>105</v>
      </c>
      <c r="L114" s="25">
        <v>32718613904</v>
      </c>
      <c r="M114" s="25" t="s">
        <v>90</v>
      </c>
      <c r="N114" s="25">
        <v>11205</v>
      </c>
      <c r="O114" s="17">
        <v>4504</v>
      </c>
      <c r="P114" s="127">
        <v>2.1349999999999998</v>
      </c>
      <c r="Q114" s="127">
        <v>1.9820000000000002</v>
      </c>
      <c r="R114" s="128">
        <f t="shared" si="34"/>
        <v>4.117</v>
      </c>
      <c r="S114" s="128">
        <f t="shared" si="35"/>
        <v>3.0216885600000003</v>
      </c>
      <c r="T114" s="128">
        <f t="shared" si="36"/>
        <v>5.2197756799999997</v>
      </c>
      <c r="U114" s="128">
        <f t="shared" si="32"/>
        <v>0.88668856000000051</v>
      </c>
      <c r="V114" s="128">
        <f t="shared" si="31"/>
        <v>3.2377756799999995</v>
      </c>
      <c r="W114" s="128">
        <f t="shared" si="37"/>
        <v>0.25575053698933348</v>
      </c>
      <c r="X114" s="128">
        <f t="shared" si="38"/>
        <v>0.96787907660799988</v>
      </c>
      <c r="Y114" s="128">
        <f t="shared" si="39"/>
        <v>0.77</v>
      </c>
      <c r="Z114" s="128">
        <f t="shared" si="40"/>
        <v>2.9</v>
      </c>
    </row>
    <row r="115" spans="1:26" s="1" customFormat="1" ht="24.95" customHeight="1">
      <c r="A115" s="33" t="s">
        <v>2099</v>
      </c>
      <c r="B115" s="33" t="s">
        <v>2099</v>
      </c>
      <c r="C115" s="34">
        <v>109</v>
      </c>
      <c r="D115" s="72" t="s">
        <v>617</v>
      </c>
      <c r="E115" s="22" t="s">
        <v>2105</v>
      </c>
      <c r="F115" s="115">
        <v>3</v>
      </c>
      <c r="G115" s="115">
        <v>88</v>
      </c>
      <c r="H115" s="115">
        <v>0</v>
      </c>
      <c r="I115" s="115">
        <v>0</v>
      </c>
      <c r="J115" s="115">
        <v>0</v>
      </c>
      <c r="K115" s="25">
        <f t="shared" si="33"/>
        <v>91</v>
      </c>
      <c r="L115" s="25">
        <v>31518917372</v>
      </c>
      <c r="M115" s="25" t="s">
        <v>90</v>
      </c>
      <c r="N115" s="25">
        <v>11205</v>
      </c>
      <c r="O115" s="17">
        <v>2270</v>
      </c>
      <c r="P115" s="127">
        <v>1.0289999999999999</v>
      </c>
      <c r="Q115" s="127">
        <v>1.6269999999999996</v>
      </c>
      <c r="R115" s="128">
        <f t="shared" si="34"/>
        <v>2.6559999999999997</v>
      </c>
      <c r="S115" s="128">
        <f t="shared" si="35"/>
        <v>1.5229203</v>
      </c>
      <c r="T115" s="128">
        <f t="shared" si="36"/>
        <v>2.6307483999999999</v>
      </c>
      <c r="U115" s="128">
        <f t="shared" si="32"/>
        <v>0.49392030000000009</v>
      </c>
      <c r="V115" s="128">
        <f t="shared" ref="V115:V136" si="41">T115-Q115</f>
        <v>1.0037484000000003</v>
      </c>
      <c r="W115" s="128">
        <f t="shared" si="37"/>
        <v>0.14246307853000004</v>
      </c>
      <c r="X115" s="128">
        <f t="shared" si="38"/>
        <v>0.30005385504000015</v>
      </c>
      <c r="Y115" s="128">
        <f t="shared" si="39"/>
        <v>0.43</v>
      </c>
      <c r="Z115" s="128">
        <f t="shared" si="40"/>
        <v>0.9</v>
      </c>
    </row>
    <row r="116" spans="1:26" s="1" customFormat="1" ht="24.95" customHeight="1">
      <c r="A116" s="33" t="s">
        <v>2099</v>
      </c>
      <c r="B116" s="33" t="s">
        <v>2099</v>
      </c>
      <c r="C116" s="34">
        <v>110</v>
      </c>
      <c r="D116" s="72" t="s">
        <v>614</v>
      </c>
      <c r="E116" s="22" t="s">
        <v>2102</v>
      </c>
      <c r="F116" s="115">
        <v>20</v>
      </c>
      <c r="G116" s="115">
        <v>110</v>
      </c>
      <c r="H116" s="115">
        <v>10</v>
      </c>
      <c r="I116" s="115">
        <v>0</v>
      </c>
      <c r="J116" s="115">
        <v>0</v>
      </c>
      <c r="K116" s="25">
        <f t="shared" si="33"/>
        <v>140</v>
      </c>
      <c r="L116" s="25">
        <v>31518914371</v>
      </c>
      <c r="M116" s="25" t="s">
        <v>90</v>
      </c>
      <c r="N116" s="25">
        <v>11205</v>
      </c>
      <c r="O116" s="17">
        <v>3310</v>
      </c>
      <c r="P116" s="127">
        <v>1.0539999999999998</v>
      </c>
      <c r="Q116" s="127">
        <v>1.5869999999999997</v>
      </c>
      <c r="R116" s="128">
        <f t="shared" si="34"/>
        <v>2.6409999999999996</v>
      </c>
      <c r="S116" s="128">
        <f t="shared" si="35"/>
        <v>2.2206459000000001</v>
      </c>
      <c r="T116" s="128">
        <f t="shared" si="36"/>
        <v>3.8360251999999999</v>
      </c>
      <c r="U116" s="128">
        <f t="shared" si="32"/>
        <v>1.1666459000000002</v>
      </c>
      <c r="V116" s="128">
        <f t="shared" si="41"/>
        <v>2.2490252000000002</v>
      </c>
      <c r="W116" s="128">
        <f t="shared" si="37"/>
        <v>0.33649956575666673</v>
      </c>
      <c r="X116" s="128">
        <f t="shared" si="38"/>
        <v>0.67230859978666679</v>
      </c>
      <c r="Y116" s="128">
        <f t="shared" si="39"/>
        <v>1.01</v>
      </c>
      <c r="Z116" s="128">
        <f t="shared" si="40"/>
        <v>2.02</v>
      </c>
    </row>
    <row r="117" spans="1:26" s="1" customFormat="1" ht="24.95" customHeight="1">
      <c r="A117" s="33" t="s">
        <v>2099</v>
      </c>
      <c r="B117" s="33" t="s">
        <v>2099</v>
      </c>
      <c r="C117" s="34">
        <v>111</v>
      </c>
      <c r="D117" s="72" t="s">
        <v>612</v>
      </c>
      <c r="E117" s="22" t="s">
        <v>2100</v>
      </c>
      <c r="F117" s="115">
        <v>10</v>
      </c>
      <c r="G117" s="115">
        <v>68</v>
      </c>
      <c r="H117" s="115">
        <v>35</v>
      </c>
      <c r="I117" s="115">
        <v>0</v>
      </c>
      <c r="J117" s="115">
        <v>7</v>
      </c>
      <c r="K117" s="25">
        <f t="shared" si="33"/>
        <v>120</v>
      </c>
      <c r="L117" s="25">
        <v>31518913037</v>
      </c>
      <c r="M117" s="25" t="s">
        <v>90</v>
      </c>
      <c r="N117" s="25">
        <v>11205</v>
      </c>
      <c r="O117" s="17">
        <v>3410</v>
      </c>
      <c r="P117" s="127">
        <v>0.45599999999999996</v>
      </c>
      <c r="Q117" s="127">
        <v>-0.18400000000000016</v>
      </c>
      <c r="R117" s="128">
        <f t="shared" si="34"/>
        <v>0.2719999999999998</v>
      </c>
      <c r="S117" s="128">
        <f t="shared" si="35"/>
        <v>2.2877349000000002</v>
      </c>
      <c r="T117" s="128">
        <f t="shared" si="36"/>
        <v>3.9519171999999996</v>
      </c>
      <c r="U117" s="128">
        <f t="shared" si="32"/>
        <v>1.8317349000000003</v>
      </c>
      <c r="V117" s="128">
        <f t="shared" si="41"/>
        <v>4.1359171999999997</v>
      </c>
      <c r="W117" s="128">
        <f t="shared" si="37"/>
        <v>0.52833340299000009</v>
      </c>
      <c r="X117" s="128">
        <f t="shared" si="38"/>
        <v>1.2363635149866667</v>
      </c>
      <c r="Y117" s="128">
        <f t="shared" si="39"/>
        <v>1.59</v>
      </c>
      <c r="Z117" s="128">
        <f t="shared" si="40"/>
        <v>3.71</v>
      </c>
    </row>
    <row r="118" spans="1:26" s="1" customFormat="1" ht="24.95" customHeight="1">
      <c r="A118" s="33" t="s">
        <v>2099</v>
      </c>
      <c r="B118" s="33" t="s">
        <v>2099</v>
      </c>
      <c r="C118" s="34">
        <v>112</v>
      </c>
      <c r="D118" s="72" t="s">
        <v>618</v>
      </c>
      <c r="E118" s="22" t="s">
        <v>2104</v>
      </c>
      <c r="F118" s="115">
        <v>0</v>
      </c>
      <c r="G118" s="115">
        <v>70</v>
      </c>
      <c r="H118" s="115">
        <v>20</v>
      </c>
      <c r="I118" s="115">
        <v>0</v>
      </c>
      <c r="J118" s="115">
        <v>35</v>
      </c>
      <c r="K118" s="25">
        <f t="shared" si="33"/>
        <v>125</v>
      </c>
      <c r="L118" s="25">
        <v>31518920033</v>
      </c>
      <c r="M118" s="25" t="s">
        <v>90</v>
      </c>
      <c r="N118" s="25">
        <v>11205</v>
      </c>
      <c r="O118" s="17">
        <v>4440</v>
      </c>
      <c r="P118" s="127">
        <v>0.98900000000000032</v>
      </c>
      <c r="Q118" s="127">
        <v>1.125</v>
      </c>
      <c r="R118" s="128">
        <f t="shared" si="34"/>
        <v>2.1140000000000003</v>
      </c>
      <c r="S118" s="128">
        <f t="shared" si="35"/>
        <v>2.9787516000000003</v>
      </c>
      <c r="T118" s="128">
        <f t="shared" si="36"/>
        <v>5.1456047999999992</v>
      </c>
      <c r="U118" s="128">
        <f t="shared" si="32"/>
        <v>1.9897516</v>
      </c>
      <c r="V118" s="128">
        <f t="shared" si="41"/>
        <v>4.0206047999999992</v>
      </c>
      <c r="W118" s="128">
        <f t="shared" si="37"/>
        <v>0.57391068649333321</v>
      </c>
      <c r="X118" s="128">
        <f t="shared" si="38"/>
        <v>1.2018927948799998</v>
      </c>
      <c r="Y118" s="128">
        <f t="shared" si="39"/>
        <v>1.72</v>
      </c>
      <c r="Z118" s="128">
        <f t="shared" si="40"/>
        <v>3.61</v>
      </c>
    </row>
    <row r="119" spans="1:26" s="1" customFormat="1" ht="24.95" customHeight="1">
      <c r="A119" s="33" t="s">
        <v>2099</v>
      </c>
      <c r="B119" s="33" t="s">
        <v>2099</v>
      </c>
      <c r="C119" s="34">
        <v>113</v>
      </c>
      <c r="D119" s="72" t="s">
        <v>615</v>
      </c>
      <c r="E119" s="22" t="s">
        <v>2292</v>
      </c>
      <c r="F119" s="115">
        <v>0</v>
      </c>
      <c r="G119" s="115">
        <v>212</v>
      </c>
      <c r="H119" s="115">
        <v>0</v>
      </c>
      <c r="I119" s="115">
        <v>0</v>
      </c>
      <c r="J119" s="115">
        <v>0</v>
      </c>
      <c r="K119" s="25">
        <f t="shared" si="33"/>
        <v>212</v>
      </c>
      <c r="L119" s="25">
        <v>31518915080</v>
      </c>
      <c r="M119" s="25" t="s">
        <v>90</v>
      </c>
      <c r="N119" s="25">
        <v>11205</v>
      </c>
      <c r="O119" s="17">
        <v>7084</v>
      </c>
      <c r="P119" s="127">
        <v>1.9519999999999995</v>
      </c>
      <c r="Q119" s="127">
        <v>4.6859999999999999</v>
      </c>
      <c r="R119" s="128">
        <f t="shared" si="34"/>
        <v>6.6379999999999999</v>
      </c>
      <c r="S119" s="128">
        <f t="shared" si="35"/>
        <v>4.7525847600000004</v>
      </c>
      <c r="T119" s="128">
        <f t="shared" si="36"/>
        <v>8.209789279999999</v>
      </c>
      <c r="U119" s="128">
        <f t="shared" ref="U119:U128" si="42">S119-P119</f>
        <v>2.8005847600000009</v>
      </c>
      <c r="V119" s="128">
        <f t="shared" si="41"/>
        <v>3.523789279999999</v>
      </c>
      <c r="W119" s="128">
        <f t="shared" si="37"/>
        <v>0.80778199760933356</v>
      </c>
      <c r="X119" s="128">
        <f t="shared" si="38"/>
        <v>1.0533780754346664</v>
      </c>
      <c r="Y119" s="128">
        <f t="shared" si="39"/>
        <v>2.42</v>
      </c>
      <c r="Z119" s="128">
        <f t="shared" si="40"/>
        <v>3.16</v>
      </c>
    </row>
    <row r="120" spans="1:26" s="1" customFormat="1" ht="24.95" customHeight="1">
      <c r="A120" s="33" t="s">
        <v>2099</v>
      </c>
      <c r="B120" s="33" t="s">
        <v>2099</v>
      </c>
      <c r="C120" s="34">
        <v>114</v>
      </c>
      <c r="D120" s="72" t="s">
        <v>613</v>
      </c>
      <c r="E120" s="22" t="s">
        <v>2101</v>
      </c>
      <c r="F120" s="115">
        <v>3</v>
      </c>
      <c r="G120" s="115">
        <v>78</v>
      </c>
      <c r="H120" s="115">
        <v>16</v>
      </c>
      <c r="I120" s="115">
        <v>0</v>
      </c>
      <c r="J120" s="115">
        <v>0</v>
      </c>
      <c r="K120" s="25">
        <f t="shared" si="33"/>
        <v>97</v>
      </c>
      <c r="L120" s="25">
        <v>31518913796</v>
      </c>
      <c r="M120" s="25" t="s">
        <v>90</v>
      </c>
      <c r="N120" s="25">
        <v>11205</v>
      </c>
      <c r="O120" s="17">
        <v>2947</v>
      </c>
      <c r="P120" s="127">
        <v>1.0820000000000001</v>
      </c>
      <c r="Q120" s="127">
        <v>1.427</v>
      </c>
      <c r="R120" s="128">
        <f t="shared" si="34"/>
        <v>2.5090000000000003</v>
      </c>
      <c r="S120" s="128">
        <f t="shared" si="35"/>
        <v>1.97711283</v>
      </c>
      <c r="T120" s="128">
        <f t="shared" si="36"/>
        <v>3.4153372399999999</v>
      </c>
      <c r="U120" s="128">
        <f t="shared" si="42"/>
        <v>0.89511282999999997</v>
      </c>
      <c r="V120" s="128">
        <f t="shared" si="41"/>
        <v>1.9883372399999999</v>
      </c>
      <c r="W120" s="128">
        <f t="shared" si="37"/>
        <v>0.25818037726633331</v>
      </c>
      <c r="X120" s="128">
        <f t="shared" si="38"/>
        <v>0.59438027894400003</v>
      </c>
      <c r="Y120" s="128">
        <f t="shared" si="39"/>
        <v>0.77</v>
      </c>
      <c r="Z120" s="128">
        <f t="shared" si="40"/>
        <v>1.78</v>
      </c>
    </row>
    <row r="121" spans="1:26" s="1" customFormat="1" ht="24.95" customHeight="1">
      <c r="A121" s="33" t="s">
        <v>2099</v>
      </c>
      <c r="B121" s="33" t="s">
        <v>2099</v>
      </c>
      <c r="C121" s="34">
        <v>115</v>
      </c>
      <c r="D121" s="72" t="s">
        <v>616</v>
      </c>
      <c r="E121" s="22" t="s">
        <v>2103</v>
      </c>
      <c r="F121" s="115">
        <v>26</v>
      </c>
      <c r="G121" s="115">
        <v>29</v>
      </c>
      <c r="H121" s="115">
        <v>223</v>
      </c>
      <c r="I121" s="115">
        <v>0</v>
      </c>
      <c r="J121" s="115">
        <v>31</v>
      </c>
      <c r="K121" s="25">
        <f t="shared" si="33"/>
        <v>309</v>
      </c>
      <c r="L121" s="25">
        <v>31518915863</v>
      </c>
      <c r="M121" s="25" t="s">
        <v>90</v>
      </c>
      <c r="N121" s="25">
        <v>11205</v>
      </c>
      <c r="O121" s="17">
        <v>9572</v>
      </c>
      <c r="P121" s="127">
        <v>3.8029999999999999</v>
      </c>
      <c r="Q121" s="127">
        <v>6.4580000000000002</v>
      </c>
      <c r="R121" s="128">
        <f t="shared" si="34"/>
        <v>10.260999999999999</v>
      </c>
      <c r="S121" s="128">
        <f t="shared" si="35"/>
        <v>6.4217590800000002</v>
      </c>
      <c r="T121" s="128">
        <f t="shared" si="36"/>
        <v>11.093182239999999</v>
      </c>
      <c r="U121" s="128">
        <f t="shared" si="42"/>
        <v>2.6187590800000002</v>
      </c>
      <c r="V121" s="128">
        <f t="shared" si="41"/>
        <v>4.6351822399999989</v>
      </c>
      <c r="W121" s="128">
        <f t="shared" si="37"/>
        <v>0.75533741064133342</v>
      </c>
      <c r="X121" s="128">
        <f t="shared" si="38"/>
        <v>1.3856104776106664</v>
      </c>
      <c r="Y121" s="128">
        <f t="shared" si="39"/>
        <v>2.27</v>
      </c>
      <c r="Z121" s="128">
        <f t="shared" si="40"/>
        <v>4.16</v>
      </c>
    </row>
    <row r="122" spans="1:26" s="1" customFormat="1" ht="24.95" customHeight="1">
      <c r="A122" s="33" t="s">
        <v>2099</v>
      </c>
      <c r="B122" s="33" t="s">
        <v>2107</v>
      </c>
      <c r="C122" s="34">
        <v>116</v>
      </c>
      <c r="D122" s="72" t="s">
        <v>628</v>
      </c>
      <c r="E122" s="22" t="s">
        <v>2110</v>
      </c>
      <c r="F122" s="115">
        <v>5</v>
      </c>
      <c r="G122" s="115">
        <v>104</v>
      </c>
      <c r="H122" s="115">
        <v>5</v>
      </c>
      <c r="I122" s="115">
        <v>0</v>
      </c>
      <c r="J122" s="115">
        <v>0</v>
      </c>
      <c r="K122" s="25">
        <f t="shared" si="33"/>
        <v>114</v>
      </c>
      <c r="L122" s="25">
        <v>31518936485</v>
      </c>
      <c r="M122" s="25" t="s">
        <v>90</v>
      </c>
      <c r="N122" s="25">
        <v>11205</v>
      </c>
      <c r="O122" s="17">
        <v>3757</v>
      </c>
      <c r="P122" s="127">
        <v>0.91500000000000004</v>
      </c>
      <c r="Q122" s="127">
        <v>1.133</v>
      </c>
      <c r="R122" s="128">
        <f t="shared" si="34"/>
        <v>2.048</v>
      </c>
      <c r="S122" s="128">
        <f t="shared" si="35"/>
        <v>2.5205337300000004</v>
      </c>
      <c r="T122" s="128">
        <f t="shared" si="36"/>
        <v>4.3540624399999999</v>
      </c>
      <c r="U122" s="128">
        <f t="shared" si="42"/>
        <v>1.6055337300000003</v>
      </c>
      <c r="V122" s="128">
        <f t="shared" si="41"/>
        <v>3.2210624399999999</v>
      </c>
      <c r="W122" s="128">
        <f t="shared" si="37"/>
        <v>0.46308944552300008</v>
      </c>
      <c r="X122" s="128">
        <f t="shared" si="38"/>
        <v>0.96288293206400011</v>
      </c>
      <c r="Y122" s="128">
        <f t="shared" si="39"/>
        <v>1.39</v>
      </c>
      <c r="Z122" s="128">
        <f t="shared" si="40"/>
        <v>2.89</v>
      </c>
    </row>
    <row r="123" spans="1:26" s="1" customFormat="1" ht="24.95" customHeight="1">
      <c r="A123" s="33" t="s">
        <v>2099</v>
      </c>
      <c r="B123" s="33" t="s">
        <v>2107</v>
      </c>
      <c r="C123" s="34">
        <v>117</v>
      </c>
      <c r="D123" s="72" t="s">
        <v>627</v>
      </c>
      <c r="E123" s="22" t="s">
        <v>2108</v>
      </c>
      <c r="F123" s="115">
        <v>14</v>
      </c>
      <c r="G123" s="115">
        <v>93</v>
      </c>
      <c r="H123" s="115">
        <v>75</v>
      </c>
      <c r="I123" s="115">
        <v>0</v>
      </c>
      <c r="J123" s="115">
        <v>4</v>
      </c>
      <c r="K123" s="25">
        <f t="shared" si="33"/>
        <v>186</v>
      </c>
      <c r="L123" s="25">
        <v>31518935710</v>
      </c>
      <c r="M123" s="25" t="s">
        <v>90</v>
      </c>
      <c r="N123" s="25">
        <v>11205</v>
      </c>
      <c r="O123" s="17">
        <v>6177</v>
      </c>
      <c r="P123" s="127">
        <v>1.5289999999999999</v>
      </c>
      <c r="Q123" s="127">
        <v>2.9570000000000007</v>
      </c>
      <c r="R123" s="128">
        <f t="shared" si="34"/>
        <v>4.4860000000000007</v>
      </c>
      <c r="S123" s="128">
        <f t="shared" si="35"/>
        <v>4.1440875300000002</v>
      </c>
      <c r="T123" s="128">
        <f t="shared" si="36"/>
        <v>7.1586488399999997</v>
      </c>
      <c r="U123" s="128">
        <f t="shared" si="42"/>
        <v>2.6150875300000003</v>
      </c>
      <c r="V123" s="128">
        <f t="shared" si="41"/>
        <v>4.2016488399999989</v>
      </c>
      <c r="W123" s="128">
        <f t="shared" si="37"/>
        <v>0.75427841323633338</v>
      </c>
      <c r="X123" s="128">
        <f t="shared" si="38"/>
        <v>1.2560128932373331</v>
      </c>
      <c r="Y123" s="128">
        <f t="shared" si="39"/>
        <v>2.2599999999999998</v>
      </c>
      <c r="Z123" s="128">
        <f t="shared" si="40"/>
        <v>3.77</v>
      </c>
    </row>
    <row r="124" spans="1:26" s="1" customFormat="1" ht="24.95" customHeight="1">
      <c r="A124" s="33" t="s">
        <v>2099</v>
      </c>
      <c r="B124" s="33" t="s">
        <v>2107</v>
      </c>
      <c r="C124" s="34">
        <v>118</v>
      </c>
      <c r="D124" s="72" t="s">
        <v>626</v>
      </c>
      <c r="E124" s="22" t="s">
        <v>2109</v>
      </c>
      <c r="F124" s="115">
        <v>29</v>
      </c>
      <c r="G124" s="115">
        <v>65</v>
      </c>
      <c r="H124" s="115">
        <v>64</v>
      </c>
      <c r="I124" s="115">
        <v>0</v>
      </c>
      <c r="J124" s="115">
        <v>1</v>
      </c>
      <c r="K124" s="25">
        <f t="shared" si="33"/>
        <v>159</v>
      </c>
      <c r="L124" s="25">
        <v>31518934411</v>
      </c>
      <c r="M124" s="25" t="s">
        <v>90</v>
      </c>
      <c r="N124" s="25">
        <v>11205</v>
      </c>
      <c r="O124" s="17">
        <v>4628</v>
      </c>
      <c r="P124" s="127">
        <v>1.28</v>
      </c>
      <c r="Q124" s="127">
        <v>1.4</v>
      </c>
      <c r="R124" s="128">
        <f t="shared" si="34"/>
        <v>2.6799999999999997</v>
      </c>
      <c r="S124" s="128">
        <f t="shared" si="35"/>
        <v>3.1048789200000004</v>
      </c>
      <c r="T124" s="128">
        <f t="shared" si="36"/>
        <v>5.36348176</v>
      </c>
      <c r="U124" s="128">
        <f t="shared" si="42"/>
        <v>1.8248789200000004</v>
      </c>
      <c r="V124" s="128">
        <f t="shared" si="41"/>
        <v>3.9634817600000001</v>
      </c>
      <c r="W124" s="128">
        <f t="shared" si="37"/>
        <v>0.52635590982533342</v>
      </c>
      <c r="X124" s="128">
        <f t="shared" si="38"/>
        <v>1.1848168141226667</v>
      </c>
      <c r="Y124" s="128">
        <f t="shared" si="39"/>
        <v>1.58</v>
      </c>
      <c r="Z124" s="128">
        <f t="shared" si="40"/>
        <v>3.55</v>
      </c>
    </row>
    <row r="125" spans="1:26" s="1" customFormat="1" ht="24.95" customHeight="1">
      <c r="A125" s="33" t="s">
        <v>2099</v>
      </c>
      <c r="B125" s="33" t="s">
        <v>2326</v>
      </c>
      <c r="C125" s="34">
        <v>119</v>
      </c>
      <c r="D125" s="72" t="s">
        <v>1550</v>
      </c>
      <c r="E125" s="22" t="s">
        <v>11</v>
      </c>
      <c r="F125" s="115">
        <v>1</v>
      </c>
      <c r="G125" s="115">
        <v>59</v>
      </c>
      <c r="H125" s="115">
        <v>0</v>
      </c>
      <c r="I125" s="115">
        <v>0</v>
      </c>
      <c r="J125" s="115">
        <v>0</v>
      </c>
      <c r="K125" s="25">
        <f t="shared" si="33"/>
        <v>60</v>
      </c>
      <c r="L125" s="25">
        <v>32626830014</v>
      </c>
      <c r="M125" s="25" t="s">
        <v>90</v>
      </c>
      <c r="N125" s="25">
        <v>11205</v>
      </c>
      <c r="O125" s="17">
        <v>1590</v>
      </c>
      <c r="P125" s="127">
        <v>-0.35099999999999998</v>
      </c>
      <c r="Q125" s="127">
        <v>-0.22099999999999997</v>
      </c>
      <c r="R125" s="128">
        <f t="shared" si="34"/>
        <v>-0.57199999999999995</v>
      </c>
      <c r="S125" s="128">
        <f t="shared" si="35"/>
        <v>1.0667151000000001</v>
      </c>
      <c r="T125" s="128">
        <f t="shared" si="36"/>
        <v>1.8426828</v>
      </c>
      <c r="U125" s="128">
        <f t="shared" si="42"/>
        <v>1.4177151000000001</v>
      </c>
      <c r="V125" s="128">
        <f t="shared" si="41"/>
        <v>2.0636828</v>
      </c>
      <c r="W125" s="128">
        <f t="shared" si="37"/>
        <v>0.40891629201000002</v>
      </c>
      <c r="X125" s="128">
        <f t="shared" si="38"/>
        <v>0.61690357834666665</v>
      </c>
      <c r="Y125" s="128">
        <f t="shared" si="39"/>
        <v>1.23</v>
      </c>
      <c r="Z125" s="128">
        <f t="shared" si="40"/>
        <v>1.85</v>
      </c>
    </row>
    <row r="126" spans="1:26" s="1" customFormat="1" ht="24.95" customHeight="1">
      <c r="A126" s="33" t="s">
        <v>2099</v>
      </c>
      <c r="B126" s="33" t="s">
        <v>2326</v>
      </c>
      <c r="C126" s="34">
        <v>120</v>
      </c>
      <c r="D126" s="72" t="s">
        <v>631</v>
      </c>
      <c r="E126" s="22" t="s">
        <v>2106</v>
      </c>
      <c r="F126" s="115">
        <v>2</v>
      </c>
      <c r="G126" s="115">
        <v>77</v>
      </c>
      <c r="H126" s="115">
        <v>17</v>
      </c>
      <c r="I126" s="115">
        <v>0</v>
      </c>
      <c r="J126" s="115">
        <v>0</v>
      </c>
      <c r="K126" s="25">
        <f t="shared" si="33"/>
        <v>96</v>
      </c>
      <c r="L126" s="25">
        <v>31518938675</v>
      </c>
      <c r="M126" s="25" t="s">
        <v>90</v>
      </c>
      <c r="N126" s="25">
        <v>11205</v>
      </c>
      <c r="O126" s="17">
        <v>2449</v>
      </c>
      <c r="P126" s="127">
        <v>0.92100000000000037</v>
      </c>
      <c r="Q126" s="127">
        <v>1.105</v>
      </c>
      <c r="R126" s="128">
        <f t="shared" si="34"/>
        <v>2.0260000000000002</v>
      </c>
      <c r="S126" s="128">
        <f t="shared" si="35"/>
        <v>1.6430096100000002</v>
      </c>
      <c r="T126" s="128">
        <f t="shared" si="36"/>
        <v>2.8381950799999998</v>
      </c>
      <c r="U126" s="128">
        <f t="shared" si="42"/>
        <v>0.72200960999999986</v>
      </c>
      <c r="V126" s="128">
        <f t="shared" si="41"/>
        <v>1.7331950799999998</v>
      </c>
      <c r="W126" s="128">
        <f t="shared" si="37"/>
        <v>0.20825163851099995</v>
      </c>
      <c r="X126" s="128">
        <f t="shared" si="38"/>
        <v>0.51810978258133333</v>
      </c>
      <c r="Y126" s="128">
        <f t="shared" si="39"/>
        <v>0.62</v>
      </c>
      <c r="Z126" s="128">
        <f t="shared" si="40"/>
        <v>1.55</v>
      </c>
    </row>
    <row r="127" spans="1:26" s="1" customFormat="1" ht="24.95" customHeight="1">
      <c r="A127" s="33" t="s">
        <v>2099</v>
      </c>
      <c r="B127" s="33" t="s">
        <v>2326</v>
      </c>
      <c r="C127" s="34">
        <v>121</v>
      </c>
      <c r="D127" s="72" t="s">
        <v>629</v>
      </c>
      <c r="E127" s="22" t="s">
        <v>2944</v>
      </c>
      <c r="F127" s="115">
        <v>40</v>
      </c>
      <c r="G127" s="115">
        <v>59</v>
      </c>
      <c r="H127" s="115">
        <v>56</v>
      </c>
      <c r="I127" s="115">
        <v>0</v>
      </c>
      <c r="J127" s="115">
        <v>0</v>
      </c>
      <c r="K127" s="25">
        <f t="shared" si="33"/>
        <v>155</v>
      </c>
      <c r="L127" s="25">
        <v>31518937229</v>
      </c>
      <c r="M127" s="25" t="s">
        <v>90</v>
      </c>
      <c r="N127" s="25">
        <v>11205</v>
      </c>
      <c r="O127" s="17">
        <v>4946</v>
      </c>
      <c r="P127" s="127">
        <v>1.119</v>
      </c>
      <c r="Q127" s="127">
        <v>1.8119999999999998</v>
      </c>
      <c r="R127" s="128">
        <f t="shared" si="34"/>
        <v>2.931</v>
      </c>
      <c r="S127" s="128">
        <f t="shared" si="35"/>
        <v>3.3182219400000004</v>
      </c>
      <c r="T127" s="128">
        <f t="shared" si="36"/>
        <v>5.7320183199999999</v>
      </c>
      <c r="U127" s="128">
        <f t="shared" si="42"/>
        <v>2.1992219400000002</v>
      </c>
      <c r="V127" s="128">
        <f t="shared" si="41"/>
        <v>3.9200183200000001</v>
      </c>
      <c r="W127" s="128">
        <f t="shared" si="37"/>
        <v>0.63432891489400001</v>
      </c>
      <c r="X127" s="128">
        <f t="shared" si="38"/>
        <v>1.1718241431253336</v>
      </c>
      <c r="Y127" s="128">
        <f t="shared" si="39"/>
        <v>1.9</v>
      </c>
      <c r="Z127" s="128">
        <f t="shared" si="40"/>
        <v>3.52</v>
      </c>
    </row>
    <row r="128" spans="1:26" s="1" customFormat="1" ht="24.95" customHeight="1">
      <c r="A128" s="33" t="s">
        <v>2099</v>
      </c>
      <c r="B128" s="33" t="s">
        <v>2326</v>
      </c>
      <c r="C128" s="34">
        <v>122</v>
      </c>
      <c r="D128" s="72" t="s">
        <v>630</v>
      </c>
      <c r="E128" s="22" t="s">
        <v>2913</v>
      </c>
      <c r="F128" s="115">
        <v>21</v>
      </c>
      <c r="G128" s="115">
        <v>57</v>
      </c>
      <c r="H128" s="115">
        <v>62</v>
      </c>
      <c r="I128" s="115">
        <v>0</v>
      </c>
      <c r="J128" s="115">
        <v>0</v>
      </c>
      <c r="K128" s="25">
        <f t="shared" si="33"/>
        <v>140</v>
      </c>
      <c r="L128" s="25">
        <v>31518937831</v>
      </c>
      <c r="M128" s="25" t="s">
        <v>90</v>
      </c>
      <c r="N128" s="25">
        <v>11205</v>
      </c>
      <c r="O128" s="17">
        <v>4516</v>
      </c>
      <c r="P128" s="127">
        <v>1.4990000000000001</v>
      </c>
      <c r="Q128" s="127">
        <v>1.7429999999999999</v>
      </c>
      <c r="R128" s="128">
        <f t="shared" si="34"/>
        <v>3.242</v>
      </c>
      <c r="S128" s="128">
        <f t="shared" si="35"/>
        <v>3.0297392400000001</v>
      </c>
      <c r="T128" s="128">
        <f t="shared" si="36"/>
        <v>5.23368272</v>
      </c>
      <c r="U128" s="128">
        <f t="shared" si="42"/>
        <v>1.5307392399999999</v>
      </c>
      <c r="V128" s="128">
        <f t="shared" si="41"/>
        <v>3.4906827200000001</v>
      </c>
      <c r="W128" s="128">
        <f t="shared" si="37"/>
        <v>0.44151622145733327</v>
      </c>
      <c r="X128" s="128">
        <f t="shared" si="38"/>
        <v>1.0434814210986669</v>
      </c>
      <c r="Y128" s="128">
        <f t="shared" si="39"/>
        <v>1.32</v>
      </c>
      <c r="Z128" s="128">
        <f t="shared" si="40"/>
        <v>3.13</v>
      </c>
    </row>
    <row r="129" spans="1:26" s="1" customFormat="1" ht="24.95" customHeight="1">
      <c r="A129" s="33" t="s">
        <v>2099</v>
      </c>
      <c r="B129" s="35" t="s">
        <v>2121</v>
      </c>
      <c r="C129" s="34">
        <v>123</v>
      </c>
      <c r="D129" s="72" t="s">
        <v>623</v>
      </c>
      <c r="E129" s="22" t="s">
        <v>2123</v>
      </c>
      <c r="F129" s="115">
        <v>7</v>
      </c>
      <c r="G129" s="115">
        <v>1</v>
      </c>
      <c r="H129" s="115">
        <v>8</v>
      </c>
      <c r="I129" s="115">
        <v>0</v>
      </c>
      <c r="J129" s="115">
        <v>0</v>
      </c>
      <c r="K129" s="25">
        <f t="shared" si="33"/>
        <v>16</v>
      </c>
      <c r="L129" s="25">
        <v>31518931679</v>
      </c>
      <c r="M129" s="25" t="s">
        <v>90</v>
      </c>
      <c r="N129" s="25">
        <v>11205</v>
      </c>
      <c r="O129" s="17">
        <v>445</v>
      </c>
      <c r="P129" s="127">
        <v>0.35299999999999998</v>
      </c>
      <c r="Q129" s="127">
        <v>0.27500000000000002</v>
      </c>
      <c r="R129" s="128">
        <f t="shared" si="34"/>
        <v>0.628</v>
      </c>
      <c r="S129" s="128">
        <f t="shared" si="35"/>
        <v>0.29854605000000001</v>
      </c>
      <c r="T129" s="128">
        <f t="shared" si="36"/>
        <v>0.51571939999999994</v>
      </c>
      <c r="U129" s="151">
        <v>0</v>
      </c>
      <c r="V129" s="128">
        <f t="shared" si="41"/>
        <v>0.24071939999999992</v>
      </c>
      <c r="W129" s="128">
        <f t="shared" si="37"/>
        <v>0</v>
      </c>
      <c r="X129" s="128">
        <f t="shared" si="38"/>
        <v>7.1959052639999979E-2</v>
      </c>
      <c r="Y129" s="128">
        <f t="shared" si="39"/>
        <v>0</v>
      </c>
      <c r="Z129" s="128">
        <f t="shared" si="40"/>
        <v>0.22</v>
      </c>
    </row>
    <row r="130" spans="1:26" s="1" customFormat="1" ht="24.95" customHeight="1">
      <c r="A130" s="33" t="s">
        <v>2099</v>
      </c>
      <c r="B130" s="35" t="s">
        <v>2121</v>
      </c>
      <c r="C130" s="34">
        <v>124</v>
      </c>
      <c r="D130" s="72" t="s">
        <v>622</v>
      </c>
      <c r="E130" s="22" t="s">
        <v>2124</v>
      </c>
      <c r="F130" s="115">
        <v>9</v>
      </c>
      <c r="G130" s="115">
        <v>26</v>
      </c>
      <c r="H130" s="115">
        <v>37</v>
      </c>
      <c r="I130" s="115">
        <v>0</v>
      </c>
      <c r="J130" s="115">
        <v>0</v>
      </c>
      <c r="K130" s="25">
        <f t="shared" si="33"/>
        <v>72</v>
      </c>
      <c r="L130" s="25">
        <v>31518930085</v>
      </c>
      <c r="M130" s="25" t="s">
        <v>90</v>
      </c>
      <c r="N130" s="25">
        <v>11205</v>
      </c>
      <c r="O130" s="17">
        <v>2317</v>
      </c>
      <c r="P130" s="127">
        <v>0.72399999999999987</v>
      </c>
      <c r="Q130" s="127">
        <v>1.2869999999999999</v>
      </c>
      <c r="R130" s="128">
        <f t="shared" si="34"/>
        <v>2.0109999999999997</v>
      </c>
      <c r="S130" s="128">
        <f t="shared" si="35"/>
        <v>1.55445213</v>
      </c>
      <c r="T130" s="128">
        <f t="shared" si="36"/>
        <v>2.6852176399999999</v>
      </c>
      <c r="U130" s="128">
        <f t="shared" ref="U130:U135" si="43">S130-P130</f>
        <v>0.83045213000000018</v>
      </c>
      <c r="V130" s="128">
        <f t="shared" si="41"/>
        <v>1.3982176399999999</v>
      </c>
      <c r="W130" s="128">
        <f t="shared" si="37"/>
        <v>0.23953007602966669</v>
      </c>
      <c r="X130" s="128">
        <f t="shared" si="38"/>
        <v>0.41797385985066665</v>
      </c>
      <c r="Y130" s="128">
        <f t="shared" si="39"/>
        <v>0.72</v>
      </c>
      <c r="Z130" s="128">
        <f t="shared" si="40"/>
        <v>1.25</v>
      </c>
    </row>
    <row r="131" spans="1:26" s="1" customFormat="1" ht="24.95" customHeight="1">
      <c r="A131" s="33" t="s">
        <v>2099</v>
      </c>
      <c r="B131" s="35" t="s">
        <v>2121</v>
      </c>
      <c r="C131" s="34">
        <v>125</v>
      </c>
      <c r="D131" s="72" t="s">
        <v>619</v>
      </c>
      <c r="E131" s="22" t="s">
        <v>2122</v>
      </c>
      <c r="F131" s="115">
        <v>6</v>
      </c>
      <c r="G131" s="115">
        <v>74</v>
      </c>
      <c r="H131" s="115">
        <v>9</v>
      </c>
      <c r="I131" s="115">
        <v>0</v>
      </c>
      <c r="J131" s="115">
        <v>14</v>
      </c>
      <c r="K131" s="25">
        <f t="shared" si="33"/>
        <v>103</v>
      </c>
      <c r="L131" s="25">
        <v>31518926375</v>
      </c>
      <c r="M131" s="25" t="s">
        <v>90</v>
      </c>
      <c r="N131" s="25">
        <v>11205</v>
      </c>
      <c r="O131" s="17">
        <v>2538</v>
      </c>
      <c r="P131" s="127">
        <v>1.5660000000000001</v>
      </c>
      <c r="Q131" s="127">
        <v>1.266</v>
      </c>
      <c r="R131" s="128">
        <f t="shared" si="34"/>
        <v>2.8319999999999999</v>
      </c>
      <c r="S131" s="128">
        <f t="shared" si="35"/>
        <v>1.7027188200000001</v>
      </c>
      <c r="T131" s="128">
        <f t="shared" si="36"/>
        <v>2.9413389599999999</v>
      </c>
      <c r="U131" s="128">
        <f t="shared" si="43"/>
        <v>0.13671882000000002</v>
      </c>
      <c r="V131" s="128">
        <f t="shared" si="41"/>
        <v>1.6753389599999999</v>
      </c>
      <c r="W131" s="128">
        <f t="shared" si="37"/>
        <v>3.9434264982000006E-2</v>
      </c>
      <c r="X131" s="128">
        <f t="shared" si="38"/>
        <v>0.50081465977599993</v>
      </c>
      <c r="Y131" s="128">
        <f t="shared" si="39"/>
        <v>0.12</v>
      </c>
      <c r="Z131" s="128">
        <f t="shared" si="40"/>
        <v>1.5</v>
      </c>
    </row>
    <row r="132" spans="1:26" s="1" customFormat="1" ht="24.95" customHeight="1">
      <c r="A132" s="33" t="s">
        <v>2099</v>
      </c>
      <c r="B132" s="35" t="s">
        <v>2121</v>
      </c>
      <c r="C132" s="34">
        <v>126</v>
      </c>
      <c r="D132" s="72" t="s">
        <v>621</v>
      </c>
      <c r="E132" s="22" t="s">
        <v>2995</v>
      </c>
      <c r="F132" s="115">
        <v>1</v>
      </c>
      <c r="G132" s="115">
        <v>101</v>
      </c>
      <c r="H132" s="115">
        <v>14</v>
      </c>
      <c r="I132" s="115">
        <v>0</v>
      </c>
      <c r="J132" s="115">
        <v>6</v>
      </c>
      <c r="K132" s="25">
        <f t="shared" si="33"/>
        <v>122</v>
      </c>
      <c r="L132" s="25">
        <v>31518928816</v>
      </c>
      <c r="M132" s="25" t="s">
        <v>90</v>
      </c>
      <c r="N132" s="25">
        <v>11205</v>
      </c>
      <c r="O132" s="17">
        <v>3459</v>
      </c>
      <c r="P132" s="127">
        <v>1.24</v>
      </c>
      <c r="Q132" s="127">
        <v>2.4130000000000003</v>
      </c>
      <c r="R132" s="128">
        <f t="shared" si="34"/>
        <v>3.6530000000000005</v>
      </c>
      <c r="S132" s="128">
        <f t="shared" si="35"/>
        <v>2.32060851</v>
      </c>
      <c r="T132" s="128">
        <f t="shared" si="36"/>
        <v>4.0087042799999999</v>
      </c>
      <c r="U132" s="128">
        <f t="shared" si="43"/>
        <v>1.08060851</v>
      </c>
      <c r="V132" s="128">
        <f t="shared" si="41"/>
        <v>1.5957042799999996</v>
      </c>
      <c r="W132" s="128">
        <f t="shared" si="37"/>
        <v>0.31168351456766669</v>
      </c>
      <c r="X132" s="128">
        <f t="shared" si="38"/>
        <v>0.47700919943466658</v>
      </c>
      <c r="Y132" s="128">
        <f t="shared" si="39"/>
        <v>0.94</v>
      </c>
      <c r="Z132" s="128">
        <f t="shared" si="40"/>
        <v>1.43</v>
      </c>
    </row>
    <row r="133" spans="1:26" s="1" customFormat="1" ht="24.95" customHeight="1">
      <c r="A133" s="33" t="s">
        <v>2099</v>
      </c>
      <c r="B133" s="33" t="s">
        <v>2119</v>
      </c>
      <c r="C133" s="34">
        <v>127</v>
      </c>
      <c r="D133" s="72" t="s">
        <v>625</v>
      </c>
      <c r="E133" s="22" t="s">
        <v>2038</v>
      </c>
      <c r="F133" s="115">
        <v>0</v>
      </c>
      <c r="G133" s="115">
        <v>72</v>
      </c>
      <c r="H133" s="115">
        <v>18</v>
      </c>
      <c r="I133" s="115">
        <v>0</v>
      </c>
      <c r="J133" s="115">
        <v>0</v>
      </c>
      <c r="K133" s="25">
        <f t="shared" si="33"/>
        <v>90</v>
      </c>
      <c r="L133" s="25">
        <v>31518933417</v>
      </c>
      <c r="M133" s="25" t="s">
        <v>90</v>
      </c>
      <c r="N133" s="25">
        <v>11205</v>
      </c>
      <c r="O133" s="17">
        <v>2685</v>
      </c>
      <c r="P133" s="127">
        <v>0.83099999999999974</v>
      </c>
      <c r="Q133" s="127">
        <v>1.3389999999999997</v>
      </c>
      <c r="R133" s="128">
        <f t="shared" si="34"/>
        <v>2.1699999999999995</v>
      </c>
      <c r="S133" s="128">
        <f t="shared" si="35"/>
        <v>1.8013396500000001</v>
      </c>
      <c r="T133" s="128">
        <f t="shared" si="36"/>
        <v>3.1117001999999996</v>
      </c>
      <c r="U133" s="128">
        <f t="shared" si="43"/>
        <v>0.97033965000000033</v>
      </c>
      <c r="V133" s="128">
        <f t="shared" si="41"/>
        <v>1.7727001999999998</v>
      </c>
      <c r="W133" s="128">
        <f t="shared" si="37"/>
        <v>0.27987829971500006</v>
      </c>
      <c r="X133" s="128">
        <f t="shared" si="38"/>
        <v>0.52991917978666669</v>
      </c>
      <c r="Y133" s="128">
        <f t="shared" si="39"/>
        <v>0.84</v>
      </c>
      <c r="Z133" s="128">
        <f t="shared" si="40"/>
        <v>1.59</v>
      </c>
    </row>
    <row r="134" spans="1:26" s="1" customFormat="1" ht="24.95" customHeight="1">
      <c r="A134" s="33" t="s">
        <v>2099</v>
      </c>
      <c r="B134" s="33" t="s">
        <v>2119</v>
      </c>
      <c r="C134" s="34">
        <v>128</v>
      </c>
      <c r="D134" s="72" t="s">
        <v>624</v>
      </c>
      <c r="E134" s="22" t="s">
        <v>2120</v>
      </c>
      <c r="F134" s="115">
        <v>2</v>
      </c>
      <c r="G134" s="115">
        <v>49</v>
      </c>
      <c r="H134" s="115">
        <v>79</v>
      </c>
      <c r="I134" s="115">
        <v>0</v>
      </c>
      <c r="J134" s="115">
        <v>0</v>
      </c>
      <c r="K134" s="25">
        <f t="shared" si="33"/>
        <v>130</v>
      </c>
      <c r="L134" s="25">
        <v>31518932797</v>
      </c>
      <c r="M134" s="25" t="s">
        <v>90</v>
      </c>
      <c r="N134" s="25">
        <v>11205</v>
      </c>
      <c r="O134" s="17">
        <v>3869</v>
      </c>
      <c r="P134" s="127">
        <v>1.4889999999999997</v>
      </c>
      <c r="Q134" s="127">
        <v>1.677</v>
      </c>
      <c r="R134" s="128">
        <f t="shared" si="34"/>
        <v>3.1659999999999995</v>
      </c>
      <c r="S134" s="128">
        <f t="shared" si="35"/>
        <v>2.5956734100000003</v>
      </c>
      <c r="T134" s="128">
        <f t="shared" si="36"/>
        <v>4.4838614799999998</v>
      </c>
      <c r="U134" s="128">
        <f t="shared" si="43"/>
        <v>1.1066734100000006</v>
      </c>
      <c r="V134" s="128">
        <f t="shared" si="41"/>
        <v>2.8068614799999998</v>
      </c>
      <c r="W134" s="128">
        <f t="shared" si="37"/>
        <v>0.31920150055766683</v>
      </c>
      <c r="X134" s="128">
        <f t="shared" si="38"/>
        <v>0.83906445842133337</v>
      </c>
      <c r="Y134" s="128">
        <f t="shared" si="39"/>
        <v>0.96</v>
      </c>
      <c r="Z134" s="128">
        <f t="shared" si="40"/>
        <v>2.52</v>
      </c>
    </row>
    <row r="135" spans="1:26" s="1" customFormat="1" ht="24.95" customHeight="1">
      <c r="A135" s="33" t="s">
        <v>2099</v>
      </c>
      <c r="B135" s="33" t="s">
        <v>2615</v>
      </c>
      <c r="C135" s="34">
        <v>129</v>
      </c>
      <c r="D135" s="72" t="s">
        <v>1558</v>
      </c>
      <c r="E135" s="22" t="s">
        <v>12</v>
      </c>
      <c r="F135" s="115">
        <v>0</v>
      </c>
      <c r="G135" s="115">
        <v>33</v>
      </c>
      <c r="H135" s="115">
        <v>0</v>
      </c>
      <c r="I135" s="115">
        <v>0</v>
      </c>
      <c r="J135" s="115">
        <v>0</v>
      </c>
      <c r="K135" s="25">
        <f t="shared" ref="K135:K166" si="44">J135+I135+H135+G135+F135</f>
        <v>33</v>
      </c>
      <c r="L135" s="25">
        <v>33399222378</v>
      </c>
      <c r="M135" s="25" t="s">
        <v>90</v>
      </c>
      <c r="N135" s="25">
        <v>11205</v>
      </c>
      <c r="O135" s="17">
        <v>1141</v>
      </c>
      <c r="P135" s="127">
        <v>0.26900000000000002</v>
      </c>
      <c r="Q135" s="127">
        <v>0.35300000000000009</v>
      </c>
      <c r="R135" s="128">
        <f t="shared" ref="R135:R166" si="45">P135+Q135</f>
        <v>0.62200000000000011</v>
      </c>
      <c r="S135" s="128">
        <f t="shared" ref="S135:S166" si="46">O135*0.00067089</f>
        <v>0.7654854900000001</v>
      </c>
      <c r="T135" s="128">
        <f t="shared" ref="T135:T166" si="47">O135*0.00115892</f>
        <v>1.3223277199999999</v>
      </c>
      <c r="U135" s="128">
        <f t="shared" si="43"/>
        <v>0.49648549000000008</v>
      </c>
      <c r="V135" s="128">
        <f t="shared" si="41"/>
        <v>0.96932771999999978</v>
      </c>
      <c r="W135" s="128">
        <f t="shared" ref="W135:W166" si="48">U135/3*86.53%</f>
        <v>0.14320296483233336</v>
      </c>
      <c r="X135" s="128">
        <f t="shared" ref="X135:X166" si="49">V135/3*89.68%</f>
        <v>0.28976436643199993</v>
      </c>
      <c r="Y135" s="128">
        <f t="shared" ref="Y135:Y166" si="50">ROUND(W135*3,2)</f>
        <v>0.43</v>
      </c>
      <c r="Z135" s="128">
        <f t="shared" ref="Z135:Z166" si="51">ROUND(X135*3,2)</f>
        <v>0.87</v>
      </c>
    </row>
    <row r="136" spans="1:26" s="1" customFormat="1" ht="24.95" customHeight="1">
      <c r="A136" s="33" t="s">
        <v>2099</v>
      </c>
      <c r="B136" s="33" t="s">
        <v>2615</v>
      </c>
      <c r="C136" s="34">
        <v>130</v>
      </c>
      <c r="D136" s="72" t="s">
        <v>620</v>
      </c>
      <c r="E136" s="22" t="s">
        <v>87</v>
      </c>
      <c r="F136" s="115">
        <v>0</v>
      </c>
      <c r="G136" s="115">
        <v>71</v>
      </c>
      <c r="H136" s="115">
        <v>0</v>
      </c>
      <c r="I136" s="115">
        <v>0</v>
      </c>
      <c r="J136" s="115">
        <v>0</v>
      </c>
      <c r="K136" s="25">
        <f t="shared" si="44"/>
        <v>71</v>
      </c>
      <c r="L136" s="25">
        <v>31518927709</v>
      </c>
      <c r="M136" s="25" t="s">
        <v>90</v>
      </c>
      <c r="N136" s="25">
        <v>11205</v>
      </c>
      <c r="O136" s="17">
        <v>2141</v>
      </c>
      <c r="P136" s="127">
        <v>1.9060000000000001</v>
      </c>
      <c r="Q136" s="127">
        <v>1.3859999999999999</v>
      </c>
      <c r="R136" s="128">
        <f t="shared" si="45"/>
        <v>3.2919999999999998</v>
      </c>
      <c r="S136" s="128">
        <f t="shared" si="46"/>
        <v>1.4363754900000001</v>
      </c>
      <c r="T136" s="128">
        <f t="shared" si="47"/>
        <v>2.4812477199999998</v>
      </c>
      <c r="U136" s="151">
        <v>0</v>
      </c>
      <c r="V136" s="128">
        <f t="shared" si="41"/>
        <v>1.0952477199999999</v>
      </c>
      <c r="W136" s="128">
        <f t="shared" si="48"/>
        <v>0</v>
      </c>
      <c r="X136" s="128">
        <f t="shared" si="49"/>
        <v>0.32740605176533333</v>
      </c>
      <c r="Y136" s="128">
        <f t="shared" si="50"/>
        <v>0</v>
      </c>
      <c r="Z136" s="128">
        <f t="shared" si="51"/>
        <v>0.98</v>
      </c>
    </row>
    <row r="137" spans="1:26" s="1" customFormat="1" ht="24.95" customHeight="1">
      <c r="A137" s="33" t="s">
        <v>2099</v>
      </c>
      <c r="B137" s="33" t="s">
        <v>2115</v>
      </c>
      <c r="C137" s="34">
        <v>131</v>
      </c>
      <c r="D137" s="72" t="s">
        <v>611</v>
      </c>
      <c r="E137" s="22" t="s">
        <v>2118</v>
      </c>
      <c r="F137" s="115">
        <v>1</v>
      </c>
      <c r="G137" s="115">
        <v>61</v>
      </c>
      <c r="H137" s="115">
        <v>0</v>
      </c>
      <c r="I137" s="115">
        <v>0</v>
      </c>
      <c r="J137" s="115">
        <v>0</v>
      </c>
      <c r="K137" s="25">
        <f t="shared" si="44"/>
        <v>62</v>
      </c>
      <c r="L137" s="25">
        <v>31518911675</v>
      </c>
      <c r="M137" s="25" t="s">
        <v>90</v>
      </c>
      <c r="N137" s="25">
        <v>11205</v>
      </c>
      <c r="O137" s="17">
        <v>923</v>
      </c>
      <c r="P137" s="127">
        <v>6.3069999999999995</v>
      </c>
      <c r="Q137" s="127">
        <v>5.5990000000000002</v>
      </c>
      <c r="R137" s="128">
        <f t="shared" si="45"/>
        <v>11.905999999999999</v>
      </c>
      <c r="S137" s="128">
        <f t="shared" si="46"/>
        <v>0.61923147000000001</v>
      </c>
      <c r="T137" s="128">
        <f t="shared" si="47"/>
        <v>1.0696831599999999</v>
      </c>
      <c r="U137" s="151">
        <v>0</v>
      </c>
      <c r="V137" s="151">
        <v>0</v>
      </c>
      <c r="W137" s="128">
        <f t="shared" si="48"/>
        <v>0</v>
      </c>
      <c r="X137" s="128">
        <f t="shared" si="49"/>
        <v>0</v>
      </c>
      <c r="Y137" s="128">
        <f t="shared" si="50"/>
        <v>0</v>
      </c>
      <c r="Z137" s="128">
        <f t="shared" si="51"/>
        <v>0</v>
      </c>
    </row>
    <row r="138" spans="1:26" s="1" customFormat="1" ht="24.95" customHeight="1">
      <c r="A138" s="33" t="s">
        <v>2099</v>
      </c>
      <c r="B138" s="33" t="s">
        <v>2115</v>
      </c>
      <c r="C138" s="34">
        <v>132</v>
      </c>
      <c r="D138" s="72" t="s">
        <v>609</v>
      </c>
      <c r="E138" s="22" t="s">
        <v>2116</v>
      </c>
      <c r="F138" s="115">
        <v>31</v>
      </c>
      <c r="G138" s="115">
        <v>75</v>
      </c>
      <c r="H138" s="115">
        <v>109</v>
      </c>
      <c r="I138" s="115">
        <v>0</v>
      </c>
      <c r="J138" s="115">
        <v>0</v>
      </c>
      <c r="K138" s="25">
        <f t="shared" si="44"/>
        <v>215</v>
      </c>
      <c r="L138" s="25">
        <v>31518893360</v>
      </c>
      <c r="M138" s="25" t="s">
        <v>90</v>
      </c>
      <c r="N138" s="25">
        <v>11205</v>
      </c>
      <c r="O138" s="17">
        <v>5999</v>
      </c>
      <c r="P138" s="127">
        <v>0.38100000000000001</v>
      </c>
      <c r="Q138" s="127">
        <v>-0.50800000000000001</v>
      </c>
      <c r="R138" s="128">
        <f t="shared" si="45"/>
        <v>-0.127</v>
      </c>
      <c r="S138" s="128">
        <f t="shared" si="46"/>
        <v>4.0246691100000005</v>
      </c>
      <c r="T138" s="128">
        <f t="shared" si="47"/>
        <v>6.9523610799999993</v>
      </c>
      <c r="U138" s="128">
        <f t="shared" ref="U138:V140" si="52">S138-P138</f>
        <v>3.6436691100000003</v>
      </c>
      <c r="V138" s="128">
        <f t="shared" si="52"/>
        <v>7.4603610799999993</v>
      </c>
      <c r="W138" s="128">
        <f t="shared" si="48"/>
        <v>1.0509556269610001</v>
      </c>
      <c r="X138" s="128">
        <f t="shared" si="49"/>
        <v>2.2301506055146665</v>
      </c>
      <c r="Y138" s="128">
        <f t="shared" si="50"/>
        <v>3.15</v>
      </c>
      <c r="Z138" s="128">
        <f t="shared" si="51"/>
        <v>6.69</v>
      </c>
    </row>
    <row r="139" spans="1:26" s="1" customFormat="1" ht="24.95" customHeight="1">
      <c r="A139" s="33" t="s">
        <v>2099</v>
      </c>
      <c r="B139" s="33" t="s">
        <v>2115</v>
      </c>
      <c r="C139" s="34">
        <v>133</v>
      </c>
      <c r="D139" s="72" t="s">
        <v>610</v>
      </c>
      <c r="E139" s="22" t="s">
        <v>2117</v>
      </c>
      <c r="F139" s="115">
        <v>2</v>
      </c>
      <c r="G139" s="115">
        <v>137</v>
      </c>
      <c r="H139" s="115">
        <v>0</v>
      </c>
      <c r="I139" s="115">
        <v>0</v>
      </c>
      <c r="J139" s="115">
        <v>0</v>
      </c>
      <c r="K139" s="25">
        <f t="shared" si="44"/>
        <v>139</v>
      </c>
      <c r="L139" s="25">
        <v>31518910116</v>
      </c>
      <c r="M139" s="25" t="s">
        <v>90</v>
      </c>
      <c r="N139" s="25">
        <v>11205</v>
      </c>
      <c r="O139" s="17">
        <v>4624</v>
      </c>
      <c r="P139" s="127">
        <v>0.97499999999999998</v>
      </c>
      <c r="Q139" s="127">
        <v>1.9279999999999999</v>
      </c>
      <c r="R139" s="128">
        <f t="shared" si="45"/>
        <v>2.903</v>
      </c>
      <c r="S139" s="128">
        <f t="shared" si="46"/>
        <v>3.1021953600000001</v>
      </c>
      <c r="T139" s="128">
        <f t="shared" si="47"/>
        <v>5.3588460799999993</v>
      </c>
      <c r="U139" s="128">
        <f t="shared" si="52"/>
        <v>2.12719536</v>
      </c>
      <c r="V139" s="128">
        <f t="shared" si="52"/>
        <v>3.4308460799999994</v>
      </c>
      <c r="W139" s="128">
        <f t="shared" si="48"/>
        <v>0.61355404833599991</v>
      </c>
      <c r="X139" s="128">
        <f t="shared" si="49"/>
        <v>1.0255942548479999</v>
      </c>
      <c r="Y139" s="128">
        <f t="shared" si="50"/>
        <v>1.84</v>
      </c>
      <c r="Z139" s="128">
        <f t="shared" si="51"/>
        <v>3.08</v>
      </c>
    </row>
    <row r="140" spans="1:26" s="1" customFormat="1" ht="24.95" customHeight="1">
      <c r="A140" s="33" t="s">
        <v>2099</v>
      </c>
      <c r="B140" s="33" t="s">
        <v>2111</v>
      </c>
      <c r="C140" s="34">
        <v>134</v>
      </c>
      <c r="D140" s="72" t="s">
        <v>632</v>
      </c>
      <c r="E140" s="22" t="s">
        <v>2114</v>
      </c>
      <c r="F140" s="115">
        <v>0</v>
      </c>
      <c r="G140" s="115">
        <v>304</v>
      </c>
      <c r="H140" s="115">
        <v>15</v>
      </c>
      <c r="I140" s="115">
        <v>0</v>
      </c>
      <c r="J140" s="115">
        <v>0</v>
      </c>
      <c r="K140" s="25">
        <f t="shared" si="44"/>
        <v>319</v>
      </c>
      <c r="L140" s="25">
        <v>31518939511</v>
      </c>
      <c r="M140" s="25" t="s">
        <v>90</v>
      </c>
      <c r="N140" s="25">
        <v>11205</v>
      </c>
      <c r="O140" s="17">
        <v>7789</v>
      </c>
      <c r="P140" s="127">
        <v>4.9120000000000008</v>
      </c>
      <c r="Q140" s="127">
        <v>4.7939999999999987</v>
      </c>
      <c r="R140" s="128">
        <f t="shared" si="45"/>
        <v>9.7059999999999995</v>
      </c>
      <c r="S140" s="128">
        <f t="shared" si="46"/>
        <v>5.2255622100000005</v>
      </c>
      <c r="T140" s="128">
        <f t="shared" si="47"/>
        <v>9.026827879999999</v>
      </c>
      <c r="U140" s="128">
        <f t="shared" si="52"/>
        <v>0.31356220999999973</v>
      </c>
      <c r="V140" s="128">
        <f t="shared" si="52"/>
        <v>4.2328278800000003</v>
      </c>
      <c r="W140" s="128">
        <f t="shared" si="48"/>
        <v>9.0441793437666576E-2</v>
      </c>
      <c r="X140" s="128">
        <f t="shared" si="49"/>
        <v>1.2653333475946666</v>
      </c>
      <c r="Y140" s="128">
        <f t="shared" si="50"/>
        <v>0.27</v>
      </c>
      <c r="Z140" s="128">
        <f t="shared" si="51"/>
        <v>3.8</v>
      </c>
    </row>
    <row r="141" spans="1:26" s="1" customFormat="1" ht="24.95" customHeight="1">
      <c r="A141" s="22" t="s">
        <v>2218</v>
      </c>
      <c r="B141" s="33" t="s">
        <v>2169</v>
      </c>
      <c r="C141" s="34">
        <v>135</v>
      </c>
      <c r="D141" s="72" t="s">
        <v>1510</v>
      </c>
      <c r="E141" s="22" t="s">
        <v>2170</v>
      </c>
      <c r="F141" s="115">
        <v>9</v>
      </c>
      <c r="G141" s="115">
        <v>70</v>
      </c>
      <c r="H141" s="115">
        <v>46</v>
      </c>
      <c r="I141" s="115">
        <v>0</v>
      </c>
      <c r="J141" s="115">
        <v>0</v>
      </c>
      <c r="K141" s="25">
        <f t="shared" si="44"/>
        <v>125</v>
      </c>
      <c r="L141" s="25">
        <v>31521508921</v>
      </c>
      <c r="M141" s="25" t="s">
        <v>90</v>
      </c>
      <c r="N141" s="25">
        <v>11205</v>
      </c>
      <c r="O141" s="17">
        <v>3132</v>
      </c>
      <c r="P141" s="127">
        <v>2.2609999999999997</v>
      </c>
      <c r="Q141" s="127">
        <v>1.4740000000000006</v>
      </c>
      <c r="R141" s="128">
        <f t="shared" si="45"/>
        <v>3.7350000000000003</v>
      </c>
      <c r="S141" s="128">
        <f t="shared" si="46"/>
        <v>2.1012274800000004</v>
      </c>
      <c r="T141" s="128">
        <f t="shared" si="47"/>
        <v>3.6297374399999995</v>
      </c>
      <c r="U141" s="151">
        <v>0</v>
      </c>
      <c r="V141" s="128">
        <f t="shared" ref="V141:V166" si="53">T141-Q141</f>
        <v>2.1557374399999989</v>
      </c>
      <c r="W141" s="128">
        <f t="shared" si="48"/>
        <v>0</v>
      </c>
      <c r="X141" s="128">
        <f t="shared" si="49"/>
        <v>0.64442177873066642</v>
      </c>
      <c r="Y141" s="128">
        <f t="shared" si="50"/>
        <v>0</v>
      </c>
      <c r="Z141" s="128">
        <f t="shared" si="51"/>
        <v>1.93</v>
      </c>
    </row>
    <row r="142" spans="1:26" s="1" customFormat="1" ht="24.95" customHeight="1">
      <c r="A142" s="22" t="s">
        <v>2218</v>
      </c>
      <c r="B142" s="33" t="s">
        <v>2169</v>
      </c>
      <c r="C142" s="34">
        <v>136</v>
      </c>
      <c r="D142" s="72" t="s">
        <v>1511</v>
      </c>
      <c r="E142" s="22" t="s">
        <v>2171</v>
      </c>
      <c r="F142" s="115">
        <v>0</v>
      </c>
      <c r="G142" s="115">
        <v>121</v>
      </c>
      <c r="H142" s="115">
        <v>1</v>
      </c>
      <c r="I142" s="115">
        <v>0</v>
      </c>
      <c r="J142" s="115">
        <v>0</v>
      </c>
      <c r="K142" s="25">
        <f t="shared" si="44"/>
        <v>122</v>
      </c>
      <c r="L142" s="25">
        <v>31521509049</v>
      </c>
      <c r="M142" s="25" t="s">
        <v>90</v>
      </c>
      <c r="N142" s="25">
        <v>11205</v>
      </c>
      <c r="O142" s="17">
        <v>2974</v>
      </c>
      <c r="P142" s="127">
        <v>0.94499999999999995</v>
      </c>
      <c r="Q142" s="127">
        <v>1.0569999999999997</v>
      </c>
      <c r="R142" s="128">
        <f t="shared" si="45"/>
        <v>2.0019999999999998</v>
      </c>
      <c r="S142" s="128">
        <f t="shared" si="46"/>
        <v>1.99522686</v>
      </c>
      <c r="T142" s="128">
        <f t="shared" si="47"/>
        <v>3.4466280799999995</v>
      </c>
      <c r="U142" s="128">
        <f t="shared" ref="U142:U156" si="54">S142-P142</f>
        <v>1.05022686</v>
      </c>
      <c r="V142" s="128">
        <f t="shared" si="53"/>
        <v>2.3896280799999996</v>
      </c>
      <c r="W142" s="128">
        <f t="shared" si="48"/>
        <v>0.30292043398599994</v>
      </c>
      <c r="X142" s="128">
        <f t="shared" si="49"/>
        <v>0.71433948738133324</v>
      </c>
      <c r="Y142" s="128">
        <f t="shared" si="50"/>
        <v>0.91</v>
      </c>
      <c r="Z142" s="128">
        <f t="shared" si="51"/>
        <v>2.14</v>
      </c>
    </row>
    <row r="143" spans="1:26" s="1" customFormat="1" ht="24.95" customHeight="1">
      <c r="A143" s="22" t="s">
        <v>2218</v>
      </c>
      <c r="B143" s="22" t="s">
        <v>2218</v>
      </c>
      <c r="C143" s="34">
        <v>137</v>
      </c>
      <c r="D143" s="72" t="s">
        <v>1518</v>
      </c>
      <c r="E143" s="22" t="s">
        <v>2305</v>
      </c>
      <c r="F143" s="115">
        <v>3</v>
      </c>
      <c r="G143" s="115">
        <v>69</v>
      </c>
      <c r="H143" s="115">
        <v>34</v>
      </c>
      <c r="I143" s="115">
        <v>0</v>
      </c>
      <c r="J143" s="115">
        <v>1</v>
      </c>
      <c r="K143" s="25">
        <f t="shared" si="44"/>
        <v>107</v>
      </c>
      <c r="L143" s="25">
        <v>31521509980</v>
      </c>
      <c r="M143" s="25" t="s">
        <v>90</v>
      </c>
      <c r="N143" s="25">
        <v>11205</v>
      </c>
      <c r="O143" s="17">
        <v>3619</v>
      </c>
      <c r="P143" s="127">
        <v>1.5220000000000002</v>
      </c>
      <c r="Q143" s="127">
        <v>1.4540000000000002</v>
      </c>
      <c r="R143" s="128">
        <f t="shared" si="45"/>
        <v>2.9760000000000004</v>
      </c>
      <c r="S143" s="128">
        <f t="shared" si="46"/>
        <v>2.4279509100000003</v>
      </c>
      <c r="T143" s="128">
        <f t="shared" si="47"/>
        <v>4.1941314799999994</v>
      </c>
      <c r="U143" s="128">
        <f t="shared" si="54"/>
        <v>0.90595091000000005</v>
      </c>
      <c r="V143" s="128">
        <f t="shared" si="53"/>
        <v>2.7401314799999992</v>
      </c>
      <c r="W143" s="128">
        <f t="shared" si="48"/>
        <v>0.26130644080766663</v>
      </c>
      <c r="X143" s="128">
        <f t="shared" si="49"/>
        <v>0.81911663708799975</v>
      </c>
      <c r="Y143" s="128">
        <f t="shared" si="50"/>
        <v>0.78</v>
      </c>
      <c r="Z143" s="128">
        <f t="shared" si="51"/>
        <v>2.46</v>
      </c>
    </row>
    <row r="144" spans="1:26" s="1" customFormat="1" ht="24.95" customHeight="1">
      <c r="A144" s="22" t="s">
        <v>2218</v>
      </c>
      <c r="B144" s="22" t="s">
        <v>2218</v>
      </c>
      <c r="C144" s="34">
        <v>138</v>
      </c>
      <c r="D144" s="72" t="s">
        <v>1517</v>
      </c>
      <c r="E144" s="22" t="s">
        <v>2221</v>
      </c>
      <c r="F144" s="115">
        <v>0</v>
      </c>
      <c r="G144" s="115">
        <v>47</v>
      </c>
      <c r="H144" s="115">
        <v>2</v>
      </c>
      <c r="I144" s="115">
        <v>0</v>
      </c>
      <c r="J144" s="115">
        <v>3</v>
      </c>
      <c r="K144" s="25">
        <f t="shared" si="44"/>
        <v>52</v>
      </c>
      <c r="L144" s="25">
        <v>31521509902</v>
      </c>
      <c r="M144" s="25" t="s">
        <v>90</v>
      </c>
      <c r="N144" s="25">
        <v>11205</v>
      </c>
      <c r="O144" s="17">
        <v>1738</v>
      </c>
      <c r="P144" s="127">
        <v>0.46899999999999997</v>
      </c>
      <c r="Q144" s="127">
        <v>0.62400000000000011</v>
      </c>
      <c r="R144" s="128">
        <f t="shared" si="45"/>
        <v>1.093</v>
      </c>
      <c r="S144" s="128">
        <f t="shared" si="46"/>
        <v>1.16600682</v>
      </c>
      <c r="T144" s="128">
        <f t="shared" si="47"/>
        <v>2.01420296</v>
      </c>
      <c r="U144" s="128">
        <f t="shared" si="54"/>
        <v>0.69700682000000003</v>
      </c>
      <c r="V144" s="128">
        <f t="shared" si="53"/>
        <v>1.3902029599999999</v>
      </c>
      <c r="W144" s="128">
        <f t="shared" si="48"/>
        <v>0.20104000044866666</v>
      </c>
      <c r="X144" s="128">
        <f t="shared" si="49"/>
        <v>0.41557800484266666</v>
      </c>
      <c r="Y144" s="128">
        <f t="shared" si="50"/>
        <v>0.6</v>
      </c>
      <c r="Z144" s="128">
        <f t="shared" si="51"/>
        <v>1.25</v>
      </c>
    </row>
    <row r="145" spans="1:26" s="1" customFormat="1" ht="24.95" customHeight="1">
      <c r="A145" s="22" t="s">
        <v>2218</v>
      </c>
      <c r="B145" s="22" t="s">
        <v>2218</v>
      </c>
      <c r="C145" s="34">
        <v>139</v>
      </c>
      <c r="D145" s="72" t="s">
        <v>1512</v>
      </c>
      <c r="E145" s="22" t="s">
        <v>2219</v>
      </c>
      <c r="F145" s="115">
        <v>2</v>
      </c>
      <c r="G145" s="115">
        <v>33</v>
      </c>
      <c r="H145" s="115">
        <v>19</v>
      </c>
      <c r="I145" s="115">
        <v>0</v>
      </c>
      <c r="J145" s="115">
        <v>0</v>
      </c>
      <c r="K145" s="25">
        <f t="shared" si="44"/>
        <v>54</v>
      </c>
      <c r="L145" s="25">
        <v>31521509152</v>
      </c>
      <c r="M145" s="25" t="s">
        <v>90</v>
      </c>
      <c r="N145" s="25">
        <v>11205</v>
      </c>
      <c r="O145" s="17">
        <v>1414</v>
      </c>
      <c r="P145" s="127">
        <v>-4.0999999999999925E-2</v>
      </c>
      <c r="Q145" s="127">
        <v>0.46</v>
      </c>
      <c r="R145" s="128">
        <f t="shared" si="45"/>
        <v>0.41900000000000009</v>
      </c>
      <c r="S145" s="128">
        <f t="shared" si="46"/>
        <v>0.94863846000000007</v>
      </c>
      <c r="T145" s="128">
        <f t="shared" si="47"/>
        <v>1.6387128799999999</v>
      </c>
      <c r="U145" s="128">
        <f t="shared" si="54"/>
        <v>0.98963846</v>
      </c>
      <c r="V145" s="128">
        <f t="shared" si="53"/>
        <v>1.17871288</v>
      </c>
      <c r="W145" s="128">
        <f t="shared" si="48"/>
        <v>0.28544471981266667</v>
      </c>
      <c r="X145" s="128">
        <f t="shared" si="49"/>
        <v>0.35235657026133332</v>
      </c>
      <c r="Y145" s="128">
        <f t="shared" si="50"/>
        <v>0.86</v>
      </c>
      <c r="Z145" s="128">
        <f t="shared" si="51"/>
        <v>1.06</v>
      </c>
    </row>
    <row r="146" spans="1:26" s="1" customFormat="1" ht="24.95" customHeight="1">
      <c r="A146" s="22" t="s">
        <v>2218</v>
      </c>
      <c r="B146" s="22" t="s">
        <v>2218</v>
      </c>
      <c r="C146" s="34">
        <v>140</v>
      </c>
      <c r="D146" s="72" t="s">
        <v>1515</v>
      </c>
      <c r="E146" s="22" t="s">
        <v>2222</v>
      </c>
      <c r="F146" s="115">
        <v>0</v>
      </c>
      <c r="G146" s="115">
        <v>134</v>
      </c>
      <c r="H146" s="115">
        <v>0</v>
      </c>
      <c r="I146" s="115">
        <v>0</v>
      </c>
      <c r="J146" s="115">
        <v>0</v>
      </c>
      <c r="K146" s="25">
        <f t="shared" si="44"/>
        <v>134</v>
      </c>
      <c r="L146" s="25">
        <v>31521509695</v>
      </c>
      <c r="M146" s="25" t="s">
        <v>90</v>
      </c>
      <c r="N146" s="25">
        <v>11205</v>
      </c>
      <c r="O146" s="17">
        <v>4082</v>
      </c>
      <c r="P146" s="127">
        <v>0.95499999999999996</v>
      </c>
      <c r="Q146" s="127">
        <v>2.12</v>
      </c>
      <c r="R146" s="128">
        <f t="shared" si="45"/>
        <v>3.0750000000000002</v>
      </c>
      <c r="S146" s="128">
        <f t="shared" si="46"/>
        <v>2.7385729800000003</v>
      </c>
      <c r="T146" s="128">
        <f t="shared" si="47"/>
        <v>4.7307114399999994</v>
      </c>
      <c r="U146" s="128">
        <f t="shared" si="54"/>
        <v>1.7835729800000002</v>
      </c>
      <c r="V146" s="128">
        <f t="shared" si="53"/>
        <v>2.6107114399999993</v>
      </c>
      <c r="W146" s="128">
        <f t="shared" si="48"/>
        <v>0.51444189986466671</v>
      </c>
      <c r="X146" s="128">
        <f t="shared" si="49"/>
        <v>0.78042867313066644</v>
      </c>
      <c r="Y146" s="128">
        <f t="shared" si="50"/>
        <v>1.54</v>
      </c>
      <c r="Z146" s="128">
        <f t="shared" si="51"/>
        <v>2.34</v>
      </c>
    </row>
    <row r="147" spans="1:26" s="1" customFormat="1" ht="24.95" customHeight="1">
      <c r="A147" s="22" t="s">
        <v>2218</v>
      </c>
      <c r="B147" s="22" t="s">
        <v>2218</v>
      </c>
      <c r="C147" s="34">
        <v>141</v>
      </c>
      <c r="D147" s="72" t="s">
        <v>1513</v>
      </c>
      <c r="E147" s="22" t="s">
        <v>2220</v>
      </c>
      <c r="F147" s="115">
        <v>0</v>
      </c>
      <c r="G147" s="115">
        <v>187</v>
      </c>
      <c r="H147" s="115">
        <v>0</v>
      </c>
      <c r="I147" s="115">
        <v>0</v>
      </c>
      <c r="J147" s="115">
        <v>0</v>
      </c>
      <c r="K147" s="25">
        <f t="shared" si="44"/>
        <v>187</v>
      </c>
      <c r="L147" s="25">
        <v>31521509265</v>
      </c>
      <c r="M147" s="25" t="s">
        <v>90</v>
      </c>
      <c r="N147" s="25">
        <v>11205</v>
      </c>
      <c r="O147" s="17">
        <v>6156</v>
      </c>
      <c r="P147" s="127">
        <v>1.0340000000000003</v>
      </c>
      <c r="Q147" s="127">
        <v>1.5669999999999997</v>
      </c>
      <c r="R147" s="128">
        <f t="shared" si="45"/>
        <v>2.601</v>
      </c>
      <c r="S147" s="128">
        <f t="shared" si="46"/>
        <v>4.1299988400000007</v>
      </c>
      <c r="T147" s="128">
        <f t="shared" si="47"/>
        <v>7.1343115199999998</v>
      </c>
      <c r="U147" s="128">
        <f t="shared" si="54"/>
        <v>3.0959988400000005</v>
      </c>
      <c r="V147" s="128">
        <f t="shared" si="53"/>
        <v>5.5673115200000005</v>
      </c>
      <c r="W147" s="128">
        <f t="shared" si="48"/>
        <v>0.89298926541733348</v>
      </c>
      <c r="X147" s="128">
        <f t="shared" si="49"/>
        <v>1.6642549903786668</v>
      </c>
      <c r="Y147" s="128">
        <f t="shared" si="50"/>
        <v>2.68</v>
      </c>
      <c r="Z147" s="128">
        <f t="shared" si="51"/>
        <v>4.99</v>
      </c>
    </row>
    <row r="148" spans="1:26" s="1" customFormat="1" ht="24.95" customHeight="1">
      <c r="A148" s="22" t="s">
        <v>2218</v>
      </c>
      <c r="B148" s="22" t="s">
        <v>2327</v>
      </c>
      <c r="C148" s="34">
        <v>142</v>
      </c>
      <c r="D148" s="72" t="s">
        <v>1519</v>
      </c>
      <c r="E148" s="22" t="s">
        <v>2329</v>
      </c>
      <c r="F148" s="115">
        <v>9</v>
      </c>
      <c r="G148" s="115">
        <v>32</v>
      </c>
      <c r="H148" s="115">
        <v>67</v>
      </c>
      <c r="I148" s="115">
        <v>0</v>
      </c>
      <c r="J148" s="115">
        <v>0</v>
      </c>
      <c r="K148" s="25">
        <f t="shared" si="44"/>
        <v>108</v>
      </c>
      <c r="L148" s="25">
        <v>31521510099</v>
      </c>
      <c r="M148" s="25" t="s">
        <v>90</v>
      </c>
      <c r="N148" s="25">
        <v>11205</v>
      </c>
      <c r="O148" s="17">
        <v>3496</v>
      </c>
      <c r="P148" s="127">
        <v>0.44400000000000017</v>
      </c>
      <c r="Q148" s="127">
        <v>0.81899999999999995</v>
      </c>
      <c r="R148" s="128">
        <f t="shared" si="45"/>
        <v>1.2630000000000001</v>
      </c>
      <c r="S148" s="128">
        <f t="shared" si="46"/>
        <v>2.34543144</v>
      </c>
      <c r="T148" s="128">
        <f t="shared" si="47"/>
        <v>4.0515843199999999</v>
      </c>
      <c r="U148" s="128">
        <f t="shared" si="54"/>
        <v>1.9014314399999999</v>
      </c>
      <c r="V148" s="128">
        <f t="shared" si="53"/>
        <v>3.23258432</v>
      </c>
      <c r="W148" s="128">
        <f t="shared" si="48"/>
        <v>0.54843620834399998</v>
      </c>
      <c r="X148" s="128">
        <f t="shared" si="49"/>
        <v>0.96632720605866673</v>
      </c>
      <c r="Y148" s="128">
        <f t="shared" si="50"/>
        <v>1.65</v>
      </c>
      <c r="Z148" s="128">
        <f t="shared" si="51"/>
        <v>2.9</v>
      </c>
    </row>
    <row r="149" spans="1:26" s="1" customFormat="1" ht="24.95" customHeight="1">
      <c r="A149" s="22" t="s">
        <v>2218</v>
      </c>
      <c r="B149" s="22" t="s">
        <v>2327</v>
      </c>
      <c r="C149" s="34">
        <v>143</v>
      </c>
      <c r="D149" s="72" t="s">
        <v>1509</v>
      </c>
      <c r="E149" s="22" t="s">
        <v>2328</v>
      </c>
      <c r="F149" s="115">
        <v>18</v>
      </c>
      <c r="G149" s="115">
        <v>117</v>
      </c>
      <c r="H149" s="115">
        <v>22</v>
      </c>
      <c r="I149" s="115">
        <v>0</v>
      </c>
      <c r="J149" s="115">
        <v>0</v>
      </c>
      <c r="K149" s="25">
        <f t="shared" si="44"/>
        <v>157</v>
      </c>
      <c r="L149" s="25">
        <v>31521508841</v>
      </c>
      <c r="M149" s="25" t="s">
        <v>90</v>
      </c>
      <c r="N149" s="25">
        <v>11205</v>
      </c>
      <c r="O149" s="17">
        <v>4942</v>
      </c>
      <c r="P149" s="127">
        <v>0.99200000000000044</v>
      </c>
      <c r="Q149" s="127">
        <v>1.5939999999999999</v>
      </c>
      <c r="R149" s="128">
        <f t="shared" si="45"/>
        <v>2.5860000000000003</v>
      </c>
      <c r="S149" s="128">
        <f t="shared" si="46"/>
        <v>3.3155383800000005</v>
      </c>
      <c r="T149" s="128">
        <f t="shared" si="47"/>
        <v>5.7273826399999992</v>
      </c>
      <c r="U149" s="128">
        <f t="shared" si="54"/>
        <v>2.32353838</v>
      </c>
      <c r="V149" s="128">
        <f t="shared" si="53"/>
        <v>4.1333826399999989</v>
      </c>
      <c r="W149" s="128">
        <f t="shared" si="48"/>
        <v>0.67018592007133326</v>
      </c>
      <c r="X149" s="128">
        <f t="shared" si="49"/>
        <v>1.2356058505173331</v>
      </c>
      <c r="Y149" s="128">
        <f t="shared" si="50"/>
        <v>2.0099999999999998</v>
      </c>
      <c r="Z149" s="128">
        <f t="shared" si="51"/>
        <v>3.71</v>
      </c>
    </row>
    <row r="150" spans="1:26" s="1" customFormat="1" ht="24.95" customHeight="1">
      <c r="A150" s="22" t="s">
        <v>2218</v>
      </c>
      <c r="B150" s="33" t="s">
        <v>2166</v>
      </c>
      <c r="C150" s="34">
        <v>144</v>
      </c>
      <c r="D150" s="72" t="s">
        <v>1516</v>
      </c>
      <c r="E150" s="22" t="s">
        <v>2168</v>
      </c>
      <c r="F150" s="115">
        <v>33</v>
      </c>
      <c r="G150" s="115">
        <v>69</v>
      </c>
      <c r="H150" s="115">
        <v>11</v>
      </c>
      <c r="I150" s="115">
        <v>0</v>
      </c>
      <c r="J150" s="115">
        <v>0</v>
      </c>
      <c r="K150" s="25">
        <f t="shared" si="44"/>
        <v>113</v>
      </c>
      <c r="L150" s="25">
        <v>31521509866</v>
      </c>
      <c r="M150" s="25" t="s">
        <v>90</v>
      </c>
      <c r="N150" s="25">
        <v>11205</v>
      </c>
      <c r="O150" s="17">
        <v>2879</v>
      </c>
      <c r="P150" s="127">
        <v>0.99</v>
      </c>
      <c r="Q150" s="127">
        <v>0.9159999999999997</v>
      </c>
      <c r="R150" s="128">
        <f t="shared" si="45"/>
        <v>1.9059999999999997</v>
      </c>
      <c r="S150" s="128">
        <f t="shared" si="46"/>
        <v>1.9314923100000001</v>
      </c>
      <c r="T150" s="128">
        <f t="shared" si="47"/>
        <v>3.3365306799999996</v>
      </c>
      <c r="U150" s="128">
        <f t="shared" si="54"/>
        <v>0.94149231000000011</v>
      </c>
      <c r="V150" s="128">
        <f t="shared" si="53"/>
        <v>2.4205306799999997</v>
      </c>
      <c r="W150" s="128">
        <f t="shared" si="48"/>
        <v>0.27155776528100001</v>
      </c>
      <c r="X150" s="128">
        <f t="shared" si="49"/>
        <v>0.72357730460799996</v>
      </c>
      <c r="Y150" s="128">
        <f t="shared" si="50"/>
        <v>0.81</v>
      </c>
      <c r="Z150" s="128">
        <f t="shared" si="51"/>
        <v>2.17</v>
      </c>
    </row>
    <row r="151" spans="1:26" s="1" customFormat="1" ht="24.95" customHeight="1">
      <c r="A151" s="22" t="s">
        <v>2218</v>
      </c>
      <c r="B151" s="33" t="s">
        <v>2166</v>
      </c>
      <c r="C151" s="34">
        <v>145</v>
      </c>
      <c r="D151" s="72" t="s">
        <v>1507</v>
      </c>
      <c r="E151" s="22" t="s">
        <v>2167</v>
      </c>
      <c r="F151" s="115">
        <v>5</v>
      </c>
      <c r="G151" s="115">
        <v>151</v>
      </c>
      <c r="H151" s="115">
        <v>34</v>
      </c>
      <c r="I151" s="115">
        <v>0</v>
      </c>
      <c r="J151" s="115">
        <v>14</v>
      </c>
      <c r="K151" s="25">
        <f t="shared" si="44"/>
        <v>204</v>
      </c>
      <c r="L151" s="25">
        <v>31521508603</v>
      </c>
      <c r="M151" s="25" t="s">
        <v>90</v>
      </c>
      <c r="N151" s="25">
        <v>11205</v>
      </c>
      <c r="O151" s="17">
        <v>4806</v>
      </c>
      <c r="P151" s="127">
        <v>1.33</v>
      </c>
      <c r="Q151" s="127">
        <v>2.21</v>
      </c>
      <c r="R151" s="128">
        <f t="shared" si="45"/>
        <v>3.54</v>
      </c>
      <c r="S151" s="128">
        <f t="shared" si="46"/>
        <v>3.2242973400000001</v>
      </c>
      <c r="T151" s="128">
        <f t="shared" si="47"/>
        <v>5.5697695199999995</v>
      </c>
      <c r="U151" s="128">
        <f t="shared" si="54"/>
        <v>1.8942973400000001</v>
      </c>
      <c r="V151" s="128">
        <f t="shared" si="53"/>
        <v>3.3597695199999995</v>
      </c>
      <c r="W151" s="128">
        <f t="shared" si="48"/>
        <v>0.54637849610066658</v>
      </c>
      <c r="X151" s="128">
        <f t="shared" si="49"/>
        <v>1.0043471018453334</v>
      </c>
      <c r="Y151" s="128">
        <f t="shared" si="50"/>
        <v>1.64</v>
      </c>
      <c r="Z151" s="128">
        <f t="shared" si="51"/>
        <v>3.01</v>
      </c>
    </row>
    <row r="152" spans="1:26" s="1" customFormat="1" ht="24.95" customHeight="1">
      <c r="A152" s="22" t="s">
        <v>2218</v>
      </c>
      <c r="B152" s="22" t="s">
        <v>2223</v>
      </c>
      <c r="C152" s="34">
        <v>146</v>
      </c>
      <c r="D152" s="72" t="s">
        <v>334</v>
      </c>
      <c r="E152" s="22" t="s">
        <v>2443</v>
      </c>
      <c r="F152" s="115">
        <v>3</v>
      </c>
      <c r="G152" s="115">
        <v>70</v>
      </c>
      <c r="H152" s="115">
        <v>25</v>
      </c>
      <c r="I152" s="115">
        <v>0</v>
      </c>
      <c r="J152" s="115">
        <v>0</v>
      </c>
      <c r="K152" s="25">
        <f t="shared" si="44"/>
        <v>98</v>
      </c>
      <c r="L152" s="25">
        <v>31521508524</v>
      </c>
      <c r="M152" s="25" t="s">
        <v>90</v>
      </c>
      <c r="N152" s="25">
        <v>11205</v>
      </c>
      <c r="O152" s="17">
        <v>3233</v>
      </c>
      <c r="P152" s="127">
        <v>0.70300000000000051</v>
      </c>
      <c r="Q152" s="127">
        <v>1.133</v>
      </c>
      <c r="R152" s="128">
        <f t="shared" si="45"/>
        <v>1.8360000000000005</v>
      </c>
      <c r="S152" s="128">
        <f t="shared" si="46"/>
        <v>2.16898737</v>
      </c>
      <c r="T152" s="128">
        <f t="shared" si="47"/>
        <v>3.7467883599999996</v>
      </c>
      <c r="U152" s="128">
        <f t="shared" si="54"/>
        <v>1.4659873699999995</v>
      </c>
      <c r="V152" s="128">
        <f t="shared" si="53"/>
        <v>2.6137883599999996</v>
      </c>
      <c r="W152" s="128">
        <f t="shared" si="48"/>
        <v>0.42283962375366646</v>
      </c>
      <c r="X152" s="128">
        <f t="shared" si="49"/>
        <v>0.78134846708266659</v>
      </c>
      <c r="Y152" s="128">
        <f t="shared" si="50"/>
        <v>1.27</v>
      </c>
      <c r="Z152" s="128">
        <f t="shared" si="51"/>
        <v>2.34</v>
      </c>
    </row>
    <row r="153" spans="1:26" s="1" customFormat="1" ht="24.95" customHeight="1">
      <c r="A153" s="22" t="s">
        <v>2218</v>
      </c>
      <c r="B153" s="22" t="s">
        <v>2223</v>
      </c>
      <c r="C153" s="34">
        <v>147</v>
      </c>
      <c r="D153" s="72" t="s">
        <v>1504</v>
      </c>
      <c r="E153" s="22" t="s">
        <v>2224</v>
      </c>
      <c r="F153" s="115">
        <v>22</v>
      </c>
      <c r="G153" s="115">
        <v>157</v>
      </c>
      <c r="H153" s="115">
        <v>43</v>
      </c>
      <c r="I153" s="115">
        <v>0</v>
      </c>
      <c r="J153" s="115">
        <v>0</v>
      </c>
      <c r="K153" s="25">
        <f t="shared" si="44"/>
        <v>222</v>
      </c>
      <c r="L153" s="25">
        <v>31521508217</v>
      </c>
      <c r="M153" s="25" t="s">
        <v>90</v>
      </c>
      <c r="N153" s="25">
        <v>11205</v>
      </c>
      <c r="O153" s="17">
        <v>6005</v>
      </c>
      <c r="P153" s="127">
        <v>1.18</v>
      </c>
      <c r="Q153" s="127">
        <v>2.37</v>
      </c>
      <c r="R153" s="128">
        <f t="shared" si="45"/>
        <v>3.55</v>
      </c>
      <c r="S153" s="128">
        <f t="shared" si="46"/>
        <v>4.0286944500000006</v>
      </c>
      <c r="T153" s="128">
        <f t="shared" si="47"/>
        <v>6.9593145999999999</v>
      </c>
      <c r="U153" s="128">
        <f t="shared" si="54"/>
        <v>2.8486944500000009</v>
      </c>
      <c r="V153" s="128">
        <f t="shared" si="53"/>
        <v>4.5893145999999998</v>
      </c>
      <c r="W153" s="128">
        <f t="shared" si="48"/>
        <v>0.82165843586166687</v>
      </c>
      <c r="X153" s="128">
        <f t="shared" si="49"/>
        <v>1.3718991110933334</v>
      </c>
      <c r="Y153" s="128">
        <f t="shared" si="50"/>
        <v>2.46</v>
      </c>
      <c r="Z153" s="128">
        <f t="shared" si="51"/>
        <v>4.12</v>
      </c>
    </row>
    <row r="154" spans="1:26" s="1" customFormat="1" ht="24.95" customHeight="1">
      <c r="A154" s="22" t="s">
        <v>2218</v>
      </c>
      <c r="B154" s="22" t="s">
        <v>2223</v>
      </c>
      <c r="C154" s="34">
        <v>148</v>
      </c>
      <c r="D154" s="72" t="s">
        <v>1520</v>
      </c>
      <c r="E154" s="22" t="s">
        <v>2619</v>
      </c>
      <c r="F154" s="115">
        <v>23</v>
      </c>
      <c r="G154" s="115">
        <v>54</v>
      </c>
      <c r="H154" s="115">
        <v>87</v>
      </c>
      <c r="I154" s="115">
        <v>0</v>
      </c>
      <c r="J154" s="115">
        <v>0</v>
      </c>
      <c r="K154" s="25">
        <f t="shared" si="44"/>
        <v>164</v>
      </c>
      <c r="L154" s="25">
        <v>31521510226</v>
      </c>
      <c r="M154" s="25" t="s">
        <v>90</v>
      </c>
      <c r="N154" s="25">
        <v>11205</v>
      </c>
      <c r="O154" s="17">
        <v>5975</v>
      </c>
      <c r="P154" s="127">
        <v>0.27700000000000014</v>
      </c>
      <c r="Q154" s="127">
        <v>2.5680000000000009</v>
      </c>
      <c r="R154" s="128">
        <f t="shared" si="45"/>
        <v>2.8450000000000011</v>
      </c>
      <c r="S154" s="128">
        <f t="shared" si="46"/>
        <v>4.0085677500000001</v>
      </c>
      <c r="T154" s="128">
        <f t="shared" si="47"/>
        <v>6.9245469999999996</v>
      </c>
      <c r="U154" s="128">
        <f t="shared" si="54"/>
        <v>3.73156775</v>
      </c>
      <c r="V154" s="128">
        <f t="shared" si="53"/>
        <v>4.3565469999999991</v>
      </c>
      <c r="W154" s="128">
        <f t="shared" si="48"/>
        <v>1.0763085246916666</v>
      </c>
      <c r="X154" s="128">
        <f t="shared" si="49"/>
        <v>1.3023171165333332</v>
      </c>
      <c r="Y154" s="128">
        <f t="shared" si="50"/>
        <v>3.23</v>
      </c>
      <c r="Z154" s="128">
        <f t="shared" si="51"/>
        <v>3.91</v>
      </c>
    </row>
    <row r="155" spans="1:26" s="1" customFormat="1" ht="24.95" customHeight="1">
      <c r="A155" s="22" t="s">
        <v>2218</v>
      </c>
      <c r="B155" s="22" t="s">
        <v>2223</v>
      </c>
      <c r="C155" s="34">
        <v>149</v>
      </c>
      <c r="D155" s="72" t="s">
        <v>1508</v>
      </c>
      <c r="E155" s="22" t="s">
        <v>2165</v>
      </c>
      <c r="F155" s="115">
        <v>39</v>
      </c>
      <c r="G155" s="115">
        <v>49</v>
      </c>
      <c r="H155" s="115">
        <v>62</v>
      </c>
      <c r="I155" s="115">
        <v>0</v>
      </c>
      <c r="J155" s="115">
        <v>18</v>
      </c>
      <c r="K155" s="25">
        <f t="shared" si="44"/>
        <v>168</v>
      </c>
      <c r="L155" s="25">
        <v>31521508692</v>
      </c>
      <c r="M155" s="25" t="s">
        <v>90</v>
      </c>
      <c r="N155" s="25">
        <v>11205</v>
      </c>
      <c r="O155" s="17">
        <v>5576</v>
      </c>
      <c r="P155" s="127">
        <v>1.5030000000000001</v>
      </c>
      <c r="Q155" s="127">
        <v>1.7549999999999999</v>
      </c>
      <c r="R155" s="128">
        <f t="shared" si="45"/>
        <v>3.258</v>
      </c>
      <c r="S155" s="128">
        <f t="shared" si="46"/>
        <v>3.7408826400000001</v>
      </c>
      <c r="T155" s="128">
        <f t="shared" si="47"/>
        <v>6.4621379199999991</v>
      </c>
      <c r="U155" s="128">
        <f t="shared" si="54"/>
        <v>2.23788264</v>
      </c>
      <c r="V155" s="128">
        <f t="shared" si="53"/>
        <v>4.7071379199999992</v>
      </c>
      <c r="W155" s="128">
        <f t="shared" si="48"/>
        <v>0.645479949464</v>
      </c>
      <c r="X155" s="128">
        <f t="shared" si="49"/>
        <v>1.4071204288853332</v>
      </c>
      <c r="Y155" s="128">
        <f t="shared" si="50"/>
        <v>1.94</v>
      </c>
      <c r="Z155" s="128">
        <f t="shared" si="51"/>
        <v>4.22</v>
      </c>
    </row>
    <row r="156" spans="1:26" s="1" customFormat="1" ht="24.95" customHeight="1">
      <c r="A156" s="22" t="s">
        <v>2218</v>
      </c>
      <c r="B156" s="22" t="s">
        <v>2231</v>
      </c>
      <c r="C156" s="34">
        <v>150</v>
      </c>
      <c r="D156" s="72" t="s">
        <v>1514</v>
      </c>
      <c r="E156" s="22" t="s">
        <v>2234</v>
      </c>
      <c r="F156" s="115">
        <v>0</v>
      </c>
      <c r="G156" s="115">
        <v>87</v>
      </c>
      <c r="H156" s="115">
        <v>0</v>
      </c>
      <c r="I156" s="115">
        <v>0</v>
      </c>
      <c r="J156" s="115">
        <v>0</v>
      </c>
      <c r="K156" s="25">
        <f t="shared" si="44"/>
        <v>87</v>
      </c>
      <c r="L156" s="25">
        <v>31521509345</v>
      </c>
      <c r="M156" s="25" t="s">
        <v>90</v>
      </c>
      <c r="N156" s="25">
        <v>11205</v>
      </c>
      <c r="O156" s="17">
        <v>2096</v>
      </c>
      <c r="P156" s="127">
        <v>0.75300000000000011</v>
      </c>
      <c r="Q156" s="127">
        <v>1.06</v>
      </c>
      <c r="R156" s="128">
        <f t="shared" si="45"/>
        <v>1.8130000000000002</v>
      </c>
      <c r="S156" s="128">
        <f t="shared" si="46"/>
        <v>1.40618544</v>
      </c>
      <c r="T156" s="128">
        <f t="shared" si="47"/>
        <v>2.4290963199999998</v>
      </c>
      <c r="U156" s="128">
        <f t="shared" si="54"/>
        <v>0.6531854399999999</v>
      </c>
      <c r="V156" s="128">
        <f t="shared" si="53"/>
        <v>1.3690963199999997</v>
      </c>
      <c r="W156" s="128">
        <f t="shared" si="48"/>
        <v>0.18840045374399997</v>
      </c>
      <c r="X156" s="128">
        <f t="shared" si="49"/>
        <v>0.40926852659199991</v>
      </c>
      <c r="Y156" s="128">
        <f t="shared" si="50"/>
        <v>0.56999999999999995</v>
      </c>
      <c r="Z156" s="128">
        <f t="shared" si="51"/>
        <v>1.23</v>
      </c>
    </row>
    <row r="157" spans="1:26" s="1" customFormat="1" ht="24.95" customHeight="1">
      <c r="A157" s="22" t="s">
        <v>2218</v>
      </c>
      <c r="B157" s="22" t="s">
        <v>2231</v>
      </c>
      <c r="C157" s="34">
        <v>151</v>
      </c>
      <c r="D157" s="72" t="s">
        <v>1506</v>
      </c>
      <c r="E157" s="22" t="s">
        <v>2233</v>
      </c>
      <c r="F157" s="115">
        <v>22</v>
      </c>
      <c r="G157" s="115">
        <v>94</v>
      </c>
      <c r="H157" s="115">
        <v>22</v>
      </c>
      <c r="I157" s="115">
        <v>0</v>
      </c>
      <c r="J157" s="115">
        <v>0</v>
      </c>
      <c r="K157" s="25">
        <f t="shared" si="44"/>
        <v>138</v>
      </c>
      <c r="L157" s="25">
        <v>31521508400</v>
      </c>
      <c r="M157" s="25" t="s">
        <v>90</v>
      </c>
      <c r="N157" s="25">
        <v>11205</v>
      </c>
      <c r="O157" s="17">
        <v>2118</v>
      </c>
      <c r="P157" s="127">
        <v>1.6579999999999995</v>
      </c>
      <c r="Q157" s="127">
        <v>1.6609999999999998</v>
      </c>
      <c r="R157" s="128">
        <f t="shared" si="45"/>
        <v>3.3189999999999991</v>
      </c>
      <c r="S157" s="128">
        <f t="shared" si="46"/>
        <v>1.42094502</v>
      </c>
      <c r="T157" s="128">
        <f t="shared" si="47"/>
        <v>2.45459256</v>
      </c>
      <c r="U157" s="151">
        <v>0</v>
      </c>
      <c r="V157" s="128">
        <f t="shared" si="53"/>
        <v>0.79359256000000022</v>
      </c>
      <c r="W157" s="128">
        <f t="shared" si="48"/>
        <v>0</v>
      </c>
      <c r="X157" s="128">
        <f t="shared" si="49"/>
        <v>0.23723126926933344</v>
      </c>
      <c r="Y157" s="128">
        <f t="shared" si="50"/>
        <v>0</v>
      </c>
      <c r="Z157" s="128">
        <f t="shared" si="51"/>
        <v>0.71</v>
      </c>
    </row>
    <row r="158" spans="1:26" s="1" customFormat="1" ht="24.95" customHeight="1">
      <c r="A158" s="22" t="s">
        <v>2218</v>
      </c>
      <c r="B158" s="22" t="s">
        <v>2231</v>
      </c>
      <c r="C158" s="34">
        <v>152</v>
      </c>
      <c r="D158" s="72" t="s">
        <v>1505</v>
      </c>
      <c r="E158" s="22" t="s">
        <v>2232</v>
      </c>
      <c r="F158" s="115">
        <v>33</v>
      </c>
      <c r="G158" s="115">
        <v>116</v>
      </c>
      <c r="H158" s="115">
        <v>56</v>
      </c>
      <c r="I158" s="115">
        <v>0</v>
      </c>
      <c r="J158" s="115">
        <v>0</v>
      </c>
      <c r="K158" s="25">
        <f t="shared" si="44"/>
        <v>205</v>
      </c>
      <c r="L158" s="25">
        <v>31521508273</v>
      </c>
      <c r="M158" s="25" t="s">
        <v>90</v>
      </c>
      <c r="N158" s="25">
        <v>11205</v>
      </c>
      <c r="O158" s="17">
        <v>6601</v>
      </c>
      <c r="P158" s="127">
        <v>-0.5219999999999998</v>
      </c>
      <c r="Q158" s="127">
        <v>4.01</v>
      </c>
      <c r="R158" s="128">
        <f t="shared" si="45"/>
        <v>3.488</v>
      </c>
      <c r="S158" s="128">
        <f t="shared" si="46"/>
        <v>4.4285448900000004</v>
      </c>
      <c r="T158" s="128">
        <f t="shared" si="47"/>
        <v>7.6500309199999998</v>
      </c>
      <c r="U158" s="128">
        <f t="shared" ref="U158:U167" si="55">S158-P158</f>
        <v>4.9505448899999998</v>
      </c>
      <c r="V158" s="128">
        <f t="shared" si="53"/>
        <v>3.6400309200000001</v>
      </c>
      <c r="W158" s="128">
        <f t="shared" si="48"/>
        <v>1.4279021644389998</v>
      </c>
      <c r="X158" s="128">
        <f t="shared" si="49"/>
        <v>1.0881265763520001</v>
      </c>
      <c r="Y158" s="128">
        <f t="shared" si="50"/>
        <v>4.28</v>
      </c>
      <c r="Z158" s="128">
        <f t="shared" si="51"/>
        <v>3.26</v>
      </c>
    </row>
    <row r="159" spans="1:26" s="1" customFormat="1" ht="24.95" customHeight="1">
      <c r="A159" s="33" t="s">
        <v>2195</v>
      </c>
      <c r="B159" s="33" t="s">
        <v>2212</v>
      </c>
      <c r="C159" s="34">
        <v>153</v>
      </c>
      <c r="D159" s="72" t="s">
        <v>1450</v>
      </c>
      <c r="E159" s="22" t="s">
        <v>2213</v>
      </c>
      <c r="F159" s="115">
        <v>28</v>
      </c>
      <c r="G159" s="115">
        <v>33</v>
      </c>
      <c r="H159" s="115">
        <v>50</v>
      </c>
      <c r="I159" s="115">
        <v>0</v>
      </c>
      <c r="J159" s="115">
        <v>0</v>
      </c>
      <c r="K159" s="25">
        <f t="shared" si="44"/>
        <v>111</v>
      </c>
      <c r="L159" s="25">
        <v>31519202443</v>
      </c>
      <c r="M159" s="25" t="s">
        <v>90</v>
      </c>
      <c r="N159" s="25">
        <v>11205</v>
      </c>
      <c r="O159" s="17">
        <v>3158</v>
      </c>
      <c r="P159" s="127">
        <v>1.224</v>
      </c>
      <c r="Q159" s="127">
        <v>1.7519999999999998</v>
      </c>
      <c r="R159" s="128">
        <f t="shared" si="45"/>
        <v>2.976</v>
      </c>
      <c r="S159" s="128">
        <f t="shared" si="46"/>
        <v>2.1186706200000001</v>
      </c>
      <c r="T159" s="128">
        <f t="shared" si="47"/>
        <v>3.6598693599999996</v>
      </c>
      <c r="U159" s="128">
        <f t="shared" si="55"/>
        <v>0.89467062000000008</v>
      </c>
      <c r="V159" s="128">
        <f t="shared" si="53"/>
        <v>1.9078693599999998</v>
      </c>
      <c r="W159" s="128">
        <f t="shared" si="48"/>
        <v>0.25805282916200001</v>
      </c>
      <c r="X159" s="128">
        <f t="shared" si="49"/>
        <v>0.57032574734933328</v>
      </c>
      <c r="Y159" s="128">
        <f t="shared" si="50"/>
        <v>0.77</v>
      </c>
      <c r="Z159" s="128">
        <f t="shared" si="51"/>
        <v>1.71</v>
      </c>
    </row>
    <row r="160" spans="1:26" s="1" customFormat="1" ht="24.95" customHeight="1">
      <c r="A160" s="33" t="s">
        <v>2195</v>
      </c>
      <c r="B160" s="33" t="s">
        <v>2212</v>
      </c>
      <c r="C160" s="34">
        <v>154</v>
      </c>
      <c r="D160" s="72" t="s">
        <v>1452</v>
      </c>
      <c r="E160" s="22" t="s">
        <v>2214</v>
      </c>
      <c r="F160" s="115">
        <v>10</v>
      </c>
      <c r="G160" s="115">
        <v>18</v>
      </c>
      <c r="H160" s="115">
        <v>144</v>
      </c>
      <c r="I160" s="115">
        <v>0</v>
      </c>
      <c r="J160" s="115">
        <v>0</v>
      </c>
      <c r="K160" s="25">
        <f t="shared" si="44"/>
        <v>172</v>
      </c>
      <c r="L160" s="25">
        <v>31519203366</v>
      </c>
      <c r="M160" s="25" t="s">
        <v>90</v>
      </c>
      <c r="N160" s="25">
        <v>11205</v>
      </c>
      <c r="O160" s="17">
        <v>5030</v>
      </c>
      <c r="P160" s="127">
        <v>1.1659999999999997</v>
      </c>
      <c r="Q160" s="127">
        <v>1.5130000000000003</v>
      </c>
      <c r="R160" s="128">
        <f t="shared" si="45"/>
        <v>2.6790000000000003</v>
      </c>
      <c r="S160" s="128">
        <f t="shared" si="46"/>
        <v>3.3745767000000004</v>
      </c>
      <c r="T160" s="128">
        <f t="shared" si="47"/>
        <v>5.8293675999999994</v>
      </c>
      <c r="U160" s="128">
        <f t="shared" si="55"/>
        <v>2.2085767000000009</v>
      </c>
      <c r="V160" s="128">
        <f t="shared" si="53"/>
        <v>4.3163675999999995</v>
      </c>
      <c r="W160" s="128">
        <f t="shared" si="48"/>
        <v>0.63702713950333356</v>
      </c>
      <c r="X160" s="128">
        <f t="shared" si="49"/>
        <v>1.2903061545599999</v>
      </c>
      <c r="Y160" s="128">
        <f t="shared" si="50"/>
        <v>1.91</v>
      </c>
      <c r="Z160" s="128">
        <f t="shared" si="51"/>
        <v>3.87</v>
      </c>
    </row>
    <row r="161" spans="1:26" s="1" customFormat="1" ht="24.95" customHeight="1">
      <c r="A161" s="33" t="s">
        <v>2195</v>
      </c>
      <c r="B161" s="33" t="s">
        <v>2210</v>
      </c>
      <c r="C161" s="34">
        <v>155</v>
      </c>
      <c r="D161" s="72" t="s">
        <v>1455</v>
      </c>
      <c r="E161" s="22" t="s">
        <v>2304</v>
      </c>
      <c r="F161" s="115">
        <v>13</v>
      </c>
      <c r="G161" s="115">
        <v>29</v>
      </c>
      <c r="H161" s="115">
        <v>55</v>
      </c>
      <c r="I161" s="115">
        <v>0</v>
      </c>
      <c r="J161" s="115">
        <v>0</v>
      </c>
      <c r="K161" s="25">
        <f t="shared" si="44"/>
        <v>97</v>
      </c>
      <c r="L161" s="25">
        <v>31519204451</v>
      </c>
      <c r="M161" s="25" t="s">
        <v>90</v>
      </c>
      <c r="N161" s="25">
        <v>11205</v>
      </c>
      <c r="O161" s="17">
        <v>3091</v>
      </c>
      <c r="P161" s="127">
        <v>0.50599999999999978</v>
      </c>
      <c r="Q161" s="127">
        <v>0.87799999999999989</v>
      </c>
      <c r="R161" s="128">
        <f t="shared" si="45"/>
        <v>1.3839999999999997</v>
      </c>
      <c r="S161" s="128">
        <f t="shared" si="46"/>
        <v>2.07372099</v>
      </c>
      <c r="T161" s="128">
        <f t="shared" si="47"/>
        <v>3.5822217199999997</v>
      </c>
      <c r="U161" s="128">
        <f t="shared" si="55"/>
        <v>1.5677209900000002</v>
      </c>
      <c r="V161" s="128">
        <f t="shared" si="53"/>
        <v>2.7042217199999996</v>
      </c>
      <c r="W161" s="128">
        <f t="shared" si="48"/>
        <v>0.45218299088233338</v>
      </c>
      <c r="X161" s="128">
        <f t="shared" si="49"/>
        <v>0.80838201283199984</v>
      </c>
      <c r="Y161" s="128">
        <f t="shared" si="50"/>
        <v>1.36</v>
      </c>
      <c r="Z161" s="128">
        <f t="shared" si="51"/>
        <v>2.4300000000000002</v>
      </c>
    </row>
    <row r="162" spans="1:26" s="1" customFormat="1" ht="24.95" customHeight="1">
      <c r="A162" s="33" t="s">
        <v>2195</v>
      </c>
      <c r="B162" s="33" t="s">
        <v>2210</v>
      </c>
      <c r="C162" s="34">
        <v>156</v>
      </c>
      <c r="D162" s="72" t="s">
        <v>1451</v>
      </c>
      <c r="E162" s="22" t="s">
        <v>2208</v>
      </c>
      <c r="F162" s="115">
        <v>3</v>
      </c>
      <c r="G162" s="115">
        <v>33</v>
      </c>
      <c r="H162" s="115">
        <v>16</v>
      </c>
      <c r="I162" s="115">
        <v>0</v>
      </c>
      <c r="J162" s="115">
        <v>0</v>
      </c>
      <c r="K162" s="25">
        <f t="shared" si="44"/>
        <v>52</v>
      </c>
      <c r="L162" s="25">
        <v>31519202817</v>
      </c>
      <c r="M162" s="25" t="s">
        <v>90</v>
      </c>
      <c r="N162" s="25">
        <v>11205</v>
      </c>
      <c r="O162" s="17">
        <v>1675</v>
      </c>
      <c r="P162" s="127">
        <v>0.22500000000000001</v>
      </c>
      <c r="Q162" s="127">
        <v>-0.501</v>
      </c>
      <c r="R162" s="128">
        <f t="shared" si="45"/>
        <v>-0.27600000000000002</v>
      </c>
      <c r="S162" s="128">
        <f t="shared" si="46"/>
        <v>1.1237407500000001</v>
      </c>
      <c r="T162" s="128">
        <f t="shared" si="47"/>
        <v>1.9411909999999999</v>
      </c>
      <c r="U162" s="128">
        <f t="shared" si="55"/>
        <v>0.89874075000000009</v>
      </c>
      <c r="V162" s="128">
        <f t="shared" si="53"/>
        <v>2.4421909999999998</v>
      </c>
      <c r="W162" s="128">
        <f t="shared" si="48"/>
        <v>0.25922679032500001</v>
      </c>
      <c r="X162" s="128">
        <f t="shared" si="49"/>
        <v>0.73005229626666668</v>
      </c>
      <c r="Y162" s="128">
        <f t="shared" si="50"/>
        <v>0.78</v>
      </c>
      <c r="Z162" s="128">
        <f t="shared" si="51"/>
        <v>2.19</v>
      </c>
    </row>
    <row r="163" spans="1:26" s="1" customFormat="1" ht="24.95" customHeight="1">
      <c r="A163" s="33" t="s">
        <v>2195</v>
      </c>
      <c r="B163" s="33" t="s">
        <v>2210</v>
      </c>
      <c r="C163" s="34">
        <v>157</v>
      </c>
      <c r="D163" s="72" t="s">
        <v>1536</v>
      </c>
      <c r="E163" s="22" t="s">
        <v>2211</v>
      </c>
      <c r="F163" s="115">
        <v>19</v>
      </c>
      <c r="G163" s="115">
        <v>10</v>
      </c>
      <c r="H163" s="115">
        <v>43</v>
      </c>
      <c r="I163" s="115">
        <v>0</v>
      </c>
      <c r="J163" s="115">
        <v>0</v>
      </c>
      <c r="K163" s="25">
        <f t="shared" si="44"/>
        <v>72</v>
      </c>
      <c r="L163" s="25">
        <v>31522757536</v>
      </c>
      <c r="M163" s="25" t="s">
        <v>90</v>
      </c>
      <c r="N163" s="25">
        <v>11205</v>
      </c>
      <c r="O163" s="17">
        <v>1879</v>
      </c>
      <c r="P163" s="127">
        <v>0.67800000000000005</v>
      </c>
      <c r="Q163" s="127">
        <v>0.7280000000000002</v>
      </c>
      <c r="R163" s="128">
        <f t="shared" si="45"/>
        <v>1.4060000000000001</v>
      </c>
      <c r="S163" s="128">
        <f t="shared" si="46"/>
        <v>1.2606023100000001</v>
      </c>
      <c r="T163" s="128">
        <f t="shared" si="47"/>
        <v>2.1776106799999999</v>
      </c>
      <c r="U163" s="128">
        <f t="shared" si="55"/>
        <v>0.58260231000000007</v>
      </c>
      <c r="V163" s="128">
        <f t="shared" si="53"/>
        <v>1.4496106799999997</v>
      </c>
      <c r="W163" s="128">
        <f t="shared" si="48"/>
        <v>0.16804192628100001</v>
      </c>
      <c r="X163" s="128">
        <f t="shared" si="49"/>
        <v>0.43333695260799993</v>
      </c>
      <c r="Y163" s="128">
        <f t="shared" si="50"/>
        <v>0.5</v>
      </c>
      <c r="Z163" s="128">
        <f t="shared" si="51"/>
        <v>1.3</v>
      </c>
    </row>
    <row r="164" spans="1:26" s="1" customFormat="1" ht="24.95" customHeight="1">
      <c r="A164" s="33" t="s">
        <v>2195</v>
      </c>
      <c r="B164" s="22" t="s">
        <v>2243</v>
      </c>
      <c r="C164" s="34">
        <v>158</v>
      </c>
      <c r="D164" s="72" t="s">
        <v>1449</v>
      </c>
      <c r="E164" s="22" t="s">
        <v>2245</v>
      </c>
      <c r="F164" s="115">
        <v>19</v>
      </c>
      <c r="G164" s="115">
        <v>19</v>
      </c>
      <c r="H164" s="115">
        <v>48</v>
      </c>
      <c r="I164" s="115">
        <v>0</v>
      </c>
      <c r="J164" s="115">
        <v>0</v>
      </c>
      <c r="K164" s="25">
        <f t="shared" si="44"/>
        <v>86</v>
      </c>
      <c r="L164" s="25">
        <v>31519201937</v>
      </c>
      <c r="M164" s="25" t="s">
        <v>90</v>
      </c>
      <c r="N164" s="25">
        <v>11205</v>
      </c>
      <c r="O164" s="17">
        <v>2815</v>
      </c>
      <c r="P164" s="127">
        <v>0.3680000000000001</v>
      </c>
      <c r="Q164" s="127">
        <v>-0.872</v>
      </c>
      <c r="R164" s="128">
        <f t="shared" si="45"/>
        <v>-0.50399999999999989</v>
      </c>
      <c r="S164" s="128">
        <f t="shared" si="46"/>
        <v>1.8885553500000001</v>
      </c>
      <c r="T164" s="128">
        <f t="shared" si="47"/>
        <v>3.2623597999999996</v>
      </c>
      <c r="U164" s="128">
        <f t="shared" si="55"/>
        <v>1.52055535</v>
      </c>
      <c r="V164" s="128">
        <f t="shared" si="53"/>
        <v>4.1343597999999995</v>
      </c>
      <c r="W164" s="128">
        <f t="shared" si="48"/>
        <v>0.43857884811833331</v>
      </c>
      <c r="X164" s="128">
        <f t="shared" si="49"/>
        <v>1.2358979562133332</v>
      </c>
      <c r="Y164" s="128">
        <f t="shared" si="50"/>
        <v>1.32</v>
      </c>
      <c r="Z164" s="128">
        <f t="shared" si="51"/>
        <v>3.71</v>
      </c>
    </row>
    <row r="165" spans="1:26" s="1" customFormat="1" ht="24.95" customHeight="1">
      <c r="A165" s="33" t="s">
        <v>2195</v>
      </c>
      <c r="B165" s="22" t="s">
        <v>2243</v>
      </c>
      <c r="C165" s="34">
        <v>159</v>
      </c>
      <c r="D165" s="72" t="s">
        <v>1448</v>
      </c>
      <c r="E165" s="22" t="s">
        <v>2244</v>
      </c>
      <c r="F165" s="115">
        <v>8</v>
      </c>
      <c r="G165" s="115">
        <v>18</v>
      </c>
      <c r="H165" s="115">
        <v>122</v>
      </c>
      <c r="I165" s="115">
        <v>0</v>
      </c>
      <c r="J165" s="115">
        <v>0</v>
      </c>
      <c r="K165" s="25">
        <f t="shared" si="44"/>
        <v>148</v>
      </c>
      <c r="L165" s="25">
        <v>31519201494</v>
      </c>
      <c r="M165" s="25" t="s">
        <v>90</v>
      </c>
      <c r="N165" s="25">
        <v>11205</v>
      </c>
      <c r="O165" s="17">
        <v>3752</v>
      </c>
      <c r="P165" s="127">
        <v>0.93569999999999998</v>
      </c>
      <c r="Q165" s="127">
        <v>-0.94800000000000018</v>
      </c>
      <c r="R165" s="128">
        <f t="shared" si="45"/>
        <v>-1.23000000000002E-2</v>
      </c>
      <c r="S165" s="128">
        <f t="shared" si="46"/>
        <v>2.5171792800000001</v>
      </c>
      <c r="T165" s="128">
        <f t="shared" si="47"/>
        <v>4.3482678400000001</v>
      </c>
      <c r="U165" s="128">
        <f t="shared" si="55"/>
        <v>1.5814792800000002</v>
      </c>
      <c r="V165" s="128">
        <f t="shared" si="53"/>
        <v>5.2962678400000005</v>
      </c>
      <c r="W165" s="128">
        <f t="shared" si="48"/>
        <v>0.45615134032800003</v>
      </c>
      <c r="X165" s="128">
        <f t="shared" si="49"/>
        <v>1.5832309996373335</v>
      </c>
      <c r="Y165" s="128">
        <f t="shared" si="50"/>
        <v>1.37</v>
      </c>
      <c r="Z165" s="128">
        <f t="shared" si="51"/>
        <v>4.75</v>
      </c>
    </row>
    <row r="166" spans="1:26" s="1" customFormat="1" ht="24.95" customHeight="1">
      <c r="A166" s="33" t="s">
        <v>2195</v>
      </c>
      <c r="B166" s="33" t="s">
        <v>2203</v>
      </c>
      <c r="C166" s="34">
        <v>160</v>
      </c>
      <c r="D166" s="72" t="s">
        <v>1555</v>
      </c>
      <c r="E166" s="22" t="s">
        <v>20</v>
      </c>
      <c r="F166" s="115">
        <v>3</v>
      </c>
      <c r="G166" s="115">
        <v>18</v>
      </c>
      <c r="H166" s="115">
        <v>10</v>
      </c>
      <c r="I166" s="115">
        <v>0</v>
      </c>
      <c r="J166" s="115">
        <v>0</v>
      </c>
      <c r="K166" s="25">
        <f t="shared" si="44"/>
        <v>31</v>
      </c>
      <c r="L166" s="25">
        <v>32786597173</v>
      </c>
      <c r="M166" s="25" t="s">
        <v>90</v>
      </c>
      <c r="N166" s="25">
        <v>11205</v>
      </c>
      <c r="O166" s="17">
        <v>774</v>
      </c>
      <c r="P166" s="127">
        <v>0.13800000000000004</v>
      </c>
      <c r="Q166" s="127">
        <v>0.13199999999999978</v>
      </c>
      <c r="R166" s="128">
        <f t="shared" si="45"/>
        <v>0.2699999999999998</v>
      </c>
      <c r="S166" s="128">
        <f t="shared" si="46"/>
        <v>0.51926886000000005</v>
      </c>
      <c r="T166" s="128">
        <f t="shared" si="47"/>
        <v>0.89700407999999998</v>
      </c>
      <c r="U166" s="128">
        <f t="shared" si="55"/>
        <v>0.38126886000000004</v>
      </c>
      <c r="V166" s="128">
        <f t="shared" si="53"/>
        <v>0.7650040800000002</v>
      </c>
      <c r="W166" s="128">
        <f t="shared" si="48"/>
        <v>0.10997064818600001</v>
      </c>
      <c r="X166" s="128">
        <f t="shared" si="49"/>
        <v>0.22868521964800007</v>
      </c>
      <c r="Y166" s="128">
        <f t="shared" si="50"/>
        <v>0.33</v>
      </c>
      <c r="Z166" s="128">
        <f t="shared" si="51"/>
        <v>0.69</v>
      </c>
    </row>
    <row r="167" spans="1:26" s="1" customFormat="1" ht="24.95" customHeight="1">
      <c r="A167" s="33" t="s">
        <v>2195</v>
      </c>
      <c r="B167" s="33" t="s">
        <v>2203</v>
      </c>
      <c r="C167" s="34">
        <v>161</v>
      </c>
      <c r="D167" s="72" t="s">
        <v>1446</v>
      </c>
      <c r="E167" s="22" t="s">
        <v>2205</v>
      </c>
      <c r="F167" s="115">
        <v>7</v>
      </c>
      <c r="G167" s="115">
        <v>68</v>
      </c>
      <c r="H167" s="115">
        <v>43</v>
      </c>
      <c r="I167" s="115">
        <v>0</v>
      </c>
      <c r="J167" s="115">
        <v>0</v>
      </c>
      <c r="K167" s="25">
        <f t="shared" ref="K167:K178" si="56">J167+I167+H167+G167+F167</f>
        <v>118</v>
      </c>
      <c r="L167" s="25">
        <v>31519196641</v>
      </c>
      <c r="M167" s="25" t="s">
        <v>90</v>
      </c>
      <c r="N167" s="25">
        <v>11205</v>
      </c>
      <c r="O167" s="17">
        <v>3567</v>
      </c>
      <c r="P167" s="127">
        <v>1.2590000000000001</v>
      </c>
      <c r="Q167" s="127">
        <v>5.0960000000000001</v>
      </c>
      <c r="R167" s="128">
        <f t="shared" ref="R167:R178" si="57">P167+Q167</f>
        <v>6.3550000000000004</v>
      </c>
      <c r="S167" s="128">
        <f t="shared" ref="S167:S178" si="58">O167*0.00067089</f>
        <v>2.39306463</v>
      </c>
      <c r="T167" s="128">
        <f t="shared" ref="T167:T178" si="59">O167*0.00115892</f>
        <v>4.1338676400000001</v>
      </c>
      <c r="U167" s="128">
        <f t="shared" si="55"/>
        <v>1.1340646299999999</v>
      </c>
      <c r="V167" s="151">
        <v>0</v>
      </c>
      <c r="W167" s="128">
        <f t="shared" ref="W167:W178" si="60">U167/3*86.53%</f>
        <v>0.32710204144633331</v>
      </c>
      <c r="X167" s="128">
        <f t="shared" ref="X167:X178" si="61">V167/3*89.68%</f>
        <v>0</v>
      </c>
      <c r="Y167" s="128">
        <f t="shared" ref="Y167:Y178" si="62">ROUND(W167*3,2)</f>
        <v>0.98</v>
      </c>
      <c r="Z167" s="128">
        <f t="shared" ref="Z167:Z178" si="63">ROUND(X167*3,2)</f>
        <v>0</v>
      </c>
    </row>
    <row r="168" spans="1:26" s="1" customFormat="1" ht="24.95" customHeight="1">
      <c r="A168" s="33" t="s">
        <v>2195</v>
      </c>
      <c r="B168" s="33" t="s">
        <v>2203</v>
      </c>
      <c r="C168" s="34">
        <v>162</v>
      </c>
      <c r="D168" s="72" t="s">
        <v>1445</v>
      </c>
      <c r="E168" s="22" t="s">
        <v>2204</v>
      </c>
      <c r="F168" s="115">
        <v>12</v>
      </c>
      <c r="G168" s="115">
        <v>64</v>
      </c>
      <c r="H168" s="115">
        <v>67</v>
      </c>
      <c r="I168" s="115">
        <v>0</v>
      </c>
      <c r="J168" s="115">
        <v>0</v>
      </c>
      <c r="K168" s="25">
        <f t="shared" si="56"/>
        <v>143</v>
      </c>
      <c r="L168" s="25">
        <v>31519196266</v>
      </c>
      <c r="M168" s="25" t="s">
        <v>90</v>
      </c>
      <c r="N168" s="25">
        <v>11205</v>
      </c>
      <c r="O168" s="17">
        <v>3558</v>
      </c>
      <c r="P168" s="127">
        <v>2.621</v>
      </c>
      <c r="Q168" s="127">
        <v>-0.88700000000000001</v>
      </c>
      <c r="R168" s="128">
        <f t="shared" si="57"/>
        <v>1.734</v>
      </c>
      <c r="S168" s="128">
        <f t="shared" si="58"/>
        <v>2.3870266200000003</v>
      </c>
      <c r="T168" s="128">
        <f t="shared" si="59"/>
        <v>4.1234373599999996</v>
      </c>
      <c r="U168" s="151">
        <v>0</v>
      </c>
      <c r="V168" s="128">
        <f t="shared" ref="V168:V178" si="64">T168-Q168</f>
        <v>5.0104373599999992</v>
      </c>
      <c r="W168" s="128">
        <f t="shared" si="60"/>
        <v>0</v>
      </c>
      <c r="X168" s="128">
        <f t="shared" si="61"/>
        <v>1.4977867414826667</v>
      </c>
      <c r="Y168" s="128">
        <f t="shared" si="62"/>
        <v>0</v>
      </c>
      <c r="Z168" s="128">
        <f t="shared" si="63"/>
        <v>4.49</v>
      </c>
    </row>
    <row r="169" spans="1:26" s="1" customFormat="1" ht="24.95" customHeight="1">
      <c r="A169" s="33" t="s">
        <v>2195</v>
      </c>
      <c r="B169" s="22" t="s">
        <v>2246</v>
      </c>
      <c r="C169" s="34">
        <v>163</v>
      </c>
      <c r="D169" s="72" t="s">
        <v>1443</v>
      </c>
      <c r="E169" s="22" t="s">
        <v>2247</v>
      </c>
      <c r="F169" s="115">
        <v>45</v>
      </c>
      <c r="G169" s="115">
        <v>28</v>
      </c>
      <c r="H169" s="115">
        <v>49</v>
      </c>
      <c r="I169" s="115">
        <v>0</v>
      </c>
      <c r="J169" s="115">
        <v>0</v>
      </c>
      <c r="K169" s="25">
        <f t="shared" si="56"/>
        <v>122</v>
      </c>
      <c r="L169" s="25">
        <v>31519190004</v>
      </c>
      <c r="M169" s="25" t="s">
        <v>90</v>
      </c>
      <c r="N169" s="25">
        <v>11205</v>
      </c>
      <c r="O169" s="17">
        <v>3316</v>
      </c>
      <c r="P169" s="127">
        <v>0.86</v>
      </c>
      <c r="Q169" s="127">
        <v>0.98999999999999932</v>
      </c>
      <c r="R169" s="128">
        <f t="shared" si="57"/>
        <v>1.8499999999999992</v>
      </c>
      <c r="S169" s="128">
        <f t="shared" si="58"/>
        <v>2.2246712400000002</v>
      </c>
      <c r="T169" s="128">
        <f t="shared" si="59"/>
        <v>3.8429787199999996</v>
      </c>
      <c r="U169" s="128">
        <f>S169-P169</f>
        <v>1.3646712400000003</v>
      </c>
      <c r="V169" s="128">
        <f t="shared" si="64"/>
        <v>2.8529787200000003</v>
      </c>
      <c r="W169" s="128">
        <f t="shared" si="60"/>
        <v>0.39361667465733335</v>
      </c>
      <c r="X169" s="128">
        <f t="shared" si="61"/>
        <v>0.85285043869866684</v>
      </c>
      <c r="Y169" s="128">
        <f t="shared" si="62"/>
        <v>1.18</v>
      </c>
      <c r="Z169" s="128">
        <f t="shared" si="63"/>
        <v>2.56</v>
      </c>
    </row>
    <row r="170" spans="1:26" s="1" customFormat="1" ht="24.95" customHeight="1">
      <c r="A170" s="33" t="s">
        <v>2195</v>
      </c>
      <c r="B170" s="22" t="s">
        <v>2246</v>
      </c>
      <c r="C170" s="34">
        <v>164</v>
      </c>
      <c r="D170" s="72" t="s">
        <v>1444</v>
      </c>
      <c r="E170" s="22" t="s">
        <v>2248</v>
      </c>
      <c r="F170" s="115">
        <v>62</v>
      </c>
      <c r="G170" s="115">
        <v>31</v>
      </c>
      <c r="H170" s="115">
        <v>41</v>
      </c>
      <c r="I170" s="115">
        <v>0</v>
      </c>
      <c r="J170" s="115">
        <v>0</v>
      </c>
      <c r="K170" s="25">
        <f t="shared" si="56"/>
        <v>134</v>
      </c>
      <c r="L170" s="25">
        <v>31519195648</v>
      </c>
      <c r="M170" s="25" t="s">
        <v>90</v>
      </c>
      <c r="N170" s="25">
        <v>11205</v>
      </c>
      <c r="O170" s="17">
        <v>4031</v>
      </c>
      <c r="P170" s="127">
        <v>1.4679999999999997</v>
      </c>
      <c r="Q170" s="127">
        <v>2.1920000000000002</v>
      </c>
      <c r="R170" s="128">
        <f t="shared" si="57"/>
        <v>3.66</v>
      </c>
      <c r="S170" s="128">
        <f t="shared" si="58"/>
        <v>2.7043575900000003</v>
      </c>
      <c r="T170" s="128">
        <f t="shared" si="59"/>
        <v>4.6716065200000001</v>
      </c>
      <c r="U170" s="128">
        <f>S170-P170</f>
        <v>1.2363575900000006</v>
      </c>
      <c r="V170" s="128">
        <f t="shared" si="64"/>
        <v>2.4796065199999999</v>
      </c>
      <c r="W170" s="128">
        <f t="shared" si="60"/>
        <v>0.35660674087566679</v>
      </c>
      <c r="X170" s="128">
        <f t="shared" si="61"/>
        <v>0.74123704237866672</v>
      </c>
      <c r="Y170" s="128">
        <f t="shared" si="62"/>
        <v>1.07</v>
      </c>
      <c r="Z170" s="128">
        <f t="shared" si="63"/>
        <v>2.2200000000000002</v>
      </c>
    </row>
    <row r="171" spans="1:26" s="1" customFormat="1" ht="24.95" customHeight="1">
      <c r="A171" s="33" t="s">
        <v>2195</v>
      </c>
      <c r="B171" s="33" t="s">
        <v>1965</v>
      </c>
      <c r="C171" s="34">
        <v>165</v>
      </c>
      <c r="D171" s="72" t="s">
        <v>1454</v>
      </c>
      <c r="E171" s="22" t="s">
        <v>2200</v>
      </c>
      <c r="F171" s="115">
        <v>65</v>
      </c>
      <c r="G171" s="115">
        <v>0</v>
      </c>
      <c r="H171" s="115">
        <v>39</v>
      </c>
      <c r="I171" s="115">
        <v>0</v>
      </c>
      <c r="J171" s="115">
        <v>0</v>
      </c>
      <c r="K171" s="25">
        <f t="shared" si="56"/>
        <v>104</v>
      </c>
      <c r="L171" s="25">
        <v>31519204133</v>
      </c>
      <c r="M171" s="25" t="s">
        <v>90</v>
      </c>
      <c r="N171" s="25">
        <v>11205</v>
      </c>
      <c r="O171" s="17">
        <v>3336</v>
      </c>
      <c r="P171" s="127">
        <v>0.59700000000000009</v>
      </c>
      <c r="Q171" s="127">
        <v>1.4720000000000004</v>
      </c>
      <c r="R171" s="128">
        <f t="shared" si="57"/>
        <v>2.0690000000000004</v>
      </c>
      <c r="S171" s="128">
        <f t="shared" si="58"/>
        <v>2.2380890400000002</v>
      </c>
      <c r="T171" s="128">
        <f t="shared" si="59"/>
        <v>3.8661571199999996</v>
      </c>
      <c r="U171" s="128">
        <f>S171-P171</f>
        <v>1.6410890400000002</v>
      </c>
      <c r="V171" s="128">
        <f t="shared" si="64"/>
        <v>2.3941571199999991</v>
      </c>
      <c r="W171" s="128">
        <f t="shared" si="60"/>
        <v>0.47334478210400005</v>
      </c>
      <c r="X171" s="128">
        <f t="shared" si="61"/>
        <v>0.71569336840533304</v>
      </c>
      <c r="Y171" s="128">
        <f t="shared" si="62"/>
        <v>1.42</v>
      </c>
      <c r="Z171" s="128">
        <f t="shared" si="63"/>
        <v>2.15</v>
      </c>
    </row>
    <row r="172" spans="1:26" s="1" customFormat="1" ht="24.95" customHeight="1">
      <c r="A172" s="33" t="s">
        <v>2195</v>
      </c>
      <c r="B172" s="33" t="s">
        <v>1965</v>
      </c>
      <c r="C172" s="34">
        <v>166</v>
      </c>
      <c r="D172" s="72" t="s">
        <v>529</v>
      </c>
      <c r="E172" s="22" t="s">
        <v>2199</v>
      </c>
      <c r="F172" s="115">
        <v>30</v>
      </c>
      <c r="G172" s="115">
        <v>48</v>
      </c>
      <c r="H172" s="115">
        <v>63</v>
      </c>
      <c r="I172" s="115">
        <v>0</v>
      </c>
      <c r="J172" s="115">
        <v>0</v>
      </c>
      <c r="K172" s="25">
        <f t="shared" si="56"/>
        <v>141</v>
      </c>
      <c r="L172" s="25">
        <v>31522812067</v>
      </c>
      <c r="M172" s="25" t="s">
        <v>90</v>
      </c>
      <c r="N172" s="25">
        <v>11205</v>
      </c>
      <c r="O172" s="17">
        <v>4098</v>
      </c>
      <c r="P172" s="127">
        <v>2.9889999999999999</v>
      </c>
      <c r="Q172" s="127">
        <v>3.7069999999999999</v>
      </c>
      <c r="R172" s="128">
        <f t="shared" si="57"/>
        <v>6.6959999999999997</v>
      </c>
      <c r="S172" s="128">
        <f t="shared" si="58"/>
        <v>2.7493072200000004</v>
      </c>
      <c r="T172" s="128">
        <f t="shared" si="59"/>
        <v>4.7492541599999996</v>
      </c>
      <c r="U172" s="151">
        <v>0</v>
      </c>
      <c r="V172" s="128">
        <f t="shared" si="64"/>
        <v>1.0422541599999997</v>
      </c>
      <c r="W172" s="128">
        <f t="shared" si="60"/>
        <v>0</v>
      </c>
      <c r="X172" s="128">
        <f t="shared" si="61"/>
        <v>0.31156451022933329</v>
      </c>
      <c r="Y172" s="128">
        <f t="shared" si="62"/>
        <v>0</v>
      </c>
      <c r="Z172" s="128">
        <f t="shared" si="63"/>
        <v>0.93</v>
      </c>
    </row>
    <row r="173" spans="1:26" s="1" customFormat="1" ht="24.95" customHeight="1">
      <c r="A173" s="33" t="s">
        <v>2195</v>
      </c>
      <c r="B173" s="33" t="s">
        <v>2206</v>
      </c>
      <c r="C173" s="34">
        <v>167</v>
      </c>
      <c r="D173" s="72" t="s">
        <v>1456</v>
      </c>
      <c r="E173" s="22" t="s">
        <v>2618</v>
      </c>
      <c r="F173" s="115">
        <v>28</v>
      </c>
      <c r="G173" s="115">
        <v>7</v>
      </c>
      <c r="H173" s="115">
        <v>67</v>
      </c>
      <c r="I173" s="115">
        <v>0</v>
      </c>
      <c r="J173" s="115">
        <v>0</v>
      </c>
      <c r="K173" s="25">
        <f t="shared" si="56"/>
        <v>102</v>
      </c>
      <c r="L173" s="25">
        <v>31519204950</v>
      </c>
      <c r="M173" s="25" t="s">
        <v>90</v>
      </c>
      <c r="N173" s="25">
        <v>11205</v>
      </c>
      <c r="O173" s="17">
        <v>2907</v>
      </c>
      <c r="P173" s="127">
        <v>0.65500000000000003</v>
      </c>
      <c r="Q173" s="127">
        <v>0.92</v>
      </c>
      <c r="R173" s="128">
        <f t="shared" si="57"/>
        <v>1.5750000000000002</v>
      </c>
      <c r="S173" s="128">
        <f t="shared" si="58"/>
        <v>1.9502772300000002</v>
      </c>
      <c r="T173" s="128">
        <f t="shared" si="59"/>
        <v>3.3689804399999996</v>
      </c>
      <c r="U173" s="128">
        <f t="shared" ref="U173:U178" si="65">S173-P173</f>
        <v>1.2952772300000002</v>
      </c>
      <c r="V173" s="128">
        <f t="shared" si="64"/>
        <v>2.4489804399999997</v>
      </c>
      <c r="W173" s="128">
        <f t="shared" si="60"/>
        <v>0.37360112903966669</v>
      </c>
      <c r="X173" s="128">
        <f t="shared" si="61"/>
        <v>0.73208188619733328</v>
      </c>
      <c r="Y173" s="128">
        <f t="shared" si="62"/>
        <v>1.1200000000000001</v>
      </c>
      <c r="Z173" s="128">
        <f t="shared" si="63"/>
        <v>2.2000000000000002</v>
      </c>
    </row>
    <row r="174" spans="1:26" s="1" customFormat="1" ht="24.95" customHeight="1">
      <c r="A174" s="33" t="s">
        <v>2195</v>
      </c>
      <c r="B174" s="33" t="s">
        <v>2206</v>
      </c>
      <c r="C174" s="34">
        <v>168</v>
      </c>
      <c r="D174" s="72" t="s">
        <v>1535</v>
      </c>
      <c r="E174" s="22" t="s">
        <v>2207</v>
      </c>
      <c r="F174" s="115">
        <v>32</v>
      </c>
      <c r="G174" s="115">
        <v>9</v>
      </c>
      <c r="H174" s="115">
        <v>51</v>
      </c>
      <c r="I174" s="115">
        <v>0</v>
      </c>
      <c r="J174" s="115">
        <v>0</v>
      </c>
      <c r="K174" s="25">
        <f t="shared" si="56"/>
        <v>92</v>
      </c>
      <c r="L174" s="25">
        <v>31522752367</v>
      </c>
      <c r="M174" s="25" t="s">
        <v>90</v>
      </c>
      <c r="N174" s="25">
        <v>11205</v>
      </c>
      <c r="O174" s="17">
        <v>2285</v>
      </c>
      <c r="P174" s="127">
        <v>0.67900000000000027</v>
      </c>
      <c r="Q174" s="127">
        <v>0.43799999999999994</v>
      </c>
      <c r="R174" s="128">
        <f t="shared" si="57"/>
        <v>1.1170000000000002</v>
      </c>
      <c r="S174" s="128">
        <f t="shared" si="58"/>
        <v>1.53298365</v>
      </c>
      <c r="T174" s="128">
        <f t="shared" si="59"/>
        <v>2.6481321999999996</v>
      </c>
      <c r="U174" s="128">
        <f t="shared" si="65"/>
        <v>0.85398364999999976</v>
      </c>
      <c r="V174" s="128">
        <f t="shared" si="64"/>
        <v>2.2101321999999994</v>
      </c>
      <c r="W174" s="128">
        <f t="shared" si="60"/>
        <v>0.24631735078166661</v>
      </c>
      <c r="X174" s="128">
        <f t="shared" si="61"/>
        <v>0.66068218565333314</v>
      </c>
      <c r="Y174" s="128">
        <f t="shared" si="62"/>
        <v>0.74</v>
      </c>
      <c r="Z174" s="128">
        <f t="shared" si="63"/>
        <v>1.98</v>
      </c>
    </row>
    <row r="175" spans="1:26" s="1" customFormat="1" ht="24.95" customHeight="1">
      <c r="A175" s="33" t="s">
        <v>2195</v>
      </c>
      <c r="B175" s="33" t="s">
        <v>2206</v>
      </c>
      <c r="C175" s="34">
        <v>169</v>
      </c>
      <c r="D175" s="72" t="s">
        <v>1447</v>
      </c>
      <c r="E175" s="22" t="s">
        <v>2209</v>
      </c>
      <c r="F175" s="115">
        <v>2</v>
      </c>
      <c r="G175" s="115">
        <v>0</v>
      </c>
      <c r="H175" s="115">
        <v>76</v>
      </c>
      <c r="I175" s="115">
        <v>0</v>
      </c>
      <c r="J175" s="115">
        <v>0</v>
      </c>
      <c r="K175" s="25">
        <f t="shared" si="56"/>
        <v>78</v>
      </c>
      <c r="L175" s="25">
        <v>31519200773</v>
      </c>
      <c r="M175" s="25" t="s">
        <v>90</v>
      </c>
      <c r="N175" s="25">
        <v>11205</v>
      </c>
      <c r="O175" s="17">
        <v>2329</v>
      </c>
      <c r="P175" s="127">
        <v>0.43699999999999994</v>
      </c>
      <c r="Q175" s="127">
        <v>0.96099999999999985</v>
      </c>
      <c r="R175" s="128">
        <f t="shared" si="57"/>
        <v>1.3979999999999997</v>
      </c>
      <c r="S175" s="128">
        <f t="shared" si="58"/>
        <v>1.56250281</v>
      </c>
      <c r="T175" s="128">
        <f t="shared" si="59"/>
        <v>2.6991246799999997</v>
      </c>
      <c r="U175" s="128">
        <f t="shared" si="65"/>
        <v>1.12550281</v>
      </c>
      <c r="V175" s="128">
        <f t="shared" si="64"/>
        <v>1.7381246799999999</v>
      </c>
      <c r="W175" s="128">
        <f t="shared" si="60"/>
        <v>0.32463252716433333</v>
      </c>
      <c r="X175" s="128">
        <f t="shared" si="61"/>
        <v>0.51958340434133332</v>
      </c>
      <c r="Y175" s="128">
        <f t="shared" si="62"/>
        <v>0.97</v>
      </c>
      <c r="Z175" s="128">
        <f t="shared" si="63"/>
        <v>1.56</v>
      </c>
    </row>
    <row r="176" spans="1:26" s="1" customFormat="1" ht="24.95" customHeight="1">
      <c r="A176" s="33" t="s">
        <v>2195</v>
      </c>
      <c r="B176" s="33" t="s">
        <v>2195</v>
      </c>
      <c r="C176" s="34">
        <v>170</v>
      </c>
      <c r="D176" s="72" t="s">
        <v>1442</v>
      </c>
      <c r="E176" s="22" t="s">
        <v>2197</v>
      </c>
      <c r="F176" s="115">
        <v>55</v>
      </c>
      <c r="G176" s="115">
        <v>11</v>
      </c>
      <c r="H176" s="115">
        <v>54</v>
      </c>
      <c r="I176" s="115">
        <v>0</v>
      </c>
      <c r="J176" s="115">
        <v>0</v>
      </c>
      <c r="K176" s="25">
        <f t="shared" si="56"/>
        <v>120</v>
      </c>
      <c r="L176" s="25">
        <v>31519189168</v>
      </c>
      <c r="M176" s="25" t="s">
        <v>90</v>
      </c>
      <c r="N176" s="25">
        <v>11205</v>
      </c>
      <c r="O176" s="17">
        <v>3358</v>
      </c>
      <c r="P176" s="127">
        <v>0.92099999999999982</v>
      </c>
      <c r="Q176" s="127">
        <v>1.3210000000000002</v>
      </c>
      <c r="R176" s="128">
        <f t="shared" si="57"/>
        <v>2.242</v>
      </c>
      <c r="S176" s="128">
        <f t="shared" si="58"/>
        <v>2.25284862</v>
      </c>
      <c r="T176" s="128">
        <f t="shared" si="59"/>
        <v>3.8916533599999998</v>
      </c>
      <c r="U176" s="128">
        <f t="shared" si="65"/>
        <v>1.3318486200000001</v>
      </c>
      <c r="V176" s="128">
        <f t="shared" si="64"/>
        <v>2.5706533599999997</v>
      </c>
      <c r="W176" s="128">
        <f t="shared" si="60"/>
        <v>0.38414953696199999</v>
      </c>
      <c r="X176" s="128">
        <f t="shared" si="61"/>
        <v>0.76845397774933322</v>
      </c>
      <c r="Y176" s="128">
        <f t="shared" si="62"/>
        <v>1.1499999999999999</v>
      </c>
      <c r="Z176" s="128">
        <f t="shared" si="63"/>
        <v>2.31</v>
      </c>
    </row>
    <row r="177" spans="1:26" s="1" customFormat="1" ht="24.95" customHeight="1">
      <c r="A177" s="33" t="s">
        <v>2195</v>
      </c>
      <c r="B177" s="33" t="s">
        <v>2195</v>
      </c>
      <c r="C177" s="34">
        <v>171</v>
      </c>
      <c r="D177" s="72" t="s">
        <v>1453</v>
      </c>
      <c r="E177" s="22" t="s">
        <v>2198</v>
      </c>
      <c r="F177" s="115">
        <v>21</v>
      </c>
      <c r="G177" s="115">
        <v>67</v>
      </c>
      <c r="H177" s="115">
        <v>54</v>
      </c>
      <c r="I177" s="115">
        <v>0</v>
      </c>
      <c r="J177" s="115">
        <v>0</v>
      </c>
      <c r="K177" s="25">
        <f t="shared" si="56"/>
        <v>142</v>
      </c>
      <c r="L177" s="25">
        <v>31519203730</v>
      </c>
      <c r="M177" s="25" t="s">
        <v>90</v>
      </c>
      <c r="N177" s="25">
        <v>11205</v>
      </c>
      <c r="O177" s="17">
        <v>4727</v>
      </c>
      <c r="P177" s="127">
        <v>0.53199999999999981</v>
      </c>
      <c r="Q177" s="127">
        <v>0.25</v>
      </c>
      <c r="R177" s="128">
        <f t="shared" si="57"/>
        <v>0.78199999999999981</v>
      </c>
      <c r="S177" s="128">
        <f t="shared" si="58"/>
        <v>3.1712970300000003</v>
      </c>
      <c r="T177" s="128">
        <f t="shared" si="59"/>
        <v>5.4782148399999997</v>
      </c>
      <c r="U177" s="128">
        <f t="shared" si="65"/>
        <v>2.6392970300000007</v>
      </c>
      <c r="V177" s="128">
        <f t="shared" si="64"/>
        <v>5.2282148399999997</v>
      </c>
      <c r="W177" s="128">
        <f t="shared" si="60"/>
        <v>0.76126124001966688</v>
      </c>
      <c r="X177" s="128">
        <f t="shared" si="61"/>
        <v>1.562887689504</v>
      </c>
      <c r="Y177" s="128">
        <f t="shared" si="62"/>
        <v>2.2799999999999998</v>
      </c>
      <c r="Z177" s="128">
        <f t="shared" si="63"/>
        <v>4.6900000000000004</v>
      </c>
    </row>
    <row r="178" spans="1:26" s="1" customFormat="1" ht="24.95" customHeight="1">
      <c r="A178" s="33" t="s">
        <v>2195</v>
      </c>
      <c r="B178" s="33" t="s">
        <v>2201</v>
      </c>
      <c r="C178" s="34">
        <v>172</v>
      </c>
      <c r="D178" s="72" t="s">
        <v>1537</v>
      </c>
      <c r="E178" s="22" t="s">
        <v>2202</v>
      </c>
      <c r="F178" s="115">
        <v>0</v>
      </c>
      <c r="G178" s="115">
        <v>34</v>
      </c>
      <c r="H178" s="115">
        <v>54</v>
      </c>
      <c r="I178" s="115">
        <v>0</v>
      </c>
      <c r="J178" s="115">
        <v>0</v>
      </c>
      <c r="K178" s="25">
        <f t="shared" si="56"/>
        <v>88</v>
      </c>
      <c r="L178" s="25">
        <v>31522815910</v>
      </c>
      <c r="M178" s="25" t="s">
        <v>90</v>
      </c>
      <c r="N178" s="25">
        <v>11205</v>
      </c>
      <c r="O178" s="17">
        <v>2063</v>
      </c>
      <c r="P178" s="127">
        <v>0.51900000000000013</v>
      </c>
      <c r="Q178" s="127">
        <v>-0.5159999999999999</v>
      </c>
      <c r="R178" s="128">
        <f t="shared" si="57"/>
        <v>3.0000000000002247E-3</v>
      </c>
      <c r="S178" s="128">
        <f t="shared" si="58"/>
        <v>1.3840460700000001</v>
      </c>
      <c r="T178" s="128">
        <f t="shared" si="59"/>
        <v>2.39085196</v>
      </c>
      <c r="U178" s="128">
        <f t="shared" si="65"/>
        <v>0.86504607</v>
      </c>
      <c r="V178" s="128">
        <f t="shared" si="64"/>
        <v>2.90685196</v>
      </c>
      <c r="W178" s="128">
        <f t="shared" si="60"/>
        <v>0.24950812145699999</v>
      </c>
      <c r="X178" s="128">
        <f t="shared" si="61"/>
        <v>0.86895494590933331</v>
      </c>
      <c r="Y178" s="128">
        <f t="shared" si="62"/>
        <v>0.75</v>
      </c>
      <c r="Z178" s="128">
        <f t="shared" si="63"/>
        <v>2.61</v>
      </c>
    </row>
    <row r="179" spans="1:26" s="5" customFormat="1" ht="30" customHeight="1">
      <c r="A179" s="248" t="s">
        <v>115</v>
      </c>
      <c r="B179" s="248"/>
      <c r="C179" s="248"/>
      <c r="D179" s="248"/>
      <c r="E179" s="248"/>
      <c r="F179" s="28"/>
      <c r="G179" s="28"/>
      <c r="H179" s="28"/>
      <c r="I179" s="28"/>
      <c r="J179" s="28"/>
      <c r="K179" s="14">
        <f>SUM(K7:K178)</f>
        <v>18737</v>
      </c>
      <c r="L179" s="29"/>
      <c r="M179" s="29"/>
      <c r="N179" s="29"/>
      <c r="O179" s="14">
        <f t="shared" ref="O179:Z179" si="66">SUM(O7:O178)</f>
        <v>569349</v>
      </c>
      <c r="P179" s="150">
        <f t="shared" si="66"/>
        <v>168.04169999999993</v>
      </c>
      <c r="Q179" s="150">
        <f t="shared" si="66"/>
        <v>221.429</v>
      </c>
      <c r="R179" s="150">
        <f t="shared" si="66"/>
        <v>389.47070000000014</v>
      </c>
      <c r="S179" s="150">
        <f t="shared" si="66"/>
        <v>381.97055061000003</v>
      </c>
      <c r="T179" s="150">
        <f t="shared" si="66"/>
        <v>659.82994307999945</v>
      </c>
      <c r="U179" s="150">
        <f t="shared" si="66"/>
        <v>225.15671925000009</v>
      </c>
      <c r="V179" s="150">
        <f t="shared" si="66"/>
        <v>446.49014399999982</v>
      </c>
      <c r="W179" s="150">
        <f t="shared" si="66"/>
        <v>64.942703055674997</v>
      </c>
      <c r="X179" s="150">
        <f t="shared" si="66"/>
        <v>133.47078704640006</v>
      </c>
      <c r="Y179" s="150">
        <f t="shared" si="66"/>
        <v>194.86000000000007</v>
      </c>
      <c r="Z179" s="150">
        <f t="shared" si="66"/>
        <v>400.4</v>
      </c>
    </row>
    <row r="180" spans="1:26" s="1" customFormat="1">
      <c r="C180" s="4"/>
      <c r="D180" s="77"/>
      <c r="E180" s="3"/>
      <c r="F180" s="3"/>
      <c r="G180" s="3"/>
      <c r="H180" s="3"/>
      <c r="I180" s="3"/>
      <c r="J180" s="3"/>
      <c r="K180" s="3"/>
      <c r="L180" s="18"/>
      <c r="M180" s="18"/>
      <c r="N180" s="18"/>
    </row>
    <row r="181" spans="1:26" s="1" customFormat="1">
      <c r="C181" s="4"/>
      <c r="D181" s="77"/>
      <c r="E181" s="3"/>
      <c r="F181" s="3"/>
      <c r="G181" s="3"/>
      <c r="H181" s="3"/>
      <c r="I181" s="3"/>
      <c r="J181" s="3"/>
      <c r="K181" s="3"/>
      <c r="L181" s="18"/>
      <c r="M181" s="18"/>
      <c r="N181" s="18"/>
    </row>
    <row r="182" spans="1:26" s="1" customFormat="1">
      <c r="C182" s="4"/>
      <c r="D182" s="77"/>
      <c r="E182" s="3"/>
      <c r="F182" s="3"/>
      <c r="G182" s="3"/>
      <c r="H182" s="3"/>
      <c r="I182" s="3"/>
      <c r="J182" s="3"/>
      <c r="K182" s="3"/>
      <c r="L182" s="18"/>
      <c r="M182" s="18"/>
      <c r="N182" s="18"/>
    </row>
    <row r="183" spans="1:26" s="1" customFormat="1">
      <c r="C183" s="4"/>
      <c r="D183" s="77"/>
      <c r="E183" s="3"/>
      <c r="F183" s="3"/>
      <c r="G183" s="3"/>
      <c r="H183" s="3"/>
      <c r="I183" s="3"/>
      <c r="J183" s="3"/>
      <c r="K183" s="3"/>
      <c r="L183" s="18"/>
      <c r="M183" s="18"/>
      <c r="N183" s="18"/>
    </row>
    <row r="184" spans="1:26" s="1" customFormat="1">
      <c r="C184" s="4"/>
      <c r="D184" s="77"/>
      <c r="E184" s="3"/>
      <c r="F184" s="3"/>
      <c r="G184" s="3"/>
      <c r="H184" s="3"/>
      <c r="I184" s="3"/>
      <c r="J184" s="3"/>
      <c r="K184" s="3"/>
      <c r="L184" s="18"/>
      <c r="M184" s="18"/>
      <c r="N184" s="18"/>
    </row>
    <row r="185" spans="1:26" s="1" customFormat="1">
      <c r="C185" s="4"/>
      <c r="D185" s="77"/>
      <c r="E185" s="3"/>
      <c r="F185" s="3"/>
      <c r="G185" s="3"/>
      <c r="H185" s="3"/>
      <c r="I185" s="3"/>
      <c r="J185" s="3"/>
      <c r="K185" s="3"/>
      <c r="L185" s="18"/>
      <c r="M185" s="18"/>
      <c r="N185" s="18"/>
    </row>
    <row r="186" spans="1:26" s="1" customFormat="1">
      <c r="C186" s="4"/>
      <c r="D186" s="77"/>
      <c r="E186" s="3"/>
      <c r="F186" s="3"/>
      <c r="G186" s="3"/>
      <c r="H186" s="3"/>
      <c r="I186" s="3"/>
      <c r="J186" s="3"/>
      <c r="K186" s="3"/>
      <c r="L186" s="18"/>
      <c r="M186" s="18"/>
      <c r="N186" s="18"/>
    </row>
    <row r="187" spans="1:26" s="1" customFormat="1">
      <c r="C187" s="4"/>
      <c r="D187" s="77"/>
      <c r="E187" s="3"/>
      <c r="F187" s="3"/>
      <c r="G187" s="3"/>
      <c r="H187" s="3"/>
      <c r="I187" s="3"/>
      <c r="J187" s="3"/>
      <c r="K187" s="3"/>
      <c r="L187" s="18"/>
      <c r="M187" s="18"/>
      <c r="N187" s="18"/>
    </row>
    <row r="188" spans="1:26" s="1" customFormat="1">
      <c r="C188" s="4"/>
      <c r="D188" s="77"/>
      <c r="E188" s="3"/>
      <c r="F188" s="3"/>
      <c r="G188" s="3"/>
      <c r="H188" s="3"/>
      <c r="I188" s="3"/>
      <c r="J188" s="3"/>
      <c r="K188" s="3"/>
      <c r="L188" s="18"/>
      <c r="M188" s="18"/>
      <c r="N188" s="18"/>
    </row>
    <row r="189" spans="1:26" s="1" customFormat="1">
      <c r="C189" s="4"/>
      <c r="D189" s="77"/>
      <c r="E189" s="3"/>
      <c r="F189" s="3"/>
      <c r="G189" s="3"/>
      <c r="H189" s="3"/>
      <c r="I189" s="3"/>
      <c r="J189" s="3"/>
      <c r="K189" s="3"/>
      <c r="L189" s="18"/>
      <c r="M189" s="18"/>
      <c r="N189" s="18"/>
    </row>
    <row r="190" spans="1:26" s="1" customFormat="1">
      <c r="C190" s="4"/>
      <c r="D190" s="77"/>
      <c r="E190" s="3"/>
      <c r="F190" s="3"/>
      <c r="G190" s="3"/>
      <c r="H190" s="3"/>
      <c r="I190" s="3"/>
      <c r="J190" s="3"/>
      <c r="K190" s="3"/>
      <c r="L190" s="18"/>
      <c r="M190" s="18"/>
      <c r="N190" s="18"/>
    </row>
    <row r="191" spans="1:26" s="1" customFormat="1">
      <c r="C191" s="4"/>
      <c r="D191" s="77"/>
      <c r="E191" s="3"/>
      <c r="F191" s="3"/>
      <c r="G191" s="3"/>
      <c r="H191" s="3"/>
      <c r="I191" s="3"/>
      <c r="J191" s="3"/>
      <c r="K191" s="3"/>
      <c r="L191" s="18"/>
      <c r="M191" s="18"/>
      <c r="N191" s="18"/>
    </row>
    <row r="192" spans="1:26" s="1" customFormat="1">
      <c r="C192" s="4"/>
      <c r="D192" s="77"/>
      <c r="E192" s="3"/>
      <c r="F192" s="3"/>
      <c r="G192" s="3"/>
      <c r="H192" s="3"/>
      <c r="I192" s="3"/>
      <c r="J192" s="3"/>
      <c r="K192" s="3"/>
      <c r="L192" s="18"/>
      <c r="M192" s="18"/>
      <c r="N192" s="18"/>
    </row>
    <row r="193" spans="3:14" s="1" customFormat="1">
      <c r="C193" s="4"/>
      <c r="D193" s="77"/>
      <c r="E193" s="3"/>
      <c r="F193" s="3"/>
      <c r="G193" s="3"/>
      <c r="H193" s="3"/>
      <c r="I193" s="3"/>
      <c r="J193" s="3"/>
      <c r="K193" s="3"/>
      <c r="L193" s="18"/>
      <c r="M193" s="18"/>
      <c r="N193" s="18"/>
    </row>
    <row r="194" spans="3:14" s="1" customFormat="1">
      <c r="C194" s="4"/>
      <c r="D194" s="77"/>
      <c r="E194" s="3"/>
      <c r="F194" s="3"/>
      <c r="G194" s="3"/>
      <c r="H194" s="3"/>
      <c r="I194" s="3"/>
      <c r="J194" s="3"/>
      <c r="K194" s="3"/>
      <c r="L194" s="18"/>
      <c r="M194" s="18"/>
      <c r="N194" s="18"/>
    </row>
    <row r="195" spans="3:14" s="1" customFormat="1">
      <c r="C195" s="4"/>
      <c r="D195" s="77"/>
      <c r="E195" s="3"/>
      <c r="F195" s="3"/>
      <c r="G195" s="3"/>
      <c r="H195" s="3"/>
      <c r="I195" s="3"/>
      <c r="J195" s="3"/>
      <c r="K195" s="3"/>
      <c r="L195" s="18"/>
      <c r="M195" s="18"/>
      <c r="N195" s="18"/>
    </row>
    <row r="196" spans="3:14" s="1" customFormat="1">
      <c r="C196" s="4"/>
      <c r="D196" s="77"/>
      <c r="E196" s="3"/>
      <c r="F196" s="3"/>
      <c r="G196" s="3"/>
      <c r="H196" s="3"/>
      <c r="I196" s="3"/>
      <c r="J196" s="3"/>
      <c r="K196" s="3"/>
      <c r="L196" s="18"/>
      <c r="M196" s="18"/>
      <c r="N196" s="18"/>
    </row>
    <row r="197" spans="3:14" s="1" customFormat="1">
      <c r="C197" s="4"/>
      <c r="D197" s="77"/>
      <c r="E197" s="3"/>
      <c r="F197" s="3"/>
      <c r="G197" s="3"/>
      <c r="H197" s="3"/>
      <c r="I197" s="3"/>
      <c r="J197" s="3"/>
      <c r="K197" s="3"/>
      <c r="L197" s="18"/>
      <c r="M197" s="18"/>
      <c r="N197" s="18"/>
    </row>
    <row r="198" spans="3:14" s="1" customFormat="1">
      <c r="C198" s="4"/>
      <c r="D198" s="77"/>
      <c r="E198" s="3"/>
      <c r="F198" s="3"/>
      <c r="G198" s="3"/>
      <c r="H198" s="3"/>
      <c r="I198" s="3"/>
      <c r="J198" s="3"/>
      <c r="K198" s="3"/>
      <c r="L198" s="18"/>
      <c r="M198" s="18"/>
      <c r="N198" s="18"/>
    </row>
    <row r="199" spans="3:14" s="1" customFormat="1">
      <c r="C199" s="4"/>
      <c r="D199" s="77"/>
      <c r="E199" s="3"/>
      <c r="F199" s="3"/>
      <c r="G199" s="3"/>
      <c r="H199" s="3"/>
      <c r="I199" s="3"/>
      <c r="J199" s="3"/>
      <c r="K199" s="3"/>
      <c r="L199" s="18"/>
      <c r="M199" s="18"/>
      <c r="N199" s="18"/>
    </row>
    <row r="200" spans="3:14" s="1" customFormat="1">
      <c r="C200" s="4"/>
      <c r="D200" s="77"/>
      <c r="E200" s="3"/>
      <c r="F200" s="3"/>
      <c r="G200" s="3"/>
      <c r="H200" s="3"/>
      <c r="I200" s="3"/>
      <c r="J200" s="3"/>
      <c r="K200" s="3"/>
      <c r="L200" s="18"/>
      <c r="M200" s="18"/>
      <c r="N200" s="18"/>
    </row>
    <row r="201" spans="3:14" s="1" customFormat="1">
      <c r="C201" s="4"/>
      <c r="D201" s="77"/>
      <c r="E201" s="3"/>
      <c r="F201" s="3"/>
      <c r="G201" s="3"/>
      <c r="H201" s="3"/>
      <c r="I201" s="3"/>
      <c r="J201" s="3"/>
      <c r="K201" s="3"/>
      <c r="L201" s="18"/>
      <c r="M201" s="18"/>
      <c r="N201" s="18"/>
    </row>
    <row r="202" spans="3:14" s="1" customFormat="1">
      <c r="C202" s="4"/>
      <c r="D202" s="77"/>
      <c r="E202" s="3"/>
      <c r="F202" s="3"/>
      <c r="G202" s="3"/>
      <c r="H202" s="3"/>
      <c r="I202" s="3"/>
      <c r="J202" s="3"/>
      <c r="K202" s="3"/>
      <c r="L202" s="18"/>
      <c r="M202" s="18"/>
      <c r="N202" s="18"/>
    </row>
    <row r="203" spans="3:14" s="1" customFormat="1">
      <c r="C203" s="4"/>
      <c r="D203" s="77"/>
      <c r="E203" s="3"/>
      <c r="F203" s="3"/>
      <c r="G203" s="3"/>
      <c r="H203" s="3"/>
      <c r="I203" s="3"/>
      <c r="J203" s="3"/>
      <c r="K203" s="3"/>
      <c r="L203" s="18"/>
      <c r="M203" s="18"/>
      <c r="N203" s="18"/>
    </row>
    <row r="204" spans="3:14" s="1" customFormat="1">
      <c r="C204" s="4"/>
      <c r="D204" s="77"/>
      <c r="E204" s="3"/>
      <c r="F204" s="3"/>
      <c r="G204" s="3"/>
      <c r="H204" s="3"/>
      <c r="I204" s="3"/>
      <c r="J204" s="3"/>
      <c r="K204" s="3"/>
      <c r="L204" s="18"/>
      <c r="M204" s="18"/>
      <c r="N204" s="18"/>
    </row>
    <row r="205" spans="3:14" s="1" customFormat="1">
      <c r="C205" s="4"/>
      <c r="D205" s="77"/>
      <c r="E205" s="3"/>
      <c r="F205" s="3"/>
      <c r="G205" s="3"/>
      <c r="H205" s="3"/>
      <c r="I205" s="3"/>
      <c r="J205" s="3"/>
      <c r="K205" s="3"/>
      <c r="L205" s="18"/>
      <c r="M205" s="18"/>
      <c r="N205" s="18"/>
    </row>
    <row r="206" spans="3:14" s="1" customFormat="1">
      <c r="C206" s="4"/>
      <c r="D206" s="77"/>
      <c r="E206" s="3"/>
      <c r="F206" s="3"/>
      <c r="G206" s="3"/>
      <c r="H206" s="3"/>
      <c r="I206" s="3"/>
      <c r="J206" s="3"/>
      <c r="K206" s="3"/>
      <c r="L206" s="18"/>
      <c r="M206" s="18"/>
      <c r="N206" s="18"/>
    </row>
    <row r="207" spans="3:14" s="1" customFormat="1">
      <c r="C207" s="4"/>
      <c r="D207" s="77"/>
      <c r="E207" s="3"/>
      <c r="F207" s="3"/>
      <c r="G207" s="3"/>
      <c r="H207" s="3"/>
      <c r="I207" s="3"/>
      <c r="J207" s="3"/>
      <c r="K207" s="3"/>
      <c r="L207" s="18"/>
      <c r="M207" s="18"/>
      <c r="N207" s="18"/>
    </row>
    <row r="208" spans="3:14" s="1" customFormat="1">
      <c r="C208" s="4"/>
      <c r="D208" s="77"/>
      <c r="E208" s="3"/>
      <c r="F208" s="3"/>
      <c r="G208" s="3"/>
      <c r="H208" s="3"/>
      <c r="I208" s="3"/>
      <c r="J208" s="3"/>
      <c r="K208" s="3"/>
      <c r="L208" s="18"/>
      <c r="M208" s="18"/>
      <c r="N208" s="18"/>
    </row>
    <row r="209" spans="3:14" s="1" customFormat="1">
      <c r="C209" s="4"/>
      <c r="D209" s="77"/>
      <c r="E209" s="3"/>
      <c r="F209" s="3"/>
      <c r="G209" s="3"/>
      <c r="H209" s="3"/>
      <c r="I209" s="3"/>
      <c r="J209" s="3"/>
      <c r="K209" s="3"/>
      <c r="L209" s="18"/>
      <c r="M209" s="18"/>
      <c r="N209" s="18"/>
    </row>
    <row r="210" spans="3:14" s="1" customFormat="1">
      <c r="C210" s="4"/>
      <c r="D210" s="77"/>
      <c r="E210" s="3"/>
      <c r="F210" s="3"/>
      <c r="G210" s="3"/>
      <c r="H210" s="3"/>
      <c r="I210" s="3"/>
      <c r="J210" s="3"/>
      <c r="K210" s="3"/>
      <c r="L210" s="18"/>
      <c r="M210" s="18"/>
      <c r="N210" s="18"/>
    </row>
    <row r="211" spans="3:14" s="1" customFormat="1">
      <c r="C211" s="4"/>
      <c r="D211" s="77"/>
      <c r="E211" s="3"/>
      <c r="F211" s="3"/>
      <c r="G211" s="3"/>
      <c r="H211" s="3"/>
      <c r="I211" s="3"/>
      <c r="J211" s="3"/>
      <c r="K211" s="3"/>
      <c r="L211" s="18"/>
      <c r="M211" s="18"/>
      <c r="N211" s="18"/>
    </row>
    <row r="212" spans="3:14" s="1" customFormat="1">
      <c r="C212" s="4"/>
      <c r="D212" s="77"/>
      <c r="E212" s="3"/>
      <c r="F212" s="3"/>
      <c r="G212" s="3"/>
      <c r="H212" s="3"/>
      <c r="I212" s="3"/>
      <c r="J212" s="3"/>
      <c r="K212" s="3"/>
      <c r="L212" s="18"/>
      <c r="M212" s="18"/>
      <c r="N212" s="18"/>
    </row>
    <row r="213" spans="3:14" s="1" customFormat="1">
      <c r="C213" s="4"/>
      <c r="D213" s="77"/>
      <c r="E213" s="3"/>
      <c r="F213" s="3"/>
      <c r="G213" s="3"/>
      <c r="H213" s="3"/>
      <c r="I213" s="3"/>
      <c r="J213" s="3"/>
      <c r="K213" s="3"/>
      <c r="L213" s="18"/>
      <c r="M213" s="18"/>
      <c r="N213" s="18"/>
    </row>
    <row r="214" spans="3:14" s="1" customFormat="1">
      <c r="C214" s="4"/>
      <c r="D214" s="77"/>
      <c r="E214" s="3"/>
      <c r="F214" s="3"/>
      <c r="G214" s="3"/>
      <c r="H214" s="3"/>
      <c r="I214" s="3"/>
      <c r="J214" s="3"/>
      <c r="K214" s="3"/>
      <c r="L214" s="18"/>
      <c r="M214" s="18"/>
      <c r="N214" s="18"/>
    </row>
    <row r="215" spans="3:14" s="1" customFormat="1">
      <c r="C215" s="4"/>
      <c r="D215" s="77"/>
      <c r="E215" s="3"/>
      <c r="F215" s="3"/>
      <c r="G215" s="3"/>
      <c r="H215" s="3"/>
      <c r="I215" s="3"/>
      <c r="J215" s="3"/>
      <c r="K215" s="3"/>
      <c r="L215" s="18"/>
      <c r="M215" s="18"/>
      <c r="N215" s="18"/>
    </row>
    <row r="216" spans="3:14" s="1" customFormat="1">
      <c r="C216" s="4"/>
      <c r="D216" s="77"/>
      <c r="E216" s="3"/>
      <c r="F216" s="3"/>
      <c r="G216" s="3"/>
      <c r="H216" s="3"/>
      <c r="I216" s="3"/>
      <c r="J216" s="3"/>
      <c r="K216" s="3"/>
      <c r="L216" s="18"/>
      <c r="M216" s="18"/>
      <c r="N216" s="18"/>
    </row>
    <row r="217" spans="3:14" s="1" customFormat="1">
      <c r="C217" s="4"/>
      <c r="D217" s="77"/>
      <c r="E217" s="3"/>
      <c r="F217" s="3"/>
      <c r="G217" s="3"/>
      <c r="H217" s="3"/>
      <c r="I217" s="3"/>
      <c r="J217" s="3"/>
      <c r="K217" s="3"/>
      <c r="L217" s="18"/>
      <c r="M217" s="18"/>
      <c r="N217" s="18"/>
    </row>
    <row r="218" spans="3:14" s="1" customFormat="1">
      <c r="C218" s="4"/>
      <c r="D218" s="77"/>
      <c r="E218" s="3"/>
      <c r="F218" s="3"/>
      <c r="G218" s="3"/>
      <c r="H218" s="3"/>
      <c r="I218" s="3"/>
      <c r="J218" s="3"/>
      <c r="K218" s="3"/>
      <c r="L218" s="18"/>
      <c r="M218" s="18"/>
      <c r="N218" s="18"/>
    </row>
    <row r="219" spans="3:14" s="1" customFormat="1">
      <c r="C219" s="4"/>
      <c r="D219" s="77"/>
      <c r="E219" s="3"/>
      <c r="F219" s="3"/>
      <c r="G219" s="3"/>
      <c r="H219" s="3"/>
      <c r="I219" s="3"/>
      <c r="J219" s="3"/>
      <c r="K219" s="3"/>
      <c r="L219" s="18"/>
      <c r="M219" s="18"/>
      <c r="N219" s="18"/>
    </row>
    <row r="220" spans="3:14" s="1" customFormat="1">
      <c r="C220" s="4"/>
      <c r="D220" s="77"/>
      <c r="E220" s="3"/>
      <c r="F220" s="3"/>
      <c r="G220" s="3"/>
      <c r="H220" s="3"/>
      <c r="I220" s="3"/>
      <c r="J220" s="3"/>
      <c r="K220" s="3"/>
      <c r="L220" s="18"/>
      <c r="M220" s="18"/>
      <c r="N220" s="18"/>
    </row>
    <row r="221" spans="3:14" s="1" customFormat="1">
      <c r="C221" s="4"/>
      <c r="D221" s="77"/>
      <c r="E221" s="3"/>
      <c r="F221" s="3"/>
      <c r="G221" s="3"/>
      <c r="H221" s="3"/>
      <c r="I221" s="3"/>
      <c r="J221" s="3"/>
      <c r="K221" s="3"/>
      <c r="L221" s="18"/>
      <c r="M221" s="18"/>
      <c r="N221" s="18"/>
    </row>
    <row r="222" spans="3:14" s="1" customFormat="1">
      <c r="C222" s="4"/>
      <c r="D222" s="77"/>
      <c r="E222" s="3"/>
      <c r="F222" s="3"/>
      <c r="G222" s="3"/>
      <c r="H222" s="3"/>
      <c r="I222" s="3"/>
      <c r="J222" s="3"/>
      <c r="K222" s="3"/>
      <c r="L222" s="18"/>
      <c r="M222" s="18"/>
      <c r="N222" s="18"/>
    </row>
    <row r="223" spans="3:14" s="1" customFormat="1">
      <c r="C223" s="4"/>
      <c r="D223" s="77"/>
      <c r="E223" s="3"/>
      <c r="F223" s="3"/>
      <c r="G223" s="3"/>
      <c r="H223" s="3"/>
      <c r="I223" s="3"/>
      <c r="J223" s="3"/>
      <c r="K223" s="3"/>
      <c r="L223" s="18"/>
      <c r="M223" s="18"/>
      <c r="N223" s="18"/>
    </row>
    <row r="224" spans="3:14" s="1" customFormat="1">
      <c r="C224" s="4"/>
      <c r="D224" s="77"/>
      <c r="E224" s="3"/>
      <c r="F224" s="3"/>
      <c r="G224" s="3"/>
      <c r="H224" s="3"/>
      <c r="I224" s="3"/>
      <c r="J224" s="3"/>
      <c r="K224" s="3"/>
      <c r="L224" s="18"/>
      <c r="M224" s="18"/>
      <c r="N224" s="18"/>
    </row>
    <row r="225" spans="3:14" s="1" customFormat="1">
      <c r="C225" s="4"/>
      <c r="D225" s="77"/>
      <c r="E225" s="3"/>
      <c r="F225" s="3"/>
      <c r="G225" s="3"/>
      <c r="H225" s="3"/>
      <c r="I225" s="3"/>
      <c r="J225" s="3"/>
      <c r="K225" s="3"/>
      <c r="L225" s="18"/>
      <c r="M225" s="18"/>
      <c r="N225" s="18"/>
    </row>
    <row r="226" spans="3:14" s="1" customFormat="1">
      <c r="C226" s="4"/>
      <c r="D226" s="77"/>
      <c r="E226" s="3"/>
      <c r="F226" s="3"/>
      <c r="G226" s="3"/>
      <c r="H226" s="3"/>
      <c r="I226" s="3"/>
      <c r="J226" s="3"/>
      <c r="K226" s="3"/>
      <c r="L226" s="18"/>
      <c r="M226" s="18"/>
      <c r="N226" s="18"/>
    </row>
    <row r="227" spans="3:14" s="1" customFormat="1">
      <c r="C227" s="4"/>
      <c r="D227" s="77"/>
      <c r="E227" s="3"/>
      <c r="F227" s="3"/>
      <c r="G227" s="3"/>
      <c r="H227" s="3"/>
      <c r="I227" s="3"/>
      <c r="J227" s="3"/>
      <c r="K227" s="3"/>
      <c r="L227" s="18"/>
      <c r="M227" s="18"/>
      <c r="N227" s="18"/>
    </row>
    <row r="228" spans="3:14" s="1" customFormat="1">
      <c r="C228" s="4"/>
      <c r="D228" s="77"/>
      <c r="E228" s="3"/>
      <c r="F228" s="3"/>
      <c r="G228" s="3"/>
      <c r="H228" s="3"/>
      <c r="I228" s="3"/>
      <c r="J228" s="3"/>
      <c r="K228" s="3"/>
      <c r="L228" s="18"/>
      <c r="M228" s="18"/>
      <c r="N228" s="18"/>
    </row>
    <row r="229" spans="3:14" s="1" customFormat="1">
      <c r="C229" s="4"/>
      <c r="D229" s="77"/>
      <c r="E229" s="3"/>
      <c r="F229" s="3"/>
      <c r="G229" s="3"/>
      <c r="H229" s="3"/>
      <c r="I229" s="3"/>
      <c r="J229" s="3"/>
      <c r="K229" s="3"/>
      <c r="L229" s="18"/>
      <c r="M229" s="18"/>
      <c r="N229" s="18"/>
    </row>
    <row r="230" spans="3:14" s="1" customFormat="1">
      <c r="C230" s="4"/>
      <c r="D230" s="77"/>
      <c r="E230" s="3"/>
      <c r="F230" s="3"/>
      <c r="G230" s="3"/>
      <c r="H230" s="3"/>
      <c r="I230" s="3"/>
      <c r="J230" s="3"/>
      <c r="K230" s="3"/>
      <c r="L230" s="18"/>
      <c r="M230" s="18"/>
      <c r="N230" s="18"/>
    </row>
    <row r="231" spans="3:14" s="1" customFormat="1">
      <c r="C231" s="4"/>
      <c r="D231" s="77"/>
      <c r="E231" s="3"/>
      <c r="F231" s="3"/>
      <c r="G231" s="3"/>
      <c r="H231" s="3"/>
      <c r="I231" s="3"/>
      <c r="J231" s="3"/>
      <c r="K231" s="3"/>
      <c r="L231" s="18"/>
      <c r="M231" s="18"/>
      <c r="N231" s="18"/>
    </row>
    <row r="232" spans="3:14" s="1" customFormat="1">
      <c r="C232" s="4"/>
      <c r="D232" s="77"/>
      <c r="E232" s="3"/>
      <c r="F232" s="3"/>
      <c r="G232" s="3"/>
      <c r="H232" s="3"/>
      <c r="I232" s="3"/>
      <c r="J232" s="3"/>
      <c r="K232" s="3"/>
      <c r="L232" s="18"/>
      <c r="M232" s="18"/>
      <c r="N232" s="18"/>
    </row>
    <row r="233" spans="3:14" s="1" customFormat="1">
      <c r="C233" s="4"/>
      <c r="D233" s="77"/>
      <c r="E233" s="3"/>
      <c r="F233" s="3"/>
      <c r="G233" s="3"/>
      <c r="H233" s="3"/>
      <c r="I233" s="3"/>
      <c r="J233" s="3"/>
      <c r="K233" s="3"/>
      <c r="L233" s="18"/>
      <c r="M233" s="18"/>
      <c r="N233" s="18"/>
    </row>
    <row r="234" spans="3:14" s="1" customFormat="1">
      <c r="C234" s="4"/>
      <c r="D234" s="77"/>
      <c r="E234" s="3"/>
      <c r="F234" s="3"/>
      <c r="G234" s="3"/>
      <c r="H234" s="3"/>
      <c r="I234" s="3"/>
      <c r="J234" s="3"/>
      <c r="K234" s="3"/>
      <c r="L234" s="18"/>
      <c r="M234" s="18"/>
      <c r="N234" s="18"/>
    </row>
    <row r="235" spans="3:14" s="1" customFormat="1">
      <c r="C235" s="4"/>
      <c r="D235" s="77"/>
      <c r="E235" s="3"/>
      <c r="F235" s="3"/>
      <c r="G235" s="3"/>
      <c r="H235" s="3"/>
      <c r="I235" s="3"/>
      <c r="J235" s="3"/>
      <c r="K235" s="3"/>
      <c r="L235" s="18"/>
      <c r="M235" s="18"/>
      <c r="N235" s="18"/>
    </row>
    <row r="236" spans="3:14" s="1" customFormat="1">
      <c r="C236" s="4"/>
      <c r="D236" s="77"/>
      <c r="E236" s="3"/>
      <c r="F236" s="3"/>
      <c r="G236" s="3"/>
      <c r="H236" s="3"/>
      <c r="I236" s="3"/>
      <c r="J236" s="3"/>
      <c r="K236" s="3"/>
      <c r="L236" s="18"/>
      <c r="M236" s="18"/>
      <c r="N236" s="18"/>
    </row>
    <row r="237" spans="3:14" s="1" customFormat="1">
      <c r="C237" s="4"/>
      <c r="D237" s="77"/>
      <c r="E237" s="3"/>
      <c r="F237" s="3"/>
      <c r="G237" s="3"/>
      <c r="H237" s="3"/>
      <c r="I237" s="3"/>
      <c r="J237" s="3"/>
      <c r="K237" s="3"/>
      <c r="L237" s="18"/>
      <c r="M237" s="18"/>
      <c r="N237" s="18"/>
    </row>
    <row r="238" spans="3:14" s="1" customFormat="1">
      <c r="C238" s="4"/>
      <c r="D238" s="77"/>
      <c r="E238" s="3"/>
      <c r="F238" s="3"/>
      <c r="G238" s="3"/>
      <c r="H238" s="3"/>
      <c r="I238" s="3"/>
      <c r="J238" s="3"/>
      <c r="K238" s="3"/>
      <c r="L238" s="18"/>
      <c r="M238" s="18"/>
      <c r="N238" s="18"/>
    </row>
    <row r="239" spans="3:14" s="1" customFormat="1">
      <c r="C239" s="4"/>
      <c r="D239" s="77"/>
      <c r="E239" s="3"/>
      <c r="F239" s="3"/>
      <c r="G239" s="3"/>
      <c r="H239" s="3"/>
      <c r="I239" s="3"/>
      <c r="J239" s="3"/>
      <c r="K239" s="3"/>
      <c r="L239" s="18"/>
      <c r="M239" s="18"/>
      <c r="N239" s="18"/>
    </row>
    <row r="240" spans="3:14" s="1" customFormat="1">
      <c r="C240" s="4"/>
      <c r="D240" s="77"/>
      <c r="E240" s="3"/>
      <c r="F240" s="3"/>
      <c r="G240" s="3"/>
      <c r="H240" s="3"/>
      <c r="I240" s="3"/>
      <c r="J240" s="3"/>
      <c r="K240" s="3"/>
      <c r="L240" s="18"/>
      <c r="M240" s="18"/>
      <c r="N240" s="18"/>
    </row>
    <row r="241" spans="3:14" s="1" customFormat="1">
      <c r="C241" s="4"/>
      <c r="D241" s="77"/>
      <c r="E241" s="3"/>
      <c r="F241" s="3"/>
      <c r="G241" s="3"/>
      <c r="H241" s="3"/>
      <c r="I241" s="3"/>
      <c r="J241" s="3"/>
      <c r="K241" s="3"/>
      <c r="L241" s="18"/>
      <c r="M241" s="18"/>
      <c r="N241" s="18"/>
    </row>
    <row r="242" spans="3:14" s="1" customFormat="1">
      <c r="C242" s="4"/>
      <c r="D242" s="77"/>
      <c r="E242" s="3"/>
      <c r="F242" s="3"/>
      <c r="G242" s="3"/>
      <c r="H242" s="3"/>
      <c r="I242" s="3"/>
      <c r="J242" s="3"/>
      <c r="K242" s="3"/>
      <c r="L242" s="18"/>
      <c r="M242" s="18"/>
      <c r="N242" s="18"/>
    </row>
    <row r="243" spans="3:14" s="1" customFormat="1">
      <c r="C243" s="4"/>
      <c r="D243" s="77"/>
      <c r="E243" s="3"/>
      <c r="F243" s="3"/>
      <c r="G243" s="3"/>
      <c r="H243" s="3"/>
      <c r="I243" s="3"/>
      <c r="J243" s="3"/>
      <c r="K243" s="3"/>
      <c r="L243" s="18"/>
      <c r="M243" s="18"/>
      <c r="N243" s="18"/>
    </row>
    <row r="244" spans="3:14" s="1" customFormat="1">
      <c r="C244" s="4"/>
      <c r="D244" s="77"/>
      <c r="E244" s="3"/>
      <c r="F244" s="3"/>
      <c r="G244" s="3"/>
      <c r="H244" s="3"/>
      <c r="I244" s="3"/>
      <c r="J244" s="3"/>
      <c r="K244" s="3"/>
      <c r="L244" s="18"/>
      <c r="M244" s="18"/>
      <c r="N244" s="18"/>
    </row>
    <row r="245" spans="3:14" s="1" customFormat="1">
      <c r="C245" s="4"/>
      <c r="D245" s="77"/>
      <c r="E245" s="3"/>
      <c r="F245" s="3"/>
      <c r="G245" s="3"/>
      <c r="H245" s="3"/>
      <c r="I245" s="3"/>
      <c r="J245" s="3"/>
      <c r="K245" s="3"/>
      <c r="L245" s="18"/>
      <c r="M245" s="18"/>
      <c r="N245" s="18"/>
    </row>
    <row r="246" spans="3:14" s="1" customFormat="1">
      <c r="C246" s="4"/>
      <c r="D246" s="77"/>
      <c r="E246" s="3"/>
      <c r="F246" s="3"/>
      <c r="G246" s="3"/>
      <c r="H246" s="3"/>
      <c r="I246" s="3"/>
      <c r="J246" s="3"/>
      <c r="K246" s="3"/>
      <c r="L246" s="18"/>
      <c r="M246" s="18"/>
      <c r="N246" s="18"/>
    </row>
    <row r="247" spans="3:14" s="1" customFormat="1">
      <c r="C247" s="4"/>
      <c r="D247" s="77"/>
      <c r="E247" s="3"/>
      <c r="F247" s="3"/>
      <c r="G247" s="3"/>
      <c r="H247" s="3"/>
      <c r="I247" s="3"/>
      <c r="J247" s="3"/>
      <c r="K247" s="3"/>
      <c r="L247" s="18"/>
      <c r="M247" s="18"/>
      <c r="N247" s="18"/>
    </row>
    <row r="248" spans="3:14" s="1" customFormat="1">
      <c r="C248" s="4"/>
      <c r="D248" s="77"/>
      <c r="E248" s="3"/>
      <c r="F248" s="3"/>
      <c r="G248" s="3"/>
      <c r="H248" s="3"/>
      <c r="I248" s="3"/>
      <c r="J248" s="3"/>
      <c r="K248" s="3"/>
      <c r="L248" s="18"/>
      <c r="M248" s="18"/>
      <c r="N248" s="18"/>
    </row>
    <row r="249" spans="3:14" s="1" customFormat="1">
      <c r="C249" s="4"/>
      <c r="D249" s="77"/>
      <c r="E249" s="3"/>
      <c r="F249" s="3"/>
      <c r="G249" s="3"/>
      <c r="H249" s="3"/>
      <c r="I249" s="3"/>
      <c r="J249" s="3"/>
      <c r="K249" s="3"/>
      <c r="L249" s="18"/>
      <c r="M249" s="18"/>
      <c r="N249" s="18"/>
    </row>
    <row r="250" spans="3:14" s="1" customFormat="1">
      <c r="C250" s="4"/>
      <c r="D250" s="77"/>
      <c r="E250" s="3"/>
      <c r="F250" s="3"/>
      <c r="G250" s="3"/>
      <c r="H250" s="3"/>
      <c r="I250" s="3"/>
      <c r="J250" s="3"/>
      <c r="K250" s="3"/>
      <c r="L250" s="18"/>
      <c r="M250" s="18"/>
      <c r="N250" s="18"/>
    </row>
    <row r="251" spans="3:14" s="1" customFormat="1">
      <c r="C251" s="4"/>
      <c r="D251" s="77"/>
      <c r="E251" s="3"/>
      <c r="F251" s="3"/>
      <c r="G251" s="3"/>
      <c r="H251" s="3"/>
      <c r="I251" s="3"/>
      <c r="J251" s="3"/>
      <c r="K251" s="3"/>
      <c r="L251" s="18"/>
      <c r="M251" s="18"/>
      <c r="N251" s="18"/>
    </row>
    <row r="252" spans="3:14" s="1" customFormat="1">
      <c r="C252" s="4"/>
      <c r="D252" s="77"/>
      <c r="E252" s="3"/>
      <c r="F252" s="3"/>
      <c r="G252" s="3"/>
      <c r="H252" s="3"/>
      <c r="I252" s="3"/>
      <c r="J252" s="3"/>
      <c r="K252" s="3"/>
      <c r="L252" s="18"/>
      <c r="M252" s="18"/>
      <c r="N252" s="18"/>
    </row>
    <row r="253" spans="3:14" s="1" customFormat="1">
      <c r="C253" s="4"/>
      <c r="D253" s="77"/>
      <c r="E253" s="3"/>
      <c r="F253" s="3"/>
      <c r="G253" s="3"/>
      <c r="H253" s="3"/>
      <c r="I253" s="3"/>
      <c r="J253" s="3"/>
      <c r="K253" s="3"/>
      <c r="L253" s="18"/>
      <c r="M253" s="18"/>
      <c r="N253" s="18"/>
    </row>
    <row r="254" spans="3:14" s="1" customFormat="1">
      <c r="C254" s="4"/>
      <c r="D254" s="77"/>
      <c r="E254" s="3"/>
      <c r="F254" s="3"/>
      <c r="G254" s="3"/>
      <c r="H254" s="3"/>
      <c r="I254" s="3"/>
      <c r="J254" s="3"/>
      <c r="K254" s="3"/>
      <c r="L254" s="18"/>
      <c r="M254" s="18"/>
      <c r="N254" s="18"/>
    </row>
    <row r="255" spans="3:14" s="1" customFormat="1">
      <c r="C255" s="4"/>
      <c r="D255" s="77"/>
      <c r="E255" s="3"/>
      <c r="F255" s="3"/>
      <c r="G255" s="3"/>
      <c r="H255" s="3"/>
      <c r="I255" s="3"/>
      <c r="J255" s="3"/>
      <c r="K255" s="3"/>
      <c r="L255" s="18"/>
      <c r="M255" s="18"/>
      <c r="N255" s="18"/>
    </row>
    <row r="256" spans="3:14" s="1" customFormat="1">
      <c r="C256" s="4"/>
      <c r="D256" s="77"/>
      <c r="E256" s="3"/>
      <c r="F256" s="3"/>
      <c r="G256" s="3"/>
      <c r="H256" s="3"/>
      <c r="I256" s="3"/>
      <c r="J256" s="3"/>
      <c r="K256" s="3"/>
      <c r="L256" s="18"/>
      <c r="M256" s="18"/>
      <c r="N256" s="18"/>
    </row>
    <row r="257" spans="3:14" s="1" customFormat="1">
      <c r="C257" s="4"/>
      <c r="D257" s="77"/>
      <c r="E257" s="3"/>
      <c r="F257" s="3"/>
      <c r="G257" s="3"/>
      <c r="H257" s="3"/>
      <c r="I257" s="3"/>
      <c r="J257" s="3"/>
      <c r="K257" s="3"/>
      <c r="L257" s="18"/>
      <c r="M257" s="18"/>
      <c r="N257" s="18"/>
    </row>
    <row r="258" spans="3:14" s="1" customFormat="1">
      <c r="C258" s="4"/>
      <c r="D258" s="77"/>
      <c r="E258" s="3"/>
      <c r="F258" s="3"/>
      <c r="G258" s="3"/>
      <c r="H258" s="3"/>
      <c r="I258" s="3"/>
      <c r="J258" s="3"/>
      <c r="K258" s="3"/>
      <c r="L258" s="18"/>
      <c r="M258" s="18"/>
      <c r="N258" s="18"/>
    </row>
    <row r="259" spans="3:14" s="1" customFormat="1">
      <c r="C259" s="4"/>
      <c r="D259" s="77"/>
      <c r="E259" s="3"/>
      <c r="F259" s="3"/>
      <c r="G259" s="3"/>
      <c r="H259" s="3"/>
      <c r="I259" s="3"/>
      <c r="J259" s="3"/>
      <c r="K259" s="3"/>
      <c r="L259" s="18"/>
      <c r="M259" s="18"/>
      <c r="N259" s="18"/>
    </row>
    <row r="260" spans="3:14" s="1" customFormat="1">
      <c r="C260" s="4"/>
      <c r="D260" s="77"/>
      <c r="E260" s="3"/>
      <c r="F260" s="3"/>
      <c r="G260" s="3"/>
      <c r="H260" s="3"/>
      <c r="I260" s="3"/>
      <c r="J260" s="3"/>
      <c r="K260" s="3"/>
      <c r="L260" s="18"/>
      <c r="M260" s="18"/>
      <c r="N260" s="18"/>
    </row>
    <row r="261" spans="3:14" s="1" customFormat="1">
      <c r="C261" s="4"/>
      <c r="D261" s="77"/>
      <c r="E261" s="3"/>
      <c r="F261" s="3"/>
      <c r="G261" s="3"/>
      <c r="H261" s="3"/>
      <c r="I261" s="3"/>
      <c r="J261" s="3"/>
      <c r="K261" s="3"/>
      <c r="L261" s="18"/>
      <c r="M261" s="18"/>
      <c r="N261" s="18"/>
    </row>
    <row r="262" spans="3:14" s="1" customFormat="1">
      <c r="C262" s="4"/>
      <c r="D262" s="77"/>
      <c r="E262" s="3"/>
      <c r="F262" s="3"/>
      <c r="G262" s="3"/>
      <c r="H262" s="3"/>
      <c r="I262" s="3"/>
      <c r="J262" s="3"/>
      <c r="K262" s="3"/>
      <c r="L262" s="18"/>
      <c r="M262" s="18"/>
      <c r="N262" s="18"/>
    </row>
    <row r="263" spans="3:14" s="1" customFormat="1">
      <c r="C263" s="4"/>
      <c r="D263" s="77"/>
      <c r="E263" s="3"/>
      <c r="F263" s="3"/>
      <c r="G263" s="3"/>
      <c r="H263" s="3"/>
      <c r="I263" s="3"/>
      <c r="J263" s="3"/>
      <c r="K263" s="3"/>
      <c r="L263" s="18"/>
      <c r="M263" s="18"/>
      <c r="N263" s="18"/>
    </row>
    <row r="264" spans="3:14" s="1" customFormat="1">
      <c r="C264" s="4"/>
      <c r="D264" s="77"/>
      <c r="E264" s="3"/>
      <c r="F264" s="3"/>
      <c r="G264" s="3"/>
      <c r="H264" s="3"/>
      <c r="I264" s="3"/>
      <c r="J264" s="3"/>
      <c r="K264" s="3"/>
      <c r="L264" s="18"/>
      <c r="M264" s="18"/>
      <c r="N264" s="18"/>
    </row>
    <row r="265" spans="3:14" s="1" customFormat="1">
      <c r="C265" s="4"/>
      <c r="D265" s="77"/>
      <c r="E265" s="3"/>
      <c r="F265" s="3"/>
      <c r="G265" s="3"/>
      <c r="H265" s="3"/>
      <c r="I265" s="3"/>
      <c r="J265" s="3"/>
      <c r="K265" s="3"/>
      <c r="L265" s="18"/>
      <c r="M265" s="18"/>
      <c r="N265" s="18"/>
    </row>
    <row r="266" spans="3:14" s="1" customFormat="1">
      <c r="C266" s="4"/>
      <c r="D266" s="77"/>
      <c r="E266" s="3"/>
      <c r="F266" s="3"/>
      <c r="G266" s="3"/>
      <c r="H266" s="3"/>
      <c r="I266" s="3"/>
      <c r="J266" s="3"/>
      <c r="K266" s="3"/>
      <c r="L266" s="18"/>
      <c r="M266" s="18"/>
      <c r="N266" s="18"/>
    </row>
    <row r="267" spans="3:14" s="1" customFormat="1">
      <c r="C267" s="4"/>
      <c r="D267" s="77"/>
      <c r="E267" s="3"/>
      <c r="F267" s="3"/>
      <c r="G267" s="3"/>
      <c r="H267" s="3"/>
      <c r="I267" s="3"/>
      <c r="J267" s="3"/>
      <c r="K267" s="3"/>
      <c r="L267" s="18"/>
      <c r="M267" s="18"/>
      <c r="N267" s="18"/>
    </row>
    <row r="268" spans="3:14" s="1" customFormat="1">
      <c r="C268" s="4"/>
      <c r="D268" s="77"/>
      <c r="E268" s="3"/>
      <c r="F268" s="3"/>
      <c r="G268" s="3"/>
      <c r="H268" s="3"/>
      <c r="I268" s="3"/>
      <c r="J268" s="3"/>
      <c r="K268" s="3"/>
      <c r="L268" s="18"/>
      <c r="M268" s="18"/>
      <c r="N268" s="18"/>
    </row>
    <row r="269" spans="3:14" s="1" customFormat="1">
      <c r="C269" s="4"/>
      <c r="D269" s="77"/>
      <c r="E269" s="3"/>
      <c r="F269" s="3"/>
      <c r="G269" s="3"/>
      <c r="H269" s="3"/>
      <c r="I269" s="3"/>
      <c r="J269" s="3"/>
      <c r="K269" s="3"/>
      <c r="L269" s="18"/>
      <c r="M269" s="18"/>
      <c r="N269" s="18"/>
    </row>
    <row r="270" spans="3:14" s="1" customFormat="1">
      <c r="C270" s="4"/>
      <c r="D270" s="77"/>
      <c r="E270" s="3"/>
      <c r="F270" s="3"/>
      <c r="G270" s="3"/>
      <c r="H270" s="3"/>
      <c r="I270" s="3"/>
      <c r="J270" s="3"/>
      <c r="K270" s="3"/>
      <c r="L270" s="18"/>
      <c r="M270" s="18"/>
      <c r="N270" s="18"/>
    </row>
    <row r="271" spans="3:14" s="1" customFormat="1">
      <c r="C271" s="4"/>
      <c r="D271" s="77"/>
      <c r="E271" s="3"/>
      <c r="F271" s="3"/>
      <c r="G271" s="3"/>
      <c r="H271" s="3"/>
      <c r="I271" s="3"/>
      <c r="J271" s="3"/>
      <c r="K271" s="3"/>
      <c r="L271" s="18"/>
      <c r="M271" s="18"/>
      <c r="N271" s="18"/>
    </row>
    <row r="272" spans="3:14" s="1" customFormat="1">
      <c r="C272" s="4"/>
      <c r="D272" s="77"/>
      <c r="E272" s="3"/>
      <c r="F272" s="3"/>
      <c r="G272" s="3"/>
      <c r="H272" s="3"/>
      <c r="I272" s="3"/>
      <c r="J272" s="3"/>
      <c r="K272" s="3"/>
      <c r="L272" s="18"/>
      <c r="M272" s="18"/>
      <c r="N272" s="18"/>
    </row>
    <row r="273" spans="3:14" s="1" customFormat="1">
      <c r="C273" s="4"/>
      <c r="D273" s="77"/>
      <c r="E273" s="3"/>
      <c r="F273" s="3"/>
      <c r="G273" s="3"/>
      <c r="H273" s="3"/>
      <c r="I273" s="3"/>
      <c r="J273" s="3"/>
      <c r="K273" s="3"/>
      <c r="L273" s="18"/>
      <c r="M273" s="18"/>
      <c r="N273" s="18"/>
    </row>
    <row r="274" spans="3:14" s="1" customFormat="1">
      <c r="C274" s="4"/>
      <c r="D274" s="77"/>
      <c r="E274" s="3"/>
      <c r="F274" s="3"/>
      <c r="G274" s="3"/>
      <c r="H274" s="3"/>
      <c r="I274" s="3"/>
      <c r="J274" s="3"/>
      <c r="K274" s="3"/>
      <c r="L274" s="18"/>
      <c r="M274" s="18"/>
      <c r="N274" s="18"/>
    </row>
    <row r="275" spans="3:14" s="1" customFormat="1">
      <c r="C275" s="4"/>
      <c r="D275" s="77"/>
      <c r="E275" s="3"/>
      <c r="F275" s="3"/>
      <c r="G275" s="3"/>
      <c r="H275" s="3"/>
      <c r="I275" s="3"/>
      <c r="J275" s="3"/>
      <c r="K275" s="3"/>
      <c r="L275" s="18"/>
      <c r="M275" s="18"/>
      <c r="N275" s="18"/>
    </row>
    <row r="276" spans="3:14" s="1" customFormat="1">
      <c r="C276" s="4"/>
      <c r="D276" s="77"/>
      <c r="E276" s="3"/>
      <c r="F276" s="3"/>
      <c r="G276" s="3"/>
      <c r="H276" s="3"/>
      <c r="I276" s="3"/>
      <c r="J276" s="3"/>
      <c r="K276" s="3"/>
      <c r="L276" s="18"/>
      <c r="M276" s="18"/>
      <c r="N276" s="18"/>
    </row>
    <row r="277" spans="3:14" s="1" customFormat="1">
      <c r="C277" s="4"/>
      <c r="D277" s="77"/>
      <c r="E277" s="3"/>
      <c r="F277" s="3"/>
      <c r="G277" s="3"/>
      <c r="H277" s="3"/>
      <c r="I277" s="3"/>
      <c r="J277" s="3"/>
      <c r="K277" s="3"/>
      <c r="L277" s="18"/>
      <c r="M277" s="18"/>
      <c r="N277" s="18"/>
    </row>
    <row r="278" spans="3:14" s="1" customFormat="1">
      <c r="C278" s="4"/>
      <c r="D278" s="77"/>
      <c r="E278" s="3"/>
      <c r="F278" s="3"/>
      <c r="G278" s="3"/>
      <c r="H278" s="3"/>
      <c r="I278" s="3"/>
      <c r="J278" s="3"/>
      <c r="K278" s="3"/>
      <c r="L278" s="18"/>
      <c r="M278" s="18"/>
      <c r="N278" s="18"/>
    </row>
    <row r="279" spans="3:14" s="1" customFormat="1">
      <c r="C279" s="4"/>
      <c r="D279" s="77"/>
      <c r="E279" s="3"/>
      <c r="F279" s="3"/>
      <c r="G279" s="3"/>
      <c r="H279" s="3"/>
      <c r="I279" s="3"/>
      <c r="J279" s="3"/>
      <c r="K279" s="3"/>
      <c r="L279" s="18"/>
      <c r="M279" s="18"/>
      <c r="N279" s="18"/>
    </row>
    <row r="280" spans="3:14" s="1" customFormat="1">
      <c r="C280" s="4"/>
      <c r="D280" s="77"/>
      <c r="E280" s="3"/>
      <c r="F280" s="3"/>
      <c r="G280" s="3"/>
      <c r="H280" s="3"/>
      <c r="I280" s="3"/>
      <c r="J280" s="3"/>
      <c r="K280" s="3"/>
      <c r="L280" s="18"/>
      <c r="M280" s="18"/>
      <c r="N280" s="18"/>
    </row>
    <row r="281" spans="3:14" s="1" customFormat="1">
      <c r="C281" s="4"/>
      <c r="D281" s="77"/>
      <c r="E281" s="3"/>
      <c r="F281" s="3"/>
      <c r="G281" s="3"/>
      <c r="H281" s="3"/>
      <c r="I281" s="3"/>
      <c r="J281" s="3"/>
      <c r="K281" s="3"/>
      <c r="L281" s="18"/>
      <c r="M281" s="18"/>
      <c r="N281" s="18"/>
    </row>
    <row r="282" spans="3:14" s="1" customFormat="1">
      <c r="C282" s="4"/>
      <c r="D282" s="77"/>
      <c r="E282" s="3"/>
      <c r="F282" s="3"/>
      <c r="G282" s="3"/>
      <c r="H282" s="3"/>
      <c r="I282" s="3"/>
      <c r="J282" s="3"/>
      <c r="K282" s="3"/>
      <c r="L282" s="18"/>
      <c r="M282" s="18"/>
      <c r="N282" s="18"/>
    </row>
    <row r="283" spans="3:14" s="1" customFormat="1">
      <c r="C283" s="4"/>
      <c r="D283" s="77"/>
      <c r="E283" s="3"/>
      <c r="F283" s="3"/>
      <c r="G283" s="3"/>
      <c r="H283" s="3"/>
      <c r="I283" s="3"/>
      <c r="J283" s="3"/>
      <c r="K283" s="3"/>
      <c r="L283" s="18"/>
      <c r="M283" s="18"/>
      <c r="N283" s="18"/>
    </row>
    <row r="284" spans="3:14" s="1" customFormat="1">
      <c r="C284" s="4"/>
      <c r="D284" s="77"/>
      <c r="E284" s="3"/>
      <c r="F284" s="3"/>
      <c r="G284" s="3"/>
      <c r="H284" s="3"/>
      <c r="I284" s="3"/>
      <c r="J284" s="3"/>
      <c r="K284" s="3"/>
      <c r="L284" s="18"/>
      <c r="M284" s="18"/>
      <c r="N284" s="18"/>
    </row>
    <row r="285" spans="3:14" s="1" customFormat="1">
      <c r="C285" s="4"/>
      <c r="D285" s="77"/>
      <c r="E285" s="3"/>
      <c r="F285" s="3"/>
      <c r="G285" s="3"/>
      <c r="H285" s="3"/>
      <c r="I285" s="3"/>
      <c r="J285" s="3"/>
      <c r="K285" s="3"/>
      <c r="L285" s="18"/>
      <c r="M285" s="18"/>
      <c r="N285" s="18"/>
    </row>
    <row r="286" spans="3:14" s="1" customFormat="1">
      <c r="C286" s="4"/>
      <c r="D286" s="77"/>
      <c r="E286" s="3"/>
      <c r="F286" s="3"/>
      <c r="G286" s="3"/>
      <c r="H286" s="3"/>
      <c r="I286" s="3"/>
      <c r="J286" s="3"/>
      <c r="K286" s="3"/>
      <c r="L286" s="18"/>
      <c r="M286" s="18"/>
      <c r="N286" s="18"/>
    </row>
    <row r="287" spans="3:14" s="1" customFormat="1">
      <c r="C287" s="4"/>
      <c r="D287" s="77"/>
      <c r="E287" s="3"/>
      <c r="F287" s="3"/>
      <c r="G287" s="3"/>
      <c r="H287" s="3"/>
      <c r="I287" s="3"/>
      <c r="J287" s="3"/>
      <c r="K287" s="3"/>
      <c r="L287" s="18"/>
      <c r="M287" s="18"/>
      <c r="N287" s="18"/>
    </row>
    <row r="288" spans="3:14" s="1" customFormat="1">
      <c r="C288" s="4"/>
      <c r="D288" s="77"/>
      <c r="E288" s="3"/>
      <c r="F288" s="3"/>
      <c r="G288" s="3"/>
      <c r="H288" s="3"/>
      <c r="I288" s="3"/>
      <c r="J288" s="3"/>
      <c r="K288" s="3"/>
      <c r="L288" s="18"/>
      <c r="M288" s="18"/>
      <c r="N288" s="18"/>
    </row>
    <row r="289" spans="3:14" s="1" customFormat="1">
      <c r="C289" s="4"/>
      <c r="D289" s="77"/>
      <c r="E289" s="3"/>
      <c r="F289" s="3"/>
      <c r="G289" s="3"/>
      <c r="H289" s="3"/>
      <c r="I289" s="3"/>
      <c r="J289" s="3"/>
      <c r="K289" s="3"/>
      <c r="L289" s="18"/>
      <c r="M289" s="18"/>
      <c r="N289" s="18"/>
    </row>
    <row r="290" spans="3:14" s="1" customFormat="1">
      <c r="C290" s="4"/>
      <c r="D290" s="77"/>
      <c r="E290" s="3"/>
      <c r="F290" s="3"/>
      <c r="G290" s="3"/>
      <c r="H290" s="3"/>
      <c r="I290" s="3"/>
      <c r="J290" s="3"/>
      <c r="K290" s="3"/>
      <c r="L290" s="18"/>
      <c r="M290" s="18"/>
      <c r="N290" s="18"/>
    </row>
    <row r="291" spans="3:14" s="1" customFormat="1">
      <c r="C291" s="4"/>
      <c r="D291" s="77"/>
      <c r="E291" s="3"/>
      <c r="F291" s="3"/>
      <c r="G291" s="3"/>
      <c r="H291" s="3"/>
      <c r="I291" s="3"/>
      <c r="J291" s="3"/>
      <c r="K291" s="3"/>
      <c r="L291" s="18"/>
      <c r="M291" s="18"/>
      <c r="N291" s="18"/>
    </row>
    <row r="292" spans="3:14" s="1" customFormat="1">
      <c r="C292" s="4"/>
      <c r="D292" s="77"/>
      <c r="E292" s="3"/>
      <c r="F292" s="3"/>
      <c r="G292" s="3"/>
      <c r="H292" s="3"/>
      <c r="I292" s="3"/>
      <c r="J292" s="3"/>
      <c r="K292" s="3"/>
      <c r="L292" s="18"/>
      <c r="M292" s="18"/>
      <c r="N292" s="18"/>
    </row>
    <row r="293" spans="3:14" s="1" customFormat="1">
      <c r="C293" s="4"/>
      <c r="D293" s="77"/>
      <c r="E293" s="3"/>
      <c r="F293" s="3"/>
      <c r="G293" s="3"/>
      <c r="H293" s="3"/>
      <c r="I293" s="3"/>
      <c r="J293" s="3"/>
      <c r="K293" s="3"/>
      <c r="L293" s="18"/>
      <c r="M293" s="18"/>
      <c r="N293" s="18"/>
    </row>
    <row r="294" spans="3:14" s="1" customFormat="1">
      <c r="C294" s="4"/>
      <c r="D294" s="77"/>
      <c r="E294" s="3"/>
      <c r="F294" s="3"/>
      <c r="G294" s="3"/>
      <c r="H294" s="3"/>
      <c r="I294" s="3"/>
      <c r="J294" s="3"/>
      <c r="K294" s="3"/>
      <c r="L294" s="18"/>
      <c r="M294" s="18"/>
      <c r="N294" s="18"/>
    </row>
    <row r="295" spans="3:14" s="1" customFormat="1">
      <c r="C295" s="4"/>
      <c r="D295" s="77"/>
      <c r="E295" s="3"/>
      <c r="F295" s="3"/>
      <c r="G295" s="3"/>
      <c r="H295" s="3"/>
      <c r="I295" s="3"/>
      <c r="J295" s="3"/>
      <c r="K295" s="3"/>
      <c r="L295" s="18"/>
      <c r="M295" s="18"/>
      <c r="N295" s="18"/>
    </row>
    <row r="296" spans="3:14" s="1" customFormat="1">
      <c r="C296" s="4"/>
      <c r="D296" s="77"/>
      <c r="E296" s="3"/>
      <c r="F296" s="3"/>
      <c r="G296" s="3"/>
      <c r="H296" s="3"/>
      <c r="I296" s="3"/>
      <c r="J296" s="3"/>
      <c r="K296" s="3"/>
      <c r="L296" s="18"/>
      <c r="M296" s="18"/>
      <c r="N296" s="18"/>
    </row>
    <row r="297" spans="3:14" s="1" customFormat="1">
      <c r="C297" s="4"/>
      <c r="D297" s="77"/>
      <c r="E297" s="3"/>
      <c r="F297" s="3"/>
      <c r="G297" s="3"/>
      <c r="H297" s="3"/>
      <c r="I297" s="3"/>
      <c r="J297" s="3"/>
      <c r="K297" s="3"/>
      <c r="L297" s="18"/>
      <c r="M297" s="18"/>
      <c r="N297" s="18"/>
    </row>
    <row r="298" spans="3:14" s="1" customFormat="1">
      <c r="C298" s="4"/>
      <c r="D298" s="77"/>
      <c r="E298" s="3"/>
      <c r="F298" s="3"/>
      <c r="G298" s="3"/>
      <c r="H298" s="3"/>
      <c r="I298" s="3"/>
      <c r="J298" s="3"/>
      <c r="K298" s="3"/>
      <c r="L298" s="18"/>
      <c r="M298" s="18"/>
      <c r="N298" s="18"/>
    </row>
    <row r="299" spans="3:14" s="1" customFormat="1">
      <c r="C299" s="4"/>
      <c r="D299" s="77"/>
      <c r="E299" s="3"/>
      <c r="F299" s="3"/>
      <c r="G299" s="3"/>
      <c r="H299" s="3"/>
      <c r="I299" s="3"/>
      <c r="J299" s="3"/>
      <c r="K299" s="3"/>
      <c r="L299" s="18"/>
      <c r="M299" s="18"/>
      <c r="N299" s="18"/>
    </row>
    <row r="300" spans="3:14" s="1" customFormat="1">
      <c r="C300" s="4"/>
      <c r="D300" s="77"/>
      <c r="E300" s="3"/>
      <c r="F300" s="3"/>
      <c r="G300" s="3"/>
      <c r="H300" s="3"/>
      <c r="I300" s="3"/>
      <c r="J300" s="3"/>
      <c r="K300" s="3"/>
      <c r="L300" s="18"/>
      <c r="M300" s="18"/>
      <c r="N300" s="18"/>
    </row>
    <row r="301" spans="3:14" s="1" customFormat="1">
      <c r="C301" s="4"/>
      <c r="D301" s="77"/>
      <c r="E301" s="3"/>
      <c r="F301" s="3"/>
      <c r="G301" s="3"/>
      <c r="H301" s="3"/>
      <c r="I301" s="3"/>
      <c r="J301" s="3"/>
      <c r="K301" s="3"/>
      <c r="L301" s="18"/>
      <c r="M301" s="18"/>
      <c r="N301" s="18"/>
    </row>
    <row r="302" spans="3:14" s="1" customFormat="1">
      <c r="C302" s="4"/>
      <c r="D302" s="77"/>
      <c r="E302" s="3"/>
      <c r="F302" s="3"/>
      <c r="G302" s="3"/>
      <c r="H302" s="3"/>
      <c r="I302" s="3"/>
      <c r="J302" s="3"/>
      <c r="K302" s="3"/>
      <c r="L302" s="18"/>
      <c r="M302" s="18"/>
      <c r="N302" s="18"/>
    </row>
    <row r="303" spans="3:14" s="1" customFormat="1">
      <c r="C303" s="4"/>
      <c r="D303" s="77"/>
      <c r="E303" s="3"/>
      <c r="F303" s="3"/>
      <c r="G303" s="3"/>
      <c r="H303" s="3"/>
      <c r="I303" s="3"/>
      <c r="J303" s="3"/>
      <c r="K303" s="3"/>
      <c r="L303" s="18"/>
      <c r="M303" s="18"/>
      <c r="N303" s="18"/>
    </row>
    <row r="304" spans="3:14" s="1" customFormat="1">
      <c r="C304" s="4"/>
      <c r="D304" s="77"/>
      <c r="E304" s="3"/>
      <c r="F304" s="3"/>
      <c r="G304" s="3"/>
      <c r="H304" s="3"/>
      <c r="I304" s="3"/>
      <c r="J304" s="3"/>
      <c r="K304" s="3"/>
      <c r="L304" s="18"/>
      <c r="M304" s="18"/>
      <c r="N304" s="18"/>
    </row>
    <row r="305" spans="3:14" s="1" customFormat="1">
      <c r="C305" s="4"/>
      <c r="D305" s="77"/>
      <c r="E305" s="3"/>
      <c r="F305" s="3"/>
      <c r="G305" s="3"/>
      <c r="H305" s="3"/>
      <c r="I305" s="3"/>
      <c r="J305" s="3"/>
      <c r="K305" s="3"/>
      <c r="L305" s="18"/>
      <c r="M305" s="18"/>
      <c r="N305" s="18"/>
    </row>
    <row r="306" spans="3:14" s="1" customFormat="1">
      <c r="C306" s="4"/>
      <c r="D306" s="77"/>
      <c r="E306" s="3"/>
      <c r="F306" s="3"/>
      <c r="G306" s="3"/>
      <c r="H306" s="3"/>
      <c r="I306" s="3"/>
      <c r="J306" s="3"/>
      <c r="K306" s="3"/>
      <c r="L306" s="18"/>
      <c r="M306" s="18"/>
      <c r="N306" s="18"/>
    </row>
    <row r="307" spans="3:14" s="1" customFormat="1">
      <c r="C307" s="4"/>
      <c r="D307" s="77"/>
      <c r="E307" s="3"/>
      <c r="F307" s="3"/>
      <c r="G307" s="3"/>
      <c r="H307" s="3"/>
      <c r="I307" s="3"/>
      <c r="J307" s="3"/>
      <c r="K307" s="3"/>
      <c r="L307" s="18"/>
      <c r="M307" s="18"/>
      <c r="N307" s="18"/>
    </row>
    <row r="308" spans="3:14" s="1" customFormat="1">
      <c r="C308" s="4"/>
      <c r="D308" s="77"/>
      <c r="E308" s="3"/>
      <c r="F308" s="3"/>
      <c r="G308" s="3"/>
      <c r="H308" s="3"/>
      <c r="I308" s="3"/>
      <c r="J308" s="3"/>
      <c r="K308" s="3"/>
      <c r="L308" s="18"/>
      <c r="M308" s="18"/>
      <c r="N308" s="18"/>
    </row>
    <row r="309" spans="3:14" s="1" customFormat="1">
      <c r="C309" s="4"/>
      <c r="D309" s="77"/>
      <c r="E309" s="3"/>
      <c r="F309" s="3"/>
      <c r="G309" s="3"/>
      <c r="H309" s="3"/>
      <c r="I309" s="3"/>
      <c r="J309" s="3"/>
      <c r="K309" s="3"/>
      <c r="L309" s="18"/>
      <c r="M309" s="18"/>
      <c r="N309" s="18"/>
    </row>
    <row r="310" spans="3:14" s="1" customFormat="1">
      <c r="C310" s="4"/>
      <c r="D310" s="77"/>
      <c r="E310" s="3"/>
      <c r="F310" s="3"/>
      <c r="G310" s="3"/>
      <c r="H310" s="3"/>
      <c r="I310" s="3"/>
      <c r="J310" s="3"/>
      <c r="K310" s="3"/>
      <c r="L310" s="18"/>
      <c r="M310" s="18"/>
      <c r="N310" s="18"/>
    </row>
    <row r="311" spans="3:14" s="1" customFormat="1">
      <c r="C311" s="4"/>
      <c r="D311" s="77"/>
      <c r="E311" s="3"/>
      <c r="F311" s="3"/>
      <c r="G311" s="3"/>
      <c r="H311" s="3"/>
      <c r="I311" s="3"/>
      <c r="J311" s="3"/>
      <c r="K311" s="3"/>
      <c r="L311" s="18"/>
      <c r="M311" s="18"/>
      <c r="N311" s="18"/>
    </row>
    <row r="312" spans="3:14" s="1" customFormat="1">
      <c r="C312" s="4"/>
      <c r="D312" s="77"/>
      <c r="E312" s="3"/>
      <c r="F312" s="3"/>
      <c r="G312" s="3"/>
      <c r="H312" s="3"/>
      <c r="I312" s="3"/>
      <c r="J312" s="3"/>
      <c r="K312" s="3"/>
      <c r="L312" s="18"/>
      <c r="M312" s="18"/>
      <c r="N312" s="18"/>
    </row>
    <row r="313" spans="3:14" s="1" customFormat="1">
      <c r="C313" s="4"/>
      <c r="D313" s="77"/>
      <c r="E313" s="3"/>
      <c r="F313" s="3"/>
      <c r="G313" s="3"/>
      <c r="H313" s="3"/>
      <c r="I313" s="3"/>
      <c r="J313" s="3"/>
      <c r="K313" s="3"/>
      <c r="L313" s="18"/>
      <c r="M313" s="18"/>
      <c r="N313" s="18"/>
    </row>
    <row r="314" spans="3:14" s="1" customFormat="1">
      <c r="C314" s="4"/>
      <c r="D314" s="77"/>
      <c r="E314" s="3"/>
      <c r="F314" s="3"/>
      <c r="G314" s="3"/>
      <c r="H314" s="3"/>
      <c r="I314" s="3"/>
      <c r="J314" s="3"/>
      <c r="K314" s="3"/>
      <c r="L314" s="18"/>
      <c r="M314" s="18"/>
      <c r="N314" s="18"/>
    </row>
    <row r="315" spans="3:14" s="1" customFormat="1">
      <c r="C315" s="4"/>
      <c r="D315" s="77"/>
      <c r="E315" s="3"/>
      <c r="F315" s="3"/>
      <c r="G315" s="3"/>
      <c r="H315" s="3"/>
      <c r="I315" s="3"/>
      <c r="J315" s="3"/>
      <c r="K315" s="3"/>
      <c r="L315" s="18"/>
      <c r="M315" s="18"/>
      <c r="N315" s="18"/>
    </row>
    <row r="316" spans="3:14" s="1" customFormat="1">
      <c r="C316" s="4"/>
      <c r="D316" s="77"/>
      <c r="E316" s="3"/>
      <c r="F316" s="3"/>
      <c r="G316" s="3"/>
      <c r="H316" s="3"/>
      <c r="I316" s="3"/>
      <c r="J316" s="3"/>
      <c r="K316" s="3"/>
      <c r="L316" s="18"/>
      <c r="M316" s="18"/>
      <c r="N316" s="18"/>
    </row>
    <row r="317" spans="3:14" s="1" customFormat="1">
      <c r="C317" s="4"/>
      <c r="D317" s="77"/>
      <c r="E317" s="3"/>
      <c r="F317" s="3"/>
      <c r="G317" s="3"/>
      <c r="H317" s="3"/>
      <c r="I317" s="3"/>
      <c r="J317" s="3"/>
      <c r="K317" s="3"/>
      <c r="L317" s="18"/>
      <c r="M317" s="18"/>
      <c r="N317" s="18"/>
    </row>
    <row r="318" spans="3:14" s="1" customFormat="1">
      <c r="C318" s="4"/>
      <c r="D318" s="77"/>
      <c r="E318" s="3"/>
      <c r="F318" s="3"/>
      <c r="G318" s="3"/>
      <c r="H318" s="3"/>
      <c r="I318" s="3"/>
      <c r="J318" s="3"/>
      <c r="K318" s="3"/>
      <c r="L318" s="18"/>
      <c r="M318" s="18"/>
      <c r="N318" s="18"/>
    </row>
    <row r="319" spans="3:14" s="1" customFormat="1">
      <c r="C319" s="4"/>
      <c r="D319" s="77"/>
      <c r="E319" s="3"/>
      <c r="F319" s="3"/>
      <c r="G319" s="3"/>
      <c r="H319" s="3"/>
      <c r="I319" s="3"/>
      <c r="J319" s="3"/>
      <c r="K319" s="3"/>
      <c r="L319" s="18"/>
      <c r="M319" s="18"/>
      <c r="N319" s="18"/>
    </row>
    <row r="320" spans="3:14" s="1" customFormat="1">
      <c r="C320" s="4"/>
      <c r="D320" s="77"/>
      <c r="E320" s="3"/>
      <c r="F320" s="3"/>
      <c r="G320" s="3"/>
      <c r="H320" s="3"/>
      <c r="I320" s="3"/>
      <c r="J320" s="3"/>
      <c r="K320" s="3"/>
      <c r="L320" s="18"/>
      <c r="M320" s="18"/>
      <c r="N320" s="18"/>
    </row>
    <row r="321" spans="3:14" s="1" customFormat="1">
      <c r="C321" s="4"/>
      <c r="D321" s="77"/>
      <c r="E321" s="3"/>
      <c r="F321" s="3"/>
      <c r="G321" s="3"/>
      <c r="H321" s="3"/>
      <c r="I321" s="3"/>
      <c r="J321" s="3"/>
      <c r="K321" s="3"/>
      <c r="L321" s="18"/>
      <c r="M321" s="18"/>
      <c r="N321" s="18"/>
    </row>
    <row r="322" spans="3:14" s="1" customFormat="1">
      <c r="C322" s="4"/>
      <c r="D322" s="77"/>
      <c r="E322" s="3"/>
      <c r="F322" s="3"/>
      <c r="G322" s="3"/>
      <c r="H322" s="3"/>
      <c r="I322" s="3"/>
      <c r="J322" s="3"/>
      <c r="K322" s="3"/>
      <c r="L322" s="18"/>
      <c r="M322" s="18"/>
      <c r="N322" s="18"/>
    </row>
    <row r="323" spans="3:14" s="1" customFormat="1">
      <c r="C323" s="4"/>
      <c r="D323" s="77"/>
      <c r="E323" s="3"/>
      <c r="F323" s="3"/>
      <c r="G323" s="3"/>
      <c r="H323" s="3"/>
      <c r="I323" s="3"/>
      <c r="J323" s="3"/>
      <c r="K323" s="3"/>
      <c r="L323" s="18"/>
      <c r="M323" s="18"/>
      <c r="N323" s="18"/>
    </row>
    <row r="324" spans="3:14" s="1" customFormat="1">
      <c r="C324" s="4"/>
      <c r="D324" s="77"/>
      <c r="E324" s="3"/>
      <c r="F324" s="3"/>
      <c r="G324" s="3"/>
      <c r="H324" s="3"/>
      <c r="I324" s="3"/>
      <c r="J324" s="3"/>
      <c r="K324" s="3"/>
      <c r="L324" s="18"/>
      <c r="M324" s="18"/>
      <c r="N324" s="18"/>
    </row>
    <row r="325" spans="3:14" s="1" customFormat="1">
      <c r="C325" s="4"/>
      <c r="D325" s="77"/>
      <c r="E325" s="3"/>
      <c r="F325" s="3"/>
      <c r="G325" s="3"/>
      <c r="H325" s="3"/>
      <c r="I325" s="3"/>
      <c r="J325" s="3"/>
      <c r="K325" s="3"/>
      <c r="L325" s="18"/>
      <c r="M325" s="18"/>
      <c r="N325" s="18"/>
    </row>
    <row r="326" spans="3:14" s="1" customFormat="1">
      <c r="C326" s="4"/>
      <c r="D326" s="77"/>
      <c r="E326" s="3"/>
      <c r="F326" s="3"/>
      <c r="G326" s="3"/>
      <c r="H326" s="3"/>
      <c r="I326" s="3"/>
      <c r="J326" s="3"/>
      <c r="K326" s="3"/>
      <c r="L326" s="18"/>
      <c r="M326" s="18"/>
      <c r="N326" s="18"/>
    </row>
    <row r="327" spans="3:14" s="1" customFormat="1">
      <c r="C327" s="4"/>
      <c r="D327" s="77"/>
      <c r="E327" s="3"/>
      <c r="F327" s="3"/>
      <c r="G327" s="3"/>
      <c r="H327" s="3"/>
      <c r="I327" s="3"/>
      <c r="J327" s="3"/>
      <c r="K327" s="3"/>
      <c r="L327" s="18"/>
      <c r="M327" s="18"/>
      <c r="N327" s="18"/>
    </row>
    <row r="328" spans="3:14" s="1" customFormat="1">
      <c r="C328" s="4"/>
      <c r="D328" s="77"/>
      <c r="E328" s="3"/>
      <c r="F328" s="3"/>
      <c r="G328" s="3"/>
      <c r="H328" s="3"/>
      <c r="I328" s="3"/>
      <c r="J328" s="3"/>
      <c r="K328" s="3"/>
      <c r="L328" s="18"/>
      <c r="M328" s="18"/>
      <c r="N328" s="18"/>
    </row>
    <row r="329" spans="3:14" s="1" customFormat="1">
      <c r="C329" s="4"/>
      <c r="D329" s="77"/>
      <c r="E329" s="3"/>
      <c r="F329" s="3"/>
      <c r="G329" s="3"/>
      <c r="H329" s="3"/>
      <c r="I329" s="3"/>
      <c r="J329" s="3"/>
      <c r="K329" s="3"/>
      <c r="L329" s="18"/>
      <c r="M329" s="18"/>
      <c r="N329" s="18"/>
    </row>
    <row r="330" spans="3:14" s="1" customFormat="1">
      <c r="C330" s="4"/>
      <c r="D330" s="77"/>
      <c r="E330" s="3"/>
      <c r="F330" s="3"/>
      <c r="G330" s="3"/>
      <c r="H330" s="3"/>
      <c r="I330" s="3"/>
      <c r="J330" s="3"/>
      <c r="K330" s="3"/>
      <c r="L330" s="18"/>
      <c r="M330" s="18"/>
      <c r="N330" s="18"/>
    </row>
    <row r="331" spans="3:14" s="1" customFormat="1">
      <c r="C331" s="4"/>
      <c r="D331" s="77"/>
      <c r="E331" s="3"/>
      <c r="F331" s="3"/>
      <c r="G331" s="3"/>
      <c r="H331" s="3"/>
      <c r="I331" s="3"/>
      <c r="J331" s="3"/>
      <c r="K331" s="3"/>
      <c r="L331" s="18"/>
      <c r="M331" s="18"/>
      <c r="N331" s="18"/>
    </row>
    <row r="332" spans="3:14" s="1" customFormat="1">
      <c r="C332" s="4"/>
      <c r="D332" s="77"/>
      <c r="E332" s="3"/>
      <c r="F332" s="3"/>
      <c r="G332" s="3"/>
      <c r="H332" s="3"/>
      <c r="I332" s="3"/>
      <c r="J332" s="3"/>
      <c r="K332" s="3"/>
      <c r="L332" s="18"/>
      <c r="M332" s="18"/>
      <c r="N332" s="18"/>
    </row>
    <row r="333" spans="3:14" s="1" customFormat="1">
      <c r="C333" s="4"/>
      <c r="D333" s="77"/>
      <c r="E333" s="3"/>
      <c r="F333" s="3"/>
      <c r="G333" s="3"/>
      <c r="H333" s="3"/>
      <c r="I333" s="3"/>
      <c r="J333" s="3"/>
      <c r="K333" s="3"/>
      <c r="L333" s="18"/>
      <c r="M333" s="18"/>
      <c r="N333" s="18"/>
    </row>
    <row r="334" spans="3:14" s="1" customFormat="1">
      <c r="C334" s="4"/>
      <c r="D334" s="77"/>
      <c r="E334" s="3"/>
      <c r="F334" s="3"/>
      <c r="G334" s="3"/>
      <c r="H334" s="3"/>
      <c r="I334" s="3"/>
      <c r="J334" s="3"/>
      <c r="K334" s="3"/>
      <c r="L334" s="18"/>
      <c r="M334" s="18"/>
      <c r="N334" s="18"/>
    </row>
    <row r="335" spans="3:14" s="1" customFormat="1">
      <c r="C335" s="4"/>
      <c r="D335" s="77"/>
      <c r="E335" s="3"/>
      <c r="F335" s="3"/>
      <c r="G335" s="3"/>
      <c r="H335" s="3"/>
      <c r="I335" s="3"/>
      <c r="J335" s="3"/>
      <c r="K335" s="3"/>
      <c r="L335" s="18"/>
      <c r="M335" s="18"/>
      <c r="N335" s="18"/>
    </row>
    <row r="336" spans="3:14" s="1" customFormat="1">
      <c r="C336" s="4"/>
      <c r="D336" s="77"/>
      <c r="E336" s="3"/>
      <c r="F336" s="3"/>
      <c r="G336" s="3"/>
      <c r="H336" s="3"/>
      <c r="I336" s="3"/>
      <c r="J336" s="3"/>
      <c r="K336" s="3"/>
      <c r="L336" s="18"/>
      <c r="M336" s="18"/>
      <c r="N336" s="18"/>
    </row>
    <row r="337" spans="3:14" s="1" customFormat="1">
      <c r="C337" s="4"/>
      <c r="D337" s="77"/>
      <c r="E337" s="3"/>
      <c r="F337" s="3"/>
      <c r="G337" s="3"/>
      <c r="H337" s="3"/>
      <c r="I337" s="3"/>
      <c r="J337" s="3"/>
      <c r="K337" s="3"/>
      <c r="L337" s="18"/>
      <c r="M337" s="18"/>
      <c r="N337" s="18"/>
    </row>
    <row r="338" spans="3:14" s="1" customFormat="1">
      <c r="C338" s="4"/>
      <c r="D338" s="77"/>
      <c r="E338" s="3"/>
      <c r="F338" s="3"/>
      <c r="G338" s="3"/>
      <c r="H338" s="3"/>
      <c r="I338" s="3"/>
      <c r="J338" s="3"/>
      <c r="K338" s="3"/>
      <c r="L338" s="18"/>
      <c r="M338" s="18"/>
      <c r="N338" s="18"/>
    </row>
    <row r="339" spans="3:14" s="1" customFormat="1">
      <c r="C339" s="4"/>
      <c r="D339" s="77"/>
      <c r="E339" s="3"/>
      <c r="F339" s="3"/>
      <c r="G339" s="3"/>
      <c r="H339" s="3"/>
      <c r="I339" s="3"/>
      <c r="J339" s="3"/>
      <c r="K339" s="3"/>
      <c r="L339" s="18"/>
      <c r="M339" s="18"/>
      <c r="N339" s="18"/>
    </row>
    <row r="340" spans="3:14" s="1" customFormat="1">
      <c r="C340" s="4"/>
      <c r="D340" s="77"/>
      <c r="E340" s="3"/>
      <c r="F340" s="3"/>
      <c r="G340" s="3"/>
      <c r="H340" s="3"/>
      <c r="I340" s="3"/>
      <c r="J340" s="3"/>
      <c r="K340" s="3"/>
      <c r="L340" s="18"/>
      <c r="M340" s="18"/>
      <c r="N340" s="18"/>
    </row>
    <row r="341" spans="3:14" s="1" customFormat="1">
      <c r="C341" s="4"/>
      <c r="D341" s="77"/>
      <c r="E341" s="3"/>
      <c r="F341" s="3"/>
      <c r="G341" s="3"/>
      <c r="H341" s="3"/>
      <c r="I341" s="3"/>
      <c r="J341" s="3"/>
      <c r="K341" s="3"/>
      <c r="L341" s="18"/>
      <c r="M341" s="18"/>
      <c r="N341" s="18"/>
    </row>
    <row r="342" spans="3:14" s="1" customFormat="1">
      <c r="C342" s="4"/>
      <c r="D342" s="77"/>
      <c r="E342" s="3"/>
      <c r="F342" s="3"/>
      <c r="G342" s="3"/>
      <c r="H342" s="3"/>
      <c r="I342" s="3"/>
      <c r="J342" s="3"/>
      <c r="K342" s="3"/>
      <c r="L342" s="18"/>
      <c r="M342" s="18"/>
      <c r="N342" s="18"/>
    </row>
    <row r="343" spans="3:14" s="1" customFormat="1">
      <c r="C343" s="4"/>
      <c r="D343" s="77"/>
      <c r="E343" s="3"/>
      <c r="F343" s="3"/>
      <c r="G343" s="3"/>
      <c r="H343" s="3"/>
      <c r="I343" s="3"/>
      <c r="J343" s="3"/>
      <c r="K343" s="3"/>
      <c r="L343" s="18"/>
      <c r="M343" s="18"/>
      <c r="N343" s="18"/>
    </row>
    <row r="344" spans="3:14" s="1" customFormat="1">
      <c r="C344" s="4"/>
      <c r="D344" s="77"/>
      <c r="E344" s="3"/>
      <c r="F344" s="3"/>
      <c r="G344" s="3"/>
      <c r="H344" s="3"/>
      <c r="I344" s="3"/>
      <c r="J344" s="3"/>
      <c r="K344" s="3"/>
      <c r="L344" s="18"/>
      <c r="M344" s="18"/>
      <c r="N344" s="18"/>
    </row>
    <row r="345" spans="3:14" s="1" customFormat="1">
      <c r="C345" s="4"/>
      <c r="D345" s="77"/>
      <c r="E345" s="3"/>
      <c r="F345" s="3"/>
      <c r="G345" s="3"/>
      <c r="H345" s="3"/>
      <c r="I345" s="3"/>
      <c r="J345" s="3"/>
      <c r="K345" s="3"/>
      <c r="L345" s="18"/>
      <c r="M345" s="18"/>
      <c r="N345" s="18"/>
    </row>
    <row r="346" spans="3:14" s="1" customFormat="1">
      <c r="C346" s="4"/>
      <c r="D346" s="77"/>
      <c r="E346" s="3"/>
      <c r="F346" s="3"/>
      <c r="G346" s="3"/>
      <c r="H346" s="3"/>
      <c r="I346" s="3"/>
      <c r="J346" s="3"/>
      <c r="K346" s="3"/>
      <c r="L346" s="18"/>
      <c r="M346" s="18"/>
      <c r="N346" s="18"/>
    </row>
    <row r="347" spans="3:14" s="1" customFormat="1">
      <c r="C347" s="4"/>
      <c r="D347" s="77"/>
      <c r="E347" s="3"/>
      <c r="F347" s="3"/>
      <c r="G347" s="3"/>
      <c r="H347" s="3"/>
      <c r="I347" s="3"/>
      <c r="J347" s="3"/>
      <c r="K347" s="3"/>
      <c r="L347" s="18"/>
      <c r="M347" s="18"/>
      <c r="N347" s="18"/>
    </row>
    <row r="348" spans="3:14" s="1" customFormat="1">
      <c r="C348" s="4"/>
      <c r="D348" s="77"/>
      <c r="E348" s="3"/>
      <c r="F348" s="3"/>
      <c r="G348" s="3"/>
      <c r="H348" s="3"/>
      <c r="I348" s="3"/>
      <c r="J348" s="3"/>
      <c r="K348" s="3"/>
      <c r="L348" s="18"/>
      <c r="M348" s="18"/>
      <c r="N348" s="18"/>
    </row>
    <row r="349" spans="3:14" s="1" customFormat="1">
      <c r="C349" s="4"/>
      <c r="D349" s="77"/>
      <c r="E349" s="3"/>
      <c r="F349" s="3"/>
      <c r="G349" s="3"/>
      <c r="H349" s="3"/>
      <c r="I349" s="3"/>
      <c r="J349" s="3"/>
      <c r="K349" s="3"/>
      <c r="L349" s="18"/>
      <c r="M349" s="18"/>
      <c r="N349" s="18"/>
    </row>
    <row r="350" spans="3:14" s="1" customFormat="1">
      <c r="C350" s="4"/>
      <c r="D350" s="77"/>
      <c r="E350" s="3"/>
      <c r="F350" s="3"/>
      <c r="G350" s="3"/>
      <c r="H350" s="3"/>
      <c r="I350" s="3"/>
      <c r="J350" s="3"/>
      <c r="K350" s="3"/>
      <c r="L350" s="18"/>
      <c r="M350" s="18"/>
      <c r="N350" s="18"/>
    </row>
    <row r="351" spans="3:14" s="1" customFormat="1">
      <c r="C351" s="4"/>
      <c r="D351" s="77"/>
      <c r="E351" s="3"/>
      <c r="F351" s="3"/>
      <c r="G351" s="3"/>
      <c r="H351" s="3"/>
      <c r="I351" s="3"/>
      <c r="J351" s="3"/>
      <c r="K351" s="3"/>
      <c r="L351" s="18"/>
      <c r="M351" s="18"/>
      <c r="N351" s="18"/>
    </row>
    <row r="352" spans="3:14" s="1" customFormat="1">
      <c r="C352" s="4"/>
      <c r="D352" s="77"/>
      <c r="E352" s="3"/>
      <c r="F352" s="3"/>
      <c r="G352" s="3"/>
      <c r="H352" s="3"/>
      <c r="I352" s="3"/>
      <c r="J352" s="3"/>
      <c r="K352" s="3"/>
      <c r="L352" s="18"/>
      <c r="M352" s="18"/>
      <c r="N352" s="18"/>
    </row>
    <row r="353" spans="3:14" s="1" customFormat="1">
      <c r="C353" s="4"/>
      <c r="D353" s="77"/>
      <c r="E353" s="3"/>
      <c r="F353" s="3"/>
      <c r="G353" s="3"/>
      <c r="H353" s="3"/>
      <c r="I353" s="3"/>
      <c r="J353" s="3"/>
      <c r="K353" s="3"/>
      <c r="L353" s="18"/>
      <c r="M353" s="18"/>
      <c r="N353" s="18"/>
    </row>
    <row r="354" spans="3:14" s="1" customFormat="1">
      <c r="C354" s="4"/>
      <c r="D354" s="77"/>
      <c r="E354" s="3"/>
      <c r="F354" s="3"/>
      <c r="G354" s="3"/>
      <c r="H354" s="3"/>
      <c r="I354" s="3"/>
      <c r="J354" s="3"/>
      <c r="K354" s="3"/>
      <c r="L354" s="18"/>
      <c r="M354" s="18"/>
      <c r="N354" s="18"/>
    </row>
    <row r="355" spans="3:14" s="1" customFormat="1">
      <c r="C355" s="4"/>
      <c r="D355" s="77"/>
      <c r="E355" s="3"/>
      <c r="F355" s="3"/>
      <c r="G355" s="3"/>
      <c r="H355" s="3"/>
      <c r="I355" s="3"/>
      <c r="J355" s="3"/>
      <c r="K355" s="3"/>
      <c r="L355" s="18"/>
      <c r="M355" s="18"/>
      <c r="N355" s="18"/>
    </row>
    <row r="356" spans="3:14" s="1" customFormat="1">
      <c r="C356" s="4"/>
      <c r="D356" s="77"/>
      <c r="E356" s="3"/>
      <c r="F356" s="3"/>
      <c r="G356" s="3"/>
      <c r="H356" s="3"/>
      <c r="I356" s="3"/>
      <c r="J356" s="3"/>
      <c r="K356" s="3"/>
      <c r="L356" s="18"/>
      <c r="M356" s="18"/>
      <c r="N356" s="18"/>
    </row>
    <row r="357" spans="3:14" s="1" customFormat="1">
      <c r="C357" s="4"/>
      <c r="D357" s="77"/>
      <c r="E357" s="3"/>
      <c r="F357" s="3"/>
      <c r="G357" s="3"/>
      <c r="H357" s="3"/>
      <c r="I357" s="3"/>
      <c r="J357" s="3"/>
      <c r="K357" s="3"/>
      <c r="L357" s="18"/>
      <c r="M357" s="18"/>
      <c r="N357" s="18"/>
    </row>
    <row r="358" spans="3:14" s="1" customFormat="1">
      <c r="C358" s="4"/>
      <c r="D358" s="77"/>
      <c r="E358" s="3"/>
      <c r="F358" s="3"/>
      <c r="G358" s="3"/>
      <c r="H358" s="3"/>
      <c r="I358" s="3"/>
      <c r="J358" s="3"/>
      <c r="K358" s="3"/>
      <c r="L358" s="18"/>
      <c r="M358" s="18"/>
      <c r="N358" s="18"/>
    </row>
    <row r="359" spans="3:14" s="1" customFormat="1">
      <c r="C359" s="4"/>
      <c r="D359" s="77"/>
      <c r="E359" s="3"/>
      <c r="F359" s="3"/>
      <c r="G359" s="3"/>
      <c r="H359" s="3"/>
      <c r="I359" s="3"/>
      <c r="J359" s="3"/>
      <c r="K359" s="3"/>
      <c r="L359" s="18"/>
      <c r="M359" s="18"/>
      <c r="N359" s="18"/>
    </row>
    <row r="360" spans="3:14" s="1" customFormat="1">
      <c r="C360" s="4"/>
      <c r="D360" s="77"/>
      <c r="E360" s="3"/>
      <c r="F360" s="3"/>
      <c r="G360" s="3"/>
      <c r="H360" s="3"/>
      <c r="I360" s="3"/>
      <c r="J360" s="3"/>
      <c r="K360" s="3"/>
      <c r="L360" s="18"/>
      <c r="M360" s="18"/>
      <c r="N360" s="18"/>
    </row>
    <row r="361" spans="3:14" s="1" customFormat="1">
      <c r="C361" s="4"/>
      <c r="D361" s="77"/>
      <c r="E361" s="3"/>
      <c r="F361" s="3"/>
      <c r="G361" s="3"/>
      <c r="H361" s="3"/>
      <c r="I361" s="3"/>
      <c r="J361" s="3"/>
      <c r="K361" s="3"/>
      <c r="L361" s="18"/>
      <c r="M361" s="18"/>
      <c r="N361" s="18"/>
    </row>
    <row r="362" spans="3:14" s="1" customFormat="1">
      <c r="C362" s="4"/>
      <c r="D362" s="77"/>
      <c r="E362" s="3"/>
      <c r="F362" s="3"/>
      <c r="G362" s="3"/>
      <c r="H362" s="3"/>
      <c r="I362" s="3"/>
      <c r="J362" s="3"/>
      <c r="K362" s="3"/>
      <c r="L362" s="18"/>
      <c r="M362" s="18"/>
      <c r="N362" s="18"/>
    </row>
    <row r="363" spans="3:14" s="1" customFormat="1">
      <c r="C363" s="4"/>
      <c r="D363" s="77"/>
      <c r="E363" s="3"/>
      <c r="F363" s="3"/>
      <c r="G363" s="3"/>
      <c r="H363" s="3"/>
      <c r="I363" s="3"/>
      <c r="J363" s="3"/>
      <c r="K363" s="3"/>
      <c r="L363" s="18"/>
      <c r="M363" s="18"/>
      <c r="N363" s="18"/>
    </row>
    <row r="364" spans="3:14" s="1" customFormat="1">
      <c r="C364" s="4"/>
      <c r="D364" s="77"/>
      <c r="E364" s="3"/>
      <c r="F364" s="3"/>
      <c r="G364" s="3"/>
      <c r="H364" s="3"/>
      <c r="I364" s="3"/>
      <c r="J364" s="3"/>
      <c r="K364" s="3"/>
      <c r="L364" s="18"/>
      <c r="M364" s="18"/>
      <c r="N364" s="18"/>
    </row>
    <row r="365" spans="3:14" s="1" customFormat="1">
      <c r="C365" s="4"/>
      <c r="D365" s="77"/>
      <c r="E365" s="3"/>
      <c r="F365" s="3"/>
      <c r="G365" s="3"/>
      <c r="H365" s="3"/>
      <c r="I365" s="3"/>
      <c r="J365" s="3"/>
      <c r="K365" s="3"/>
      <c r="L365" s="18"/>
      <c r="M365" s="18"/>
      <c r="N365" s="18"/>
    </row>
    <row r="366" spans="3:14" s="1" customFormat="1">
      <c r="C366" s="4"/>
      <c r="D366" s="77"/>
      <c r="E366" s="3"/>
      <c r="F366" s="3"/>
      <c r="G366" s="3"/>
      <c r="H366" s="3"/>
      <c r="I366" s="3"/>
      <c r="J366" s="3"/>
      <c r="K366" s="3"/>
      <c r="L366" s="18"/>
      <c r="M366" s="18"/>
      <c r="N366" s="18"/>
    </row>
    <row r="367" spans="3:14" s="1" customFormat="1">
      <c r="C367" s="4"/>
      <c r="D367" s="77"/>
      <c r="E367" s="3"/>
      <c r="F367" s="3"/>
      <c r="G367" s="3"/>
      <c r="H367" s="3"/>
      <c r="I367" s="3"/>
      <c r="J367" s="3"/>
      <c r="K367" s="3"/>
      <c r="L367" s="18"/>
      <c r="M367" s="18"/>
      <c r="N367" s="18"/>
    </row>
    <row r="368" spans="3:14" s="1" customFormat="1">
      <c r="C368" s="4"/>
      <c r="D368" s="77"/>
      <c r="E368" s="3"/>
      <c r="F368" s="3"/>
      <c r="G368" s="3"/>
      <c r="H368" s="3"/>
      <c r="I368" s="3"/>
      <c r="J368" s="3"/>
      <c r="K368" s="3"/>
      <c r="L368" s="18"/>
      <c r="M368" s="18"/>
      <c r="N368" s="18"/>
    </row>
    <row r="369" spans="3:14" s="1" customFormat="1">
      <c r="C369" s="4"/>
      <c r="D369" s="77"/>
      <c r="E369" s="3"/>
      <c r="F369" s="3"/>
      <c r="G369" s="3"/>
      <c r="H369" s="3"/>
      <c r="I369" s="3"/>
      <c r="J369" s="3"/>
      <c r="K369" s="3"/>
      <c r="L369" s="18"/>
      <c r="M369" s="18"/>
      <c r="N369" s="18"/>
    </row>
    <row r="370" spans="3:14" s="1" customFormat="1">
      <c r="C370" s="4"/>
      <c r="D370" s="77"/>
      <c r="E370" s="3"/>
      <c r="F370" s="3"/>
      <c r="G370" s="3"/>
      <c r="H370" s="3"/>
      <c r="I370" s="3"/>
      <c r="J370" s="3"/>
      <c r="K370" s="3"/>
      <c r="L370" s="18"/>
      <c r="M370" s="18"/>
      <c r="N370" s="18"/>
    </row>
    <row r="371" spans="3:14" s="1" customFormat="1">
      <c r="C371" s="4"/>
      <c r="D371" s="77"/>
      <c r="E371" s="3"/>
      <c r="F371" s="3"/>
      <c r="G371" s="3"/>
      <c r="H371" s="3"/>
      <c r="I371" s="3"/>
      <c r="J371" s="3"/>
      <c r="K371" s="3"/>
      <c r="L371" s="18"/>
      <c r="M371" s="18"/>
      <c r="N371" s="18"/>
    </row>
    <row r="372" spans="3:14" s="1" customFormat="1">
      <c r="C372" s="4"/>
      <c r="D372" s="77"/>
      <c r="E372" s="3"/>
      <c r="F372" s="3"/>
      <c r="G372" s="3"/>
      <c r="H372" s="3"/>
      <c r="I372" s="3"/>
      <c r="J372" s="3"/>
      <c r="K372" s="3"/>
      <c r="L372" s="18"/>
      <c r="M372" s="18"/>
      <c r="N372" s="18"/>
    </row>
    <row r="373" spans="3:14" s="1" customFormat="1">
      <c r="C373" s="4"/>
      <c r="D373" s="77"/>
      <c r="E373" s="3"/>
      <c r="F373" s="3"/>
      <c r="G373" s="3"/>
      <c r="H373" s="3"/>
      <c r="I373" s="3"/>
      <c r="J373" s="3"/>
      <c r="K373" s="3"/>
      <c r="L373" s="18"/>
      <c r="M373" s="18"/>
      <c r="N373" s="18"/>
    </row>
    <row r="374" spans="3:14" s="1" customFormat="1">
      <c r="C374" s="4"/>
      <c r="D374" s="77"/>
      <c r="E374" s="3"/>
      <c r="F374" s="3"/>
      <c r="G374" s="3"/>
      <c r="H374" s="3"/>
      <c r="I374" s="3"/>
      <c r="J374" s="3"/>
      <c r="K374" s="3"/>
      <c r="L374" s="18"/>
      <c r="M374" s="18"/>
      <c r="N374" s="18"/>
    </row>
    <row r="375" spans="3:14" s="1" customFormat="1">
      <c r="C375" s="4"/>
      <c r="D375" s="77"/>
      <c r="E375" s="3"/>
      <c r="F375" s="3"/>
      <c r="G375" s="3"/>
      <c r="H375" s="3"/>
      <c r="I375" s="3"/>
      <c r="J375" s="3"/>
      <c r="K375" s="3"/>
      <c r="L375" s="18"/>
      <c r="M375" s="18"/>
      <c r="N375" s="18"/>
    </row>
    <row r="376" spans="3:14" s="1" customFormat="1">
      <c r="C376" s="4"/>
      <c r="D376" s="77"/>
      <c r="E376" s="3"/>
      <c r="F376" s="3"/>
      <c r="G376" s="3"/>
      <c r="H376" s="3"/>
      <c r="I376" s="3"/>
      <c r="J376" s="3"/>
      <c r="K376" s="3"/>
      <c r="L376" s="18"/>
      <c r="M376" s="18"/>
      <c r="N376" s="18"/>
    </row>
    <row r="377" spans="3:14" s="1" customFormat="1">
      <c r="C377" s="4"/>
      <c r="D377" s="77"/>
      <c r="E377" s="3"/>
      <c r="F377" s="3"/>
      <c r="G377" s="3"/>
      <c r="H377" s="3"/>
      <c r="I377" s="3"/>
      <c r="J377" s="3"/>
      <c r="K377" s="3"/>
      <c r="L377" s="18"/>
      <c r="M377" s="18"/>
      <c r="N377" s="18"/>
    </row>
    <row r="378" spans="3:14" s="1" customFormat="1">
      <c r="C378" s="4"/>
      <c r="D378" s="77"/>
      <c r="E378" s="3"/>
      <c r="F378" s="3"/>
      <c r="G378" s="3"/>
      <c r="H378" s="3"/>
      <c r="I378" s="3"/>
      <c r="J378" s="3"/>
      <c r="K378" s="3"/>
      <c r="L378" s="18"/>
      <c r="M378" s="18"/>
      <c r="N378" s="18"/>
    </row>
    <row r="379" spans="3:14" s="1" customFormat="1">
      <c r="C379" s="4"/>
      <c r="D379" s="77"/>
      <c r="E379" s="3"/>
      <c r="F379" s="3"/>
      <c r="G379" s="3"/>
      <c r="H379" s="3"/>
      <c r="I379" s="3"/>
      <c r="J379" s="3"/>
      <c r="K379" s="3"/>
      <c r="L379" s="18"/>
      <c r="M379" s="18"/>
      <c r="N379" s="18"/>
    </row>
    <row r="380" spans="3:14" s="1" customFormat="1">
      <c r="C380" s="4"/>
      <c r="D380" s="77"/>
      <c r="E380" s="3"/>
      <c r="F380" s="3"/>
      <c r="G380" s="3"/>
      <c r="H380" s="3"/>
      <c r="I380" s="3"/>
      <c r="J380" s="3"/>
      <c r="K380" s="3"/>
      <c r="L380" s="18"/>
      <c r="M380" s="18"/>
      <c r="N380" s="18"/>
    </row>
    <row r="381" spans="3:14" s="1" customFormat="1">
      <c r="C381" s="4"/>
      <c r="D381" s="77"/>
      <c r="E381" s="3"/>
      <c r="F381" s="3"/>
      <c r="G381" s="3"/>
      <c r="H381" s="3"/>
      <c r="I381" s="3"/>
      <c r="J381" s="3"/>
      <c r="K381" s="3"/>
      <c r="L381" s="18"/>
      <c r="M381" s="18"/>
      <c r="N381" s="18"/>
    </row>
    <row r="382" spans="3:14" s="1" customFormat="1">
      <c r="C382" s="4"/>
      <c r="D382" s="77"/>
      <c r="E382" s="3"/>
      <c r="F382" s="3"/>
      <c r="G382" s="3"/>
      <c r="H382" s="3"/>
      <c r="I382" s="3"/>
      <c r="J382" s="3"/>
      <c r="K382" s="3"/>
      <c r="L382" s="18"/>
      <c r="M382" s="18"/>
      <c r="N382" s="18"/>
    </row>
    <row r="383" spans="3:14" s="1" customFormat="1">
      <c r="C383" s="4"/>
      <c r="D383" s="77"/>
      <c r="E383" s="3"/>
      <c r="F383" s="3"/>
      <c r="G383" s="3"/>
      <c r="H383" s="3"/>
      <c r="I383" s="3"/>
      <c r="J383" s="3"/>
      <c r="K383" s="3"/>
      <c r="L383" s="18"/>
      <c r="M383" s="18"/>
      <c r="N383" s="18"/>
    </row>
    <row r="384" spans="3:14" s="1" customFormat="1">
      <c r="C384" s="4"/>
      <c r="D384" s="77"/>
      <c r="E384" s="3"/>
      <c r="F384" s="3"/>
      <c r="G384" s="3"/>
      <c r="H384" s="3"/>
      <c r="I384" s="3"/>
      <c r="J384" s="3"/>
      <c r="K384" s="3"/>
      <c r="L384" s="18"/>
      <c r="M384" s="18"/>
      <c r="N384" s="18"/>
    </row>
    <row r="385" spans="3:14" s="1" customFormat="1">
      <c r="C385" s="4"/>
      <c r="D385" s="77"/>
      <c r="E385" s="3"/>
      <c r="F385" s="3"/>
      <c r="G385" s="3"/>
      <c r="H385" s="3"/>
      <c r="I385" s="3"/>
      <c r="J385" s="3"/>
      <c r="K385" s="3"/>
      <c r="L385" s="18"/>
      <c r="M385" s="18"/>
      <c r="N385" s="18"/>
    </row>
    <row r="386" spans="3:14" s="1" customFormat="1">
      <c r="C386" s="4"/>
      <c r="D386" s="77"/>
      <c r="E386" s="3"/>
      <c r="F386" s="3"/>
      <c r="G386" s="3"/>
      <c r="H386" s="3"/>
      <c r="I386" s="3"/>
      <c r="J386" s="3"/>
      <c r="K386" s="3"/>
      <c r="L386" s="18"/>
      <c r="M386" s="18"/>
      <c r="N386" s="18"/>
    </row>
    <row r="387" spans="3:14" s="1" customFormat="1">
      <c r="C387" s="4"/>
      <c r="D387" s="77"/>
      <c r="E387" s="3"/>
      <c r="F387" s="3"/>
      <c r="G387" s="3"/>
      <c r="H387" s="3"/>
      <c r="I387" s="3"/>
      <c r="J387" s="3"/>
      <c r="K387" s="3"/>
      <c r="L387" s="18"/>
      <c r="M387" s="18"/>
      <c r="N387" s="18"/>
    </row>
    <row r="388" spans="3:14" s="1" customFormat="1">
      <c r="C388" s="4"/>
      <c r="D388" s="77"/>
      <c r="E388" s="3"/>
      <c r="F388" s="3"/>
      <c r="G388" s="3"/>
      <c r="H388" s="3"/>
      <c r="I388" s="3"/>
      <c r="J388" s="3"/>
      <c r="K388" s="3"/>
      <c r="L388" s="18"/>
      <c r="M388" s="18"/>
      <c r="N388" s="18"/>
    </row>
    <row r="389" spans="3:14" s="1" customFormat="1">
      <c r="C389" s="4"/>
      <c r="D389" s="77"/>
      <c r="E389" s="3"/>
      <c r="F389" s="3"/>
      <c r="G389" s="3"/>
      <c r="H389" s="3"/>
      <c r="I389" s="3"/>
      <c r="J389" s="3"/>
      <c r="K389" s="3"/>
      <c r="L389" s="18"/>
      <c r="M389" s="18"/>
      <c r="N389" s="18"/>
    </row>
    <row r="390" spans="3:14" s="1" customFormat="1">
      <c r="C390" s="4"/>
      <c r="D390" s="77"/>
      <c r="E390" s="3"/>
      <c r="F390" s="3"/>
      <c r="G390" s="3"/>
      <c r="H390" s="3"/>
      <c r="I390" s="3"/>
      <c r="J390" s="3"/>
      <c r="K390" s="3"/>
      <c r="L390" s="18"/>
      <c r="M390" s="18"/>
      <c r="N390" s="18"/>
    </row>
    <row r="391" spans="3:14" s="1" customFormat="1">
      <c r="C391" s="4"/>
      <c r="D391" s="77"/>
      <c r="E391" s="3"/>
      <c r="F391" s="3"/>
      <c r="G391" s="3"/>
      <c r="H391" s="3"/>
      <c r="I391" s="3"/>
      <c r="J391" s="3"/>
      <c r="K391" s="3"/>
      <c r="L391" s="18"/>
      <c r="M391" s="18"/>
      <c r="N391" s="18"/>
    </row>
    <row r="392" spans="3:14" s="1" customFormat="1">
      <c r="C392" s="4"/>
      <c r="D392" s="77"/>
      <c r="E392" s="3"/>
      <c r="F392" s="3"/>
      <c r="G392" s="3"/>
      <c r="H392" s="3"/>
      <c r="I392" s="3"/>
      <c r="J392" s="3"/>
      <c r="K392" s="3"/>
      <c r="L392" s="18"/>
      <c r="M392" s="18"/>
      <c r="N392" s="18"/>
    </row>
    <row r="393" spans="3:14" s="1" customFormat="1">
      <c r="C393" s="4"/>
      <c r="D393" s="77"/>
      <c r="E393" s="3"/>
      <c r="F393" s="3"/>
      <c r="G393" s="3"/>
      <c r="H393" s="3"/>
      <c r="I393" s="3"/>
      <c r="J393" s="3"/>
      <c r="K393" s="3"/>
      <c r="L393" s="18"/>
      <c r="M393" s="18"/>
      <c r="N393" s="18"/>
    </row>
    <row r="394" spans="3:14" s="1" customFormat="1">
      <c r="C394" s="4"/>
      <c r="D394" s="77"/>
      <c r="E394" s="3"/>
      <c r="F394" s="3"/>
      <c r="G394" s="3"/>
      <c r="H394" s="3"/>
      <c r="I394" s="3"/>
      <c r="J394" s="3"/>
      <c r="K394" s="3"/>
      <c r="L394" s="18"/>
      <c r="M394" s="18"/>
      <c r="N394" s="18"/>
    </row>
    <row r="395" spans="3:14" s="1" customFormat="1">
      <c r="C395" s="4"/>
      <c r="D395" s="77"/>
      <c r="E395" s="3"/>
      <c r="F395" s="3"/>
      <c r="G395" s="3"/>
      <c r="H395" s="3"/>
      <c r="I395" s="3"/>
      <c r="J395" s="3"/>
      <c r="K395" s="3"/>
      <c r="L395" s="18"/>
      <c r="M395" s="18"/>
      <c r="N395" s="18"/>
    </row>
    <row r="396" spans="3:14" s="1" customFormat="1">
      <c r="C396" s="4"/>
      <c r="D396" s="77"/>
      <c r="E396" s="3"/>
      <c r="F396" s="3"/>
      <c r="G396" s="3"/>
      <c r="H396" s="3"/>
      <c r="I396" s="3"/>
      <c r="J396" s="3"/>
      <c r="K396" s="3"/>
      <c r="L396" s="18"/>
      <c r="M396" s="18"/>
      <c r="N396" s="18"/>
    </row>
    <row r="397" spans="3:14" s="1" customFormat="1">
      <c r="C397" s="4"/>
      <c r="D397" s="77"/>
      <c r="E397" s="3"/>
      <c r="F397" s="3"/>
      <c r="G397" s="3"/>
      <c r="H397" s="3"/>
      <c r="I397" s="3"/>
      <c r="J397" s="3"/>
      <c r="K397" s="3"/>
      <c r="L397" s="18"/>
      <c r="M397" s="18"/>
      <c r="N397" s="18"/>
    </row>
    <row r="398" spans="3:14" s="1" customFormat="1">
      <c r="C398" s="4"/>
      <c r="D398" s="77"/>
      <c r="E398" s="3"/>
      <c r="F398" s="3"/>
      <c r="G398" s="3"/>
      <c r="H398" s="3"/>
      <c r="I398" s="3"/>
      <c r="J398" s="3"/>
      <c r="K398" s="3"/>
      <c r="L398" s="18"/>
      <c r="M398" s="18"/>
      <c r="N398" s="18"/>
    </row>
    <row r="399" spans="3:14" s="1" customFormat="1">
      <c r="C399" s="4"/>
      <c r="D399" s="77"/>
      <c r="E399" s="3"/>
      <c r="F399" s="3"/>
      <c r="G399" s="3"/>
      <c r="H399" s="3"/>
      <c r="I399" s="3"/>
      <c r="J399" s="3"/>
      <c r="K399" s="3"/>
      <c r="L399" s="18"/>
      <c r="M399" s="18"/>
      <c r="N399" s="18"/>
    </row>
    <row r="400" spans="3:14" s="1" customFormat="1">
      <c r="C400" s="4"/>
      <c r="D400" s="77"/>
      <c r="E400" s="3"/>
      <c r="F400" s="3"/>
      <c r="G400" s="3"/>
      <c r="H400" s="3"/>
      <c r="I400" s="3"/>
      <c r="J400" s="3"/>
      <c r="K400" s="3"/>
      <c r="L400" s="18"/>
      <c r="M400" s="18"/>
      <c r="N400" s="18"/>
    </row>
    <row r="401" spans="3:14" s="1" customFormat="1">
      <c r="C401" s="4"/>
      <c r="D401" s="77"/>
      <c r="E401" s="3"/>
      <c r="F401" s="3"/>
      <c r="G401" s="3"/>
      <c r="H401" s="3"/>
      <c r="I401" s="3"/>
      <c r="J401" s="3"/>
      <c r="K401" s="3"/>
      <c r="L401" s="18"/>
      <c r="M401" s="18"/>
      <c r="N401" s="18"/>
    </row>
    <row r="402" spans="3:14" s="1" customFormat="1">
      <c r="C402" s="4"/>
      <c r="D402" s="77"/>
      <c r="E402" s="3"/>
      <c r="F402" s="3"/>
      <c r="G402" s="3"/>
      <c r="H402" s="3"/>
      <c r="I402" s="3"/>
      <c r="J402" s="3"/>
      <c r="K402" s="3"/>
      <c r="L402" s="18"/>
      <c r="M402" s="18"/>
      <c r="N402" s="18"/>
    </row>
    <row r="403" spans="3:14" s="1" customFormat="1">
      <c r="C403" s="4"/>
      <c r="D403" s="77"/>
      <c r="E403" s="3"/>
      <c r="F403" s="3"/>
      <c r="G403" s="3"/>
      <c r="H403" s="3"/>
      <c r="I403" s="3"/>
      <c r="J403" s="3"/>
      <c r="K403" s="3"/>
      <c r="L403" s="18"/>
      <c r="M403" s="18"/>
      <c r="N403" s="18"/>
    </row>
    <row r="404" spans="3:14" s="1" customFormat="1">
      <c r="C404" s="4"/>
      <c r="D404" s="77"/>
      <c r="E404" s="3"/>
      <c r="F404" s="3"/>
      <c r="G404" s="3"/>
      <c r="H404" s="3"/>
      <c r="I404" s="3"/>
      <c r="J404" s="3"/>
      <c r="K404" s="3"/>
      <c r="L404" s="18"/>
      <c r="M404" s="18"/>
      <c r="N404" s="18"/>
    </row>
    <row r="405" spans="3:14" s="1" customFormat="1">
      <c r="C405" s="4"/>
      <c r="D405" s="77"/>
      <c r="E405" s="3"/>
      <c r="F405" s="3"/>
      <c r="G405" s="3"/>
      <c r="H405" s="3"/>
      <c r="I405" s="3"/>
      <c r="J405" s="3"/>
      <c r="K405" s="3"/>
      <c r="L405" s="18"/>
      <c r="M405" s="18"/>
      <c r="N405" s="18"/>
    </row>
    <row r="406" spans="3:14" s="1" customFormat="1">
      <c r="C406" s="4"/>
      <c r="D406" s="77"/>
      <c r="E406" s="3"/>
      <c r="F406" s="3"/>
      <c r="G406" s="3"/>
      <c r="H406" s="3"/>
      <c r="I406" s="3"/>
      <c r="J406" s="3"/>
      <c r="K406" s="3"/>
      <c r="L406" s="18"/>
      <c r="M406" s="18"/>
      <c r="N406" s="18"/>
    </row>
    <row r="407" spans="3:14" s="1" customFormat="1">
      <c r="C407" s="4"/>
      <c r="D407" s="77"/>
      <c r="E407" s="3"/>
      <c r="F407" s="3"/>
      <c r="G407" s="3"/>
      <c r="H407" s="3"/>
      <c r="I407" s="3"/>
      <c r="J407" s="3"/>
      <c r="K407" s="3"/>
      <c r="L407" s="18"/>
      <c r="M407" s="18"/>
      <c r="N407" s="18"/>
    </row>
    <row r="408" spans="3:14" s="1" customFormat="1">
      <c r="C408" s="4"/>
      <c r="D408" s="77"/>
      <c r="E408" s="3"/>
      <c r="F408" s="3"/>
      <c r="G408" s="3"/>
      <c r="H408" s="3"/>
      <c r="I408" s="3"/>
      <c r="J408" s="3"/>
      <c r="K408" s="3"/>
      <c r="L408" s="18"/>
      <c r="M408" s="18"/>
      <c r="N408" s="18"/>
    </row>
    <row r="409" spans="3:14" s="1" customFormat="1">
      <c r="C409" s="4"/>
      <c r="D409" s="77"/>
      <c r="E409" s="3"/>
      <c r="F409" s="3"/>
      <c r="G409" s="3"/>
      <c r="H409" s="3"/>
      <c r="I409" s="3"/>
      <c r="J409" s="3"/>
      <c r="K409" s="3"/>
      <c r="L409" s="18"/>
      <c r="M409" s="18"/>
      <c r="N409" s="18"/>
    </row>
    <row r="410" spans="3:14" s="1" customFormat="1">
      <c r="C410" s="4"/>
      <c r="D410" s="77"/>
      <c r="E410" s="3"/>
      <c r="F410" s="3"/>
      <c r="G410" s="3"/>
      <c r="H410" s="3"/>
      <c r="I410" s="3"/>
      <c r="J410" s="3"/>
      <c r="K410" s="3"/>
      <c r="L410" s="18"/>
      <c r="M410" s="18"/>
      <c r="N410" s="18"/>
    </row>
    <row r="411" spans="3:14" s="1" customFormat="1">
      <c r="C411" s="4"/>
      <c r="D411" s="77"/>
      <c r="E411" s="3"/>
      <c r="F411" s="3"/>
      <c r="G411" s="3"/>
      <c r="H411" s="3"/>
      <c r="I411" s="3"/>
      <c r="J411" s="3"/>
      <c r="K411" s="3"/>
      <c r="L411" s="18"/>
      <c r="M411" s="18"/>
      <c r="N411" s="18"/>
    </row>
    <row r="412" spans="3:14" s="1" customFormat="1">
      <c r="C412" s="4"/>
      <c r="D412" s="77"/>
      <c r="E412" s="3"/>
      <c r="F412" s="3"/>
      <c r="G412" s="3"/>
      <c r="H412" s="3"/>
      <c r="I412" s="3"/>
      <c r="J412" s="3"/>
      <c r="K412" s="3"/>
      <c r="L412" s="18"/>
      <c r="M412" s="18"/>
      <c r="N412" s="18"/>
    </row>
    <row r="413" spans="3:14" s="1" customFormat="1">
      <c r="C413" s="4"/>
      <c r="D413" s="77"/>
      <c r="E413" s="3"/>
      <c r="F413" s="3"/>
      <c r="G413" s="3"/>
      <c r="H413" s="3"/>
      <c r="I413" s="3"/>
      <c r="J413" s="3"/>
      <c r="K413" s="3"/>
      <c r="L413" s="18"/>
      <c r="M413" s="18"/>
      <c r="N413" s="18"/>
    </row>
    <row r="414" spans="3:14" s="1" customFormat="1">
      <c r="C414" s="4"/>
      <c r="D414" s="77"/>
      <c r="E414" s="3"/>
      <c r="F414" s="3"/>
      <c r="G414" s="3"/>
      <c r="H414" s="3"/>
      <c r="I414" s="3"/>
      <c r="J414" s="3"/>
      <c r="K414" s="3"/>
      <c r="L414" s="18"/>
      <c r="M414" s="18"/>
      <c r="N414" s="18"/>
    </row>
    <row r="415" spans="3:14" s="1" customFormat="1">
      <c r="C415" s="4"/>
      <c r="D415" s="77"/>
      <c r="E415" s="3"/>
      <c r="F415" s="3"/>
      <c r="G415" s="3"/>
      <c r="H415" s="3"/>
      <c r="I415" s="3"/>
      <c r="J415" s="3"/>
      <c r="K415" s="3"/>
      <c r="L415" s="18"/>
      <c r="M415" s="18"/>
      <c r="N415" s="18"/>
    </row>
    <row r="416" spans="3:14" s="1" customFormat="1">
      <c r="C416" s="4"/>
      <c r="D416" s="77"/>
      <c r="E416" s="3"/>
      <c r="F416" s="3"/>
      <c r="G416" s="3"/>
      <c r="H416" s="3"/>
      <c r="I416" s="3"/>
      <c r="J416" s="3"/>
      <c r="K416" s="3"/>
      <c r="L416" s="18"/>
      <c r="M416" s="18"/>
      <c r="N416" s="18"/>
    </row>
    <row r="417" spans="3:14" s="1" customFormat="1">
      <c r="C417" s="4"/>
      <c r="D417" s="77"/>
      <c r="E417" s="3"/>
      <c r="F417" s="3"/>
      <c r="G417" s="3"/>
      <c r="H417" s="3"/>
      <c r="I417" s="3"/>
      <c r="J417" s="3"/>
      <c r="K417" s="3"/>
      <c r="L417" s="18"/>
      <c r="M417" s="18"/>
      <c r="N417" s="18"/>
    </row>
    <row r="418" spans="3:14" s="1" customFormat="1">
      <c r="C418" s="4"/>
      <c r="D418" s="77"/>
      <c r="E418" s="3"/>
      <c r="F418" s="3"/>
      <c r="G418" s="3"/>
      <c r="H418" s="3"/>
      <c r="I418" s="3"/>
      <c r="J418" s="3"/>
      <c r="K418" s="3"/>
      <c r="L418" s="18"/>
      <c r="M418" s="18"/>
      <c r="N418" s="18"/>
    </row>
    <row r="419" spans="3:14" s="1" customFormat="1">
      <c r="C419" s="4"/>
      <c r="D419" s="77"/>
      <c r="E419" s="3"/>
      <c r="F419" s="3"/>
      <c r="G419" s="3"/>
      <c r="H419" s="3"/>
      <c r="I419" s="3"/>
      <c r="J419" s="3"/>
      <c r="K419" s="3"/>
      <c r="L419" s="18"/>
      <c r="M419" s="18"/>
      <c r="N419" s="18"/>
    </row>
    <row r="420" spans="3:14" s="1" customFormat="1">
      <c r="C420" s="4"/>
      <c r="D420" s="77"/>
      <c r="E420" s="3"/>
      <c r="F420" s="3"/>
      <c r="G420" s="3"/>
      <c r="H420" s="3"/>
      <c r="I420" s="3"/>
      <c r="J420" s="3"/>
      <c r="K420" s="3"/>
      <c r="L420" s="18"/>
      <c r="M420" s="18"/>
      <c r="N420" s="18"/>
    </row>
    <row r="421" spans="3:14" s="1" customFormat="1">
      <c r="C421" s="4"/>
      <c r="D421" s="77"/>
      <c r="E421" s="3"/>
      <c r="F421" s="3"/>
      <c r="G421" s="3"/>
      <c r="H421" s="3"/>
      <c r="I421" s="3"/>
      <c r="J421" s="3"/>
      <c r="K421" s="3"/>
      <c r="L421" s="18"/>
      <c r="M421" s="18"/>
      <c r="N421" s="18"/>
    </row>
    <row r="422" spans="3:14" s="1" customFormat="1">
      <c r="C422" s="4"/>
      <c r="D422" s="77"/>
      <c r="E422" s="3"/>
      <c r="F422" s="3"/>
      <c r="G422" s="3"/>
      <c r="H422" s="3"/>
      <c r="I422" s="3"/>
      <c r="J422" s="3"/>
      <c r="K422" s="3"/>
      <c r="L422" s="18"/>
      <c r="M422" s="18"/>
      <c r="N422" s="18"/>
    </row>
    <row r="423" spans="3:14" s="1" customFormat="1">
      <c r="C423" s="4"/>
      <c r="D423" s="77"/>
      <c r="E423" s="3"/>
      <c r="F423" s="3"/>
      <c r="G423" s="3"/>
      <c r="H423" s="3"/>
      <c r="I423" s="3"/>
      <c r="J423" s="3"/>
      <c r="K423" s="3"/>
      <c r="L423" s="18"/>
      <c r="M423" s="18"/>
      <c r="N423" s="18"/>
    </row>
    <row r="424" spans="3:14" s="1" customFormat="1">
      <c r="C424" s="4"/>
      <c r="D424" s="77"/>
      <c r="E424" s="3"/>
      <c r="F424" s="3"/>
      <c r="G424" s="3"/>
      <c r="H424" s="3"/>
      <c r="I424" s="3"/>
      <c r="J424" s="3"/>
      <c r="K424" s="3"/>
      <c r="L424" s="18"/>
      <c r="M424" s="18"/>
      <c r="N424" s="18"/>
    </row>
    <row r="425" spans="3:14" s="1" customFormat="1">
      <c r="C425" s="4"/>
      <c r="D425" s="77"/>
      <c r="E425" s="3"/>
      <c r="F425" s="3"/>
      <c r="G425" s="3"/>
      <c r="H425" s="3"/>
      <c r="I425" s="3"/>
      <c r="J425" s="3"/>
      <c r="K425" s="3"/>
      <c r="L425" s="18"/>
      <c r="M425" s="18"/>
      <c r="N425" s="18"/>
    </row>
    <row r="426" spans="3:14" s="1" customFormat="1">
      <c r="C426" s="4"/>
      <c r="D426" s="77"/>
      <c r="E426" s="3"/>
      <c r="F426" s="3"/>
      <c r="G426" s="3"/>
      <c r="H426" s="3"/>
      <c r="I426" s="3"/>
      <c r="J426" s="3"/>
      <c r="K426" s="3"/>
      <c r="L426" s="18"/>
      <c r="M426" s="18"/>
      <c r="N426" s="18"/>
    </row>
    <row r="427" spans="3:14" s="1" customFormat="1">
      <c r="C427" s="4"/>
      <c r="D427" s="77"/>
      <c r="E427" s="3"/>
      <c r="F427" s="3"/>
      <c r="G427" s="3"/>
      <c r="H427" s="3"/>
      <c r="I427" s="3"/>
      <c r="J427" s="3"/>
      <c r="K427" s="3"/>
      <c r="L427" s="18"/>
      <c r="M427" s="18"/>
      <c r="N427" s="18"/>
    </row>
    <row r="428" spans="3:14" s="1" customFormat="1">
      <c r="C428" s="4"/>
      <c r="D428" s="77"/>
      <c r="E428" s="3"/>
      <c r="F428" s="3"/>
      <c r="G428" s="3"/>
      <c r="H428" s="3"/>
      <c r="I428" s="3"/>
      <c r="J428" s="3"/>
      <c r="K428" s="3"/>
      <c r="L428" s="18"/>
      <c r="M428" s="18"/>
      <c r="N428" s="18"/>
    </row>
    <row r="429" spans="3:14" s="1" customFormat="1">
      <c r="C429" s="4"/>
      <c r="D429" s="77"/>
      <c r="E429" s="3"/>
      <c r="F429" s="3"/>
      <c r="G429" s="3"/>
      <c r="H429" s="3"/>
      <c r="I429" s="3"/>
      <c r="J429" s="3"/>
      <c r="K429" s="3"/>
      <c r="L429" s="18"/>
      <c r="M429" s="18"/>
      <c r="N429" s="18"/>
    </row>
    <row r="430" spans="3:14" s="1" customFormat="1">
      <c r="C430" s="4"/>
      <c r="D430" s="77"/>
      <c r="E430" s="3"/>
      <c r="F430" s="3"/>
      <c r="G430" s="3"/>
      <c r="H430" s="3"/>
      <c r="I430" s="3"/>
      <c r="J430" s="3"/>
      <c r="K430" s="3"/>
      <c r="L430" s="18"/>
      <c r="M430" s="18"/>
      <c r="N430" s="18"/>
    </row>
    <row r="431" spans="3:14" s="1" customFormat="1">
      <c r="C431" s="4"/>
      <c r="D431" s="77"/>
      <c r="E431" s="3"/>
      <c r="F431" s="3"/>
      <c r="G431" s="3"/>
      <c r="H431" s="3"/>
      <c r="I431" s="3"/>
      <c r="J431" s="3"/>
      <c r="K431" s="3"/>
      <c r="L431" s="18"/>
      <c r="M431" s="18"/>
      <c r="N431" s="18"/>
    </row>
    <row r="432" spans="3:14" s="1" customFormat="1">
      <c r="C432" s="4"/>
      <c r="D432" s="77"/>
      <c r="E432" s="3"/>
      <c r="F432" s="3"/>
      <c r="G432" s="3"/>
      <c r="H432" s="3"/>
      <c r="I432" s="3"/>
      <c r="J432" s="3"/>
      <c r="K432" s="3"/>
      <c r="L432" s="18"/>
      <c r="M432" s="18"/>
      <c r="N432" s="18"/>
    </row>
    <row r="433" spans="3:14" s="1" customFormat="1">
      <c r="C433" s="4"/>
      <c r="D433" s="77"/>
      <c r="E433" s="3"/>
      <c r="F433" s="3"/>
      <c r="G433" s="3"/>
      <c r="H433" s="3"/>
      <c r="I433" s="3"/>
      <c r="J433" s="3"/>
      <c r="K433" s="3"/>
      <c r="L433" s="18"/>
      <c r="M433" s="18"/>
      <c r="N433" s="18"/>
    </row>
    <row r="434" spans="3:14" s="1" customFormat="1">
      <c r="C434" s="4"/>
      <c r="D434" s="77"/>
      <c r="E434" s="3"/>
      <c r="F434" s="3"/>
      <c r="G434" s="3"/>
      <c r="H434" s="3"/>
      <c r="I434" s="3"/>
      <c r="J434" s="3"/>
      <c r="K434" s="3"/>
      <c r="L434" s="18"/>
      <c r="M434" s="18"/>
      <c r="N434" s="18"/>
    </row>
    <row r="435" spans="3:14" s="1" customFormat="1">
      <c r="C435" s="4"/>
      <c r="D435" s="77"/>
      <c r="E435" s="3"/>
      <c r="F435" s="3"/>
      <c r="G435" s="3"/>
      <c r="H435" s="3"/>
      <c r="I435" s="3"/>
      <c r="J435" s="3"/>
      <c r="K435" s="3"/>
      <c r="L435" s="18"/>
      <c r="M435" s="18"/>
      <c r="N435" s="18"/>
    </row>
    <row r="436" spans="3:14" s="1" customFormat="1">
      <c r="C436" s="4"/>
      <c r="D436" s="77"/>
      <c r="E436" s="3"/>
      <c r="F436" s="3"/>
      <c r="G436" s="3"/>
      <c r="H436" s="3"/>
      <c r="I436" s="3"/>
      <c r="J436" s="3"/>
      <c r="K436" s="3"/>
      <c r="L436" s="18"/>
      <c r="M436" s="18"/>
      <c r="N436" s="18"/>
    </row>
    <row r="437" spans="3:14" s="1" customFormat="1">
      <c r="C437" s="4"/>
      <c r="D437" s="77"/>
      <c r="E437" s="3"/>
      <c r="F437" s="3"/>
      <c r="G437" s="3"/>
      <c r="H437" s="3"/>
      <c r="I437" s="3"/>
      <c r="J437" s="3"/>
      <c r="K437" s="3"/>
      <c r="L437" s="18"/>
      <c r="M437" s="18"/>
      <c r="N437" s="18"/>
    </row>
    <row r="438" spans="3:14" s="1" customFormat="1">
      <c r="C438" s="4"/>
      <c r="D438" s="77"/>
      <c r="E438" s="3"/>
      <c r="F438" s="3"/>
      <c r="G438" s="3"/>
      <c r="H438" s="3"/>
      <c r="I438" s="3"/>
      <c r="J438" s="3"/>
      <c r="K438" s="3"/>
      <c r="L438" s="18"/>
      <c r="M438" s="18"/>
      <c r="N438" s="18"/>
    </row>
    <row r="439" spans="3:14" s="1" customFormat="1">
      <c r="C439" s="4"/>
      <c r="D439" s="77"/>
      <c r="E439" s="3"/>
      <c r="F439" s="3"/>
      <c r="G439" s="3"/>
      <c r="H439" s="3"/>
      <c r="I439" s="3"/>
      <c r="J439" s="3"/>
      <c r="K439" s="3"/>
      <c r="L439" s="18"/>
      <c r="M439" s="18"/>
      <c r="N439" s="18"/>
    </row>
    <row r="440" spans="3:14" s="1" customFormat="1">
      <c r="C440" s="4"/>
      <c r="D440" s="77"/>
      <c r="E440" s="3"/>
      <c r="F440" s="3"/>
      <c r="G440" s="3"/>
      <c r="H440" s="3"/>
      <c r="I440" s="3"/>
      <c r="J440" s="3"/>
      <c r="K440" s="3"/>
      <c r="L440" s="18"/>
      <c r="M440" s="18"/>
      <c r="N440" s="18"/>
    </row>
    <row r="441" spans="3:14" s="1" customFormat="1">
      <c r="C441" s="4"/>
      <c r="D441" s="77"/>
      <c r="E441" s="3"/>
      <c r="F441" s="3"/>
      <c r="G441" s="3"/>
      <c r="H441" s="3"/>
      <c r="I441" s="3"/>
      <c r="J441" s="3"/>
      <c r="K441" s="3"/>
      <c r="L441" s="18"/>
      <c r="M441" s="18"/>
      <c r="N441" s="18"/>
    </row>
    <row r="442" spans="3:14" s="1" customFormat="1">
      <c r="C442" s="4"/>
      <c r="D442" s="77"/>
      <c r="E442" s="3"/>
      <c r="F442" s="3"/>
      <c r="G442" s="3"/>
      <c r="H442" s="3"/>
      <c r="I442" s="3"/>
      <c r="J442" s="3"/>
      <c r="K442" s="3"/>
      <c r="L442" s="18"/>
      <c r="M442" s="18"/>
      <c r="N442" s="18"/>
    </row>
    <row r="443" spans="3:14" s="1" customFormat="1">
      <c r="C443" s="4"/>
      <c r="D443" s="77"/>
      <c r="E443" s="3"/>
      <c r="F443" s="3"/>
      <c r="G443" s="3"/>
      <c r="H443" s="3"/>
      <c r="I443" s="3"/>
      <c r="J443" s="3"/>
      <c r="K443" s="3"/>
      <c r="L443" s="18"/>
      <c r="M443" s="18"/>
      <c r="N443" s="18"/>
    </row>
    <row r="444" spans="3:14" s="1" customFormat="1">
      <c r="C444" s="4"/>
      <c r="D444" s="77"/>
      <c r="E444" s="3"/>
      <c r="F444" s="3"/>
      <c r="G444" s="3"/>
      <c r="H444" s="3"/>
      <c r="I444" s="3"/>
      <c r="J444" s="3"/>
      <c r="K444" s="3"/>
      <c r="L444" s="18"/>
      <c r="M444" s="18"/>
      <c r="N444" s="18"/>
    </row>
    <row r="445" spans="3:14" s="1" customFormat="1">
      <c r="C445" s="4"/>
      <c r="D445" s="77"/>
      <c r="E445" s="3"/>
      <c r="F445" s="3"/>
      <c r="G445" s="3"/>
      <c r="H445" s="3"/>
      <c r="I445" s="3"/>
      <c r="J445" s="3"/>
      <c r="K445" s="3"/>
      <c r="L445" s="18"/>
      <c r="M445" s="18"/>
      <c r="N445" s="18"/>
    </row>
    <row r="446" spans="3:14" s="1" customFormat="1">
      <c r="C446" s="4"/>
      <c r="D446" s="77"/>
      <c r="E446" s="3"/>
      <c r="F446" s="3"/>
      <c r="G446" s="3"/>
      <c r="H446" s="3"/>
      <c r="I446" s="3"/>
      <c r="J446" s="3"/>
      <c r="K446" s="3"/>
      <c r="L446" s="18"/>
      <c r="M446" s="18"/>
      <c r="N446" s="18"/>
    </row>
    <row r="447" spans="3:14" s="1" customFormat="1">
      <c r="C447" s="4"/>
      <c r="D447" s="77"/>
      <c r="E447" s="3"/>
      <c r="F447" s="3"/>
      <c r="G447" s="3"/>
      <c r="H447" s="3"/>
      <c r="I447" s="3"/>
      <c r="J447" s="3"/>
      <c r="K447" s="3"/>
      <c r="L447" s="18"/>
      <c r="M447" s="18"/>
      <c r="N447" s="18"/>
    </row>
    <row r="448" spans="3:14" s="1" customFormat="1">
      <c r="C448" s="4"/>
      <c r="D448" s="77"/>
      <c r="E448" s="3"/>
      <c r="F448" s="3"/>
      <c r="G448" s="3"/>
      <c r="H448" s="3"/>
      <c r="I448" s="3"/>
      <c r="J448" s="3"/>
      <c r="K448" s="3"/>
      <c r="L448" s="18"/>
      <c r="M448" s="18"/>
      <c r="N448" s="18"/>
    </row>
    <row r="449" spans="3:14" s="1" customFormat="1">
      <c r="C449" s="4"/>
      <c r="D449" s="77"/>
      <c r="E449" s="3"/>
      <c r="F449" s="3"/>
      <c r="G449" s="3"/>
      <c r="H449" s="3"/>
      <c r="I449" s="3"/>
      <c r="J449" s="3"/>
      <c r="K449" s="3"/>
      <c r="L449" s="18"/>
      <c r="M449" s="18"/>
      <c r="N449" s="18"/>
    </row>
    <row r="450" spans="3:14" s="1" customFormat="1">
      <c r="C450" s="4"/>
      <c r="D450" s="77"/>
      <c r="E450" s="3"/>
      <c r="F450" s="3"/>
      <c r="G450" s="3"/>
      <c r="H450" s="3"/>
      <c r="I450" s="3"/>
      <c r="J450" s="3"/>
      <c r="K450" s="3"/>
      <c r="L450" s="18"/>
      <c r="M450" s="18"/>
      <c r="N450" s="18"/>
    </row>
    <row r="451" spans="3:14" s="1" customFormat="1">
      <c r="C451" s="4"/>
      <c r="D451" s="77"/>
      <c r="E451" s="3"/>
      <c r="F451" s="3"/>
      <c r="G451" s="3"/>
      <c r="H451" s="3"/>
      <c r="I451" s="3"/>
      <c r="J451" s="3"/>
      <c r="K451" s="3"/>
      <c r="L451" s="18"/>
      <c r="M451" s="18"/>
      <c r="N451" s="18"/>
    </row>
    <row r="452" spans="3:14" s="1" customFormat="1">
      <c r="C452" s="4"/>
      <c r="D452" s="77"/>
      <c r="E452" s="3"/>
      <c r="F452" s="3"/>
      <c r="G452" s="3"/>
      <c r="H452" s="3"/>
      <c r="I452" s="3"/>
      <c r="J452" s="3"/>
      <c r="K452" s="3"/>
      <c r="L452" s="18"/>
      <c r="M452" s="18"/>
      <c r="N452" s="18"/>
    </row>
    <row r="453" spans="3:14" s="1" customFormat="1">
      <c r="C453" s="4"/>
      <c r="D453" s="77"/>
      <c r="E453" s="3"/>
      <c r="F453" s="3"/>
      <c r="G453" s="3"/>
      <c r="H453" s="3"/>
      <c r="I453" s="3"/>
      <c r="J453" s="3"/>
      <c r="K453" s="3"/>
      <c r="L453" s="18"/>
      <c r="M453" s="18"/>
      <c r="N453" s="18"/>
    </row>
    <row r="454" spans="3:14" s="1" customFormat="1">
      <c r="C454" s="4"/>
      <c r="D454" s="77"/>
      <c r="E454" s="3"/>
      <c r="F454" s="3"/>
      <c r="G454" s="3"/>
      <c r="H454" s="3"/>
      <c r="I454" s="3"/>
      <c r="J454" s="3"/>
      <c r="K454" s="3"/>
      <c r="L454" s="18"/>
      <c r="M454" s="18"/>
      <c r="N454" s="18"/>
    </row>
    <row r="455" spans="3:14" s="1" customFormat="1">
      <c r="C455" s="4"/>
      <c r="D455" s="77"/>
      <c r="E455" s="3"/>
      <c r="F455" s="3"/>
      <c r="G455" s="3"/>
      <c r="H455" s="3"/>
      <c r="I455" s="3"/>
      <c r="J455" s="3"/>
      <c r="K455" s="3"/>
      <c r="L455" s="18"/>
      <c r="M455" s="18"/>
      <c r="N455" s="18"/>
    </row>
    <row r="456" spans="3:14" s="1" customFormat="1">
      <c r="C456" s="4"/>
      <c r="D456" s="77"/>
      <c r="E456" s="3"/>
      <c r="F456" s="3"/>
      <c r="G456" s="3"/>
      <c r="H456" s="3"/>
      <c r="I456" s="3"/>
      <c r="J456" s="3"/>
      <c r="K456" s="3"/>
      <c r="L456" s="18"/>
      <c r="M456" s="18"/>
      <c r="N456" s="18"/>
    </row>
    <row r="457" spans="3:14" s="1" customFormat="1">
      <c r="C457" s="4"/>
      <c r="D457" s="77"/>
      <c r="E457" s="3"/>
      <c r="F457" s="3"/>
      <c r="G457" s="3"/>
      <c r="H457" s="3"/>
      <c r="I457" s="3"/>
      <c r="J457" s="3"/>
      <c r="K457" s="3"/>
      <c r="L457" s="18"/>
      <c r="M457" s="18"/>
      <c r="N457" s="18"/>
    </row>
    <row r="458" spans="3:14" s="1" customFormat="1">
      <c r="C458" s="4"/>
      <c r="D458" s="77"/>
      <c r="E458" s="3"/>
      <c r="F458" s="3"/>
      <c r="G458" s="3"/>
      <c r="H458" s="3"/>
      <c r="I458" s="3"/>
      <c r="J458" s="3"/>
      <c r="K458" s="3"/>
      <c r="L458" s="18"/>
      <c r="M458" s="18"/>
      <c r="N458" s="18"/>
    </row>
    <row r="459" spans="3:14" s="1" customFormat="1">
      <c r="C459" s="4"/>
      <c r="D459" s="77"/>
      <c r="E459" s="3"/>
      <c r="F459" s="3"/>
      <c r="G459" s="3"/>
      <c r="H459" s="3"/>
      <c r="I459" s="3"/>
      <c r="J459" s="3"/>
      <c r="K459" s="3"/>
      <c r="L459" s="18"/>
      <c r="M459" s="18"/>
      <c r="N459" s="18"/>
    </row>
    <row r="460" spans="3:14" s="1" customFormat="1">
      <c r="C460" s="4"/>
      <c r="D460" s="77"/>
      <c r="E460" s="3"/>
      <c r="F460" s="3"/>
      <c r="G460" s="3"/>
      <c r="H460" s="3"/>
      <c r="I460" s="3"/>
      <c r="J460" s="3"/>
      <c r="K460" s="3"/>
      <c r="L460" s="18"/>
      <c r="M460" s="18"/>
      <c r="N460" s="18"/>
    </row>
    <row r="461" spans="3:14" s="1" customFormat="1">
      <c r="C461" s="4"/>
      <c r="D461" s="77"/>
      <c r="E461" s="3"/>
      <c r="F461" s="3"/>
      <c r="G461" s="3"/>
      <c r="H461" s="3"/>
      <c r="I461" s="3"/>
      <c r="J461" s="3"/>
      <c r="K461" s="3"/>
      <c r="L461" s="18"/>
      <c r="M461" s="18"/>
      <c r="N461" s="18"/>
    </row>
    <row r="462" spans="3:14" s="1" customFormat="1">
      <c r="C462" s="4"/>
      <c r="D462" s="77"/>
      <c r="E462" s="3"/>
      <c r="F462" s="3"/>
      <c r="G462" s="3"/>
      <c r="H462" s="3"/>
      <c r="I462" s="3"/>
      <c r="J462" s="3"/>
      <c r="K462" s="3"/>
      <c r="L462" s="18"/>
      <c r="M462" s="18"/>
      <c r="N462" s="18"/>
    </row>
    <row r="463" spans="3:14" s="1" customFormat="1">
      <c r="C463" s="4"/>
      <c r="D463" s="77"/>
      <c r="E463" s="3"/>
      <c r="F463" s="3"/>
      <c r="G463" s="3"/>
      <c r="H463" s="3"/>
      <c r="I463" s="3"/>
      <c r="J463" s="3"/>
      <c r="K463" s="3"/>
      <c r="L463" s="18"/>
      <c r="M463" s="18"/>
      <c r="N463" s="18"/>
    </row>
    <row r="464" spans="3:14" s="1" customFormat="1">
      <c r="C464" s="4"/>
      <c r="D464" s="77"/>
      <c r="E464" s="3"/>
      <c r="F464" s="3"/>
      <c r="G464" s="3"/>
      <c r="H464" s="3"/>
      <c r="I464" s="3"/>
      <c r="J464" s="3"/>
      <c r="K464" s="3"/>
      <c r="L464" s="18"/>
      <c r="M464" s="18"/>
      <c r="N464" s="18"/>
    </row>
    <row r="465" spans="3:14" s="1" customFormat="1">
      <c r="C465" s="4"/>
      <c r="D465" s="77"/>
      <c r="E465" s="3"/>
      <c r="F465" s="3"/>
      <c r="G465" s="3"/>
      <c r="H465" s="3"/>
      <c r="I465" s="3"/>
      <c r="J465" s="3"/>
      <c r="K465" s="3"/>
      <c r="L465" s="18"/>
      <c r="M465" s="18"/>
      <c r="N465" s="18"/>
    </row>
    <row r="466" spans="3:14" s="1" customFormat="1">
      <c r="C466" s="4"/>
      <c r="D466" s="77"/>
      <c r="E466" s="3"/>
      <c r="F466" s="3"/>
      <c r="G466" s="3"/>
      <c r="H466" s="3"/>
      <c r="I466" s="3"/>
      <c r="J466" s="3"/>
      <c r="K466" s="3"/>
      <c r="L466" s="18"/>
      <c r="M466" s="18"/>
      <c r="N466" s="18"/>
    </row>
    <row r="467" spans="3:14" s="1" customFormat="1">
      <c r="C467" s="4"/>
      <c r="D467" s="77"/>
      <c r="E467" s="3"/>
      <c r="F467" s="3"/>
      <c r="G467" s="3"/>
      <c r="H467" s="3"/>
      <c r="I467" s="3"/>
      <c r="J467" s="3"/>
      <c r="K467" s="3"/>
      <c r="L467" s="18"/>
      <c r="M467" s="18"/>
      <c r="N467" s="18"/>
    </row>
    <row r="468" spans="3:14" s="1" customFormat="1">
      <c r="C468" s="4"/>
      <c r="D468" s="77"/>
      <c r="E468" s="3"/>
      <c r="F468" s="3"/>
      <c r="G468" s="3"/>
      <c r="H468" s="3"/>
      <c r="I468" s="3"/>
      <c r="J468" s="3"/>
      <c r="K468" s="3"/>
      <c r="L468" s="18"/>
      <c r="M468" s="18"/>
      <c r="N468" s="18"/>
    </row>
    <row r="469" spans="3:14" s="1" customFormat="1">
      <c r="C469" s="4"/>
      <c r="D469" s="77"/>
      <c r="E469" s="3"/>
      <c r="F469" s="3"/>
      <c r="G469" s="3"/>
      <c r="H469" s="3"/>
      <c r="I469" s="3"/>
      <c r="J469" s="3"/>
      <c r="K469" s="3"/>
      <c r="L469" s="18"/>
      <c r="M469" s="18"/>
      <c r="N469" s="18"/>
    </row>
    <row r="470" spans="3:14" s="1" customFormat="1">
      <c r="C470" s="4"/>
      <c r="D470" s="77"/>
      <c r="E470" s="3"/>
      <c r="F470" s="3"/>
      <c r="G470" s="3"/>
      <c r="H470" s="3"/>
      <c r="I470" s="3"/>
      <c r="J470" s="3"/>
      <c r="K470" s="3"/>
      <c r="L470" s="18"/>
      <c r="M470" s="18"/>
      <c r="N470" s="18"/>
    </row>
    <row r="471" spans="3:14" s="1" customFormat="1">
      <c r="C471" s="4"/>
      <c r="D471" s="77"/>
      <c r="E471" s="3"/>
      <c r="F471" s="3"/>
      <c r="G471" s="3"/>
      <c r="H471" s="3"/>
      <c r="I471" s="3"/>
      <c r="J471" s="3"/>
      <c r="K471" s="3"/>
      <c r="L471" s="18"/>
      <c r="M471" s="18"/>
      <c r="N471" s="18"/>
    </row>
    <row r="472" spans="3:14" s="1" customFormat="1">
      <c r="C472" s="4"/>
      <c r="D472" s="77"/>
      <c r="E472" s="3"/>
      <c r="F472" s="3"/>
      <c r="G472" s="3"/>
      <c r="H472" s="3"/>
      <c r="I472" s="3"/>
      <c r="J472" s="3"/>
      <c r="K472" s="3"/>
      <c r="L472" s="18"/>
      <c r="M472" s="18"/>
      <c r="N472" s="18"/>
    </row>
    <row r="473" spans="3:14" s="1" customFormat="1">
      <c r="C473" s="4"/>
      <c r="D473" s="77"/>
      <c r="E473" s="3"/>
      <c r="F473" s="3"/>
      <c r="G473" s="3"/>
      <c r="H473" s="3"/>
      <c r="I473" s="3"/>
      <c r="J473" s="3"/>
      <c r="K473" s="3"/>
      <c r="L473" s="18"/>
      <c r="M473" s="18"/>
      <c r="N473" s="18"/>
    </row>
    <row r="474" spans="3:14" s="1" customFormat="1">
      <c r="C474" s="4"/>
      <c r="D474" s="77"/>
      <c r="E474" s="3"/>
      <c r="F474" s="3"/>
      <c r="G474" s="3"/>
      <c r="H474" s="3"/>
      <c r="I474" s="3"/>
      <c r="J474" s="3"/>
      <c r="K474" s="3"/>
      <c r="L474" s="18"/>
      <c r="M474" s="18"/>
      <c r="N474" s="18"/>
    </row>
    <row r="475" spans="3:14" s="1" customFormat="1">
      <c r="C475" s="4"/>
      <c r="D475" s="77"/>
      <c r="E475" s="3"/>
      <c r="F475" s="3"/>
      <c r="G475" s="3"/>
      <c r="H475" s="3"/>
      <c r="I475" s="3"/>
      <c r="J475" s="3"/>
      <c r="K475" s="3"/>
      <c r="L475" s="18"/>
      <c r="M475" s="18"/>
      <c r="N475" s="18"/>
    </row>
    <row r="476" spans="3:14" s="1" customFormat="1">
      <c r="C476" s="4"/>
      <c r="D476" s="77"/>
      <c r="E476" s="3"/>
      <c r="F476" s="3"/>
      <c r="G476" s="3"/>
      <c r="H476" s="3"/>
      <c r="I476" s="3"/>
      <c r="J476" s="3"/>
      <c r="K476" s="3"/>
      <c r="L476" s="18"/>
      <c r="M476" s="18"/>
      <c r="N476" s="18"/>
    </row>
    <row r="477" spans="3:14" s="1" customFormat="1">
      <c r="C477" s="4"/>
      <c r="D477" s="77"/>
      <c r="E477" s="3"/>
      <c r="F477" s="3"/>
      <c r="G477" s="3"/>
      <c r="H477" s="3"/>
      <c r="I477" s="3"/>
      <c r="J477" s="3"/>
      <c r="K477" s="3"/>
      <c r="L477" s="18"/>
      <c r="M477" s="18"/>
      <c r="N477" s="18"/>
    </row>
    <row r="478" spans="3:14" s="1" customFormat="1">
      <c r="C478" s="4"/>
      <c r="D478" s="77"/>
      <c r="E478" s="3"/>
      <c r="F478" s="3"/>
      <c r="G478" s="3"/>
      <c r="H478" s="3"/>
      <c r="I478" s="3"/>
      <c r="J478" s="3"/>
      <c r="K478" s="3"/>
      <c r="L478" s="18"/>
      <c r="M478" s="18"/>
      <c r="N478" s="18"/>
    </row>
    <row r="479" spans="3:14" s="1" customFormat="1">
      <c r="C479" s="4"/>
      <c r="D479" s="77"/>
      <c r="E479" s="3"/>
      <c r="F479" s="3"/>
      <c r="G479" s="3"/>
      <c r="H479" s="3"/>
      <c r="I479" s="3"/>
      <c r="J479" s="3"/>
      <c r="K479" s="3"/>
      <c r="L479" s="18"/>
      <c r="M479" s="18"/>
      <c r="N479" s="18"/>
    </row>
    <row r="480" spans="3:14" s="1" customFormat="1">
      <c r="C480" s="4"/>
      <c r="D480" s="77"/>
      <c r="E480" s="3"/>
      <c r="F480" s="3"/>
      <c r="G480" s="3"/>
      <c r="H480" s="3"/>
      <c r="I480" s="3"/>
      <c r="J480" s="3"/>
      <c r="K480" s="3"/>
      <c r="L480" s="18"/>
      <c r="M480" s="18"/>
      <c r="N480" s="18"/>
    </row>
    <row r="481" spans="3:14" s="1" customFormat="1">
      <c r="C481" s="4"/>
      <c r="D481" s="77"/>
      <c r="E481" s="3"/>
      <c r="F481" s="3"/>
      <c r="G481" s="3"/>
      <c r="H481" s="3"/>
      <c r="I481" s="3"/>
      <c r="J481" s="3"/>
      <c r="K481" s="3"/>
      <c r="L481" s="18"/>
      <c r="M481" s="18"/>
      <c r="N481" s="18"/>
    </row>
    <row r="482" spans="3:14" s="1" customFormat="1">
      <c r="C482" s="4"/>
      <c r="D482" s="77"/>
      <c r="E482" s="3"/>
      <c r="F482" s="3"/>
      <c r="G482" s="3"/>
      <c r="H482" s="3"/>
      <c r="I482" s="3"/>
      <c r="J482" s="3"/>
      <c r="K482" s="3"/>
      <c r="L482" s="18"/>
      <c r="M482" s="18"/>
      <c r="N482" s="18"/>
    </row>
    <row r="483" spans="3:14" s="1" customFormat="1">
      <c r="C483" s="4"/>
      <c r="D483" s="77"/>
      <c r="E483" s="3"/>
      <c r="F483" s="3"/>
      <c r="G483" s="3"/>
      <c r="H483" s="3"/>
      <c r="I483" s="3"/>
      <c r="J483" s="3"/>
      <c r="K483" s="3"/>
      <c r="L483" s="18"/>
      <c r="M483" s="18"/>
      <c r="N483" s="18"/>
    </row>
    <row r="484" spans="3:14" s="1" customFormat="1">
      <c r="C484" s="4"/>
      <c r="D484" s="77"/>
      <c r="E484" s="3"/>
      <c r="F484" s="3"/>
      <c r="G484" s="3"/>
      <c r="H484" s="3"/>
      <c r="I484" s="3"/>
      <c r="J484" s="3"/>
      <c r="K484" s="3"/>
      <c r="L484" s="18"/>
      <c r="M484" s="18"/>
      <c r="N484" s="18"/>
    </row>
    <row r="485" spans="3:14" s="1" customFormat="1">
      <c r="C485" s="4"/>
      <c r="D485" s="77"/>
      <c r="E485" s="3"/>
      <c r="F485" s="3"/>
      <c r="G485" s="3"/>
      <c r="H485" s="3"/>
      <c r="I485" s="3"/>
      <c r="J485" s="3"/>
      <c r="K485" s="3"/>
      <c r="L485" s="18"/>
      <c r="M485" s="18"/>
      <c r="N485" s="18"/>
    </row>
    <row r="486" spans="3:14" s="1" customFormat="1">
      <c r="C486" s="4"/>
      <c r="D486" s="77"/>
      <c r="E486" s="3"/>
      <c r="F486" s="3"/>
      <c r="G486" s="3"/>
      <c r="H486" s="3"/>
      <c r="I486" s="3"/>
      <c r="J486" s="3"/>
      <c r="K486" s="3"/>
      <c r="L486" s="18"/>
      <c r="M486" s="18"/>
      <c r="N486" s="18"/>
    </row>
    <row r="487" spans="3:14" s="1" customFormat="1">
      <c r="C487" s="4"/>
      <c r="D487" s="77"/>
      <c r="E487" s="3"/>
      <c r="F487" s="3"/>
      <c r="G487" s="3"/>
      <c r="H487" s="3"/>
      <c r="I487" s="3"/>
      <c r="J487" s="3"/>
      <c r="K487" s="3"/>
      <c r="L487" s="18"/>
      <c r="M487" s="18"/>
      <c r="N487" s="18"/>
    </row>
    <row r="488" spans="3:14" s="1" customFormat="1">
      <c r="C488" s="4"/>
      <c r="D488" s="77"/>
      <c r="E488" s="3"/>
      <c r="F488" s="3"/>
      <c r="G488" s="3"/>
      <c r="H488" s="3"/>
      <c r="I488" s="3"/>
      <c r="J488" s="3"/>
      <c r="K488" s="3"/>
      <c r="L488" s="18"/>
      <c r="M488" s="18"/>
      <c r="N488" s="18"/>
    </row>
    <row r="489" spans="3:14" s="1" customFormat="1">
      <c r="C489" s="4"/>
      <c r="D489" s="77"/>
      <c r="E489" s="3"/>
      <c r="F489" s="3"/>
      <c r="G489" s="3"/>
      <c r="H489" s="3"/>
      <c r="I489" s="3"/>
      <c r="J489" s="3"/>
      <c r="K489" s="3"/>
      <c r="L489" s="18"/>
      <c r="M489" s="18"/>
      <c r="N489" s="18"/>
    </row>
    <row r="490" spans="3:14" s="1" customFormat="1">
      <c r="C490" s="4"/>
      <c r="D490" s="77"/>
      <c r="E490" s="3"/>
      <c r="F490" s="3"/>
      <c r="G490" s="3"/>
      <c r="H490" s="3"/>
      <c r="I490" s="3"/>
      <c r="J490" s="3"/>
      <c r="K490" s="3"/>
      <c r="L490" s="18"/>
      <c r="M490" s="18"/>
      <c r="N490" s="18"/>
    </row>
    <row r="491" spans="3:14" s="1" customFormat="1">
      <c r="C491" s="4"/>
      <c r="D491" s="77"/>
      <c r="E491" s="3"/>
      <c r="F491" s="3"/>
      <c r="G491" s="3"/>
      <c r="H491" s="3"/>
      <c r="I491" s="3"/>
      <c r="J491" s="3"/>
      <c r="K491" s="3"/>
      <c r="L491" s="18"/>
      <c r="M491" s="18"/>
      <c r="N491" s="18"/>
    </row>
    <row r="492" spans="3:14" s="1" customFormat="1">
      <c r="C492" s="4"/>
      <c r="D492" s="77"/>
      <c r="E492" s="3"/>
      <c r="F492" s="3"/>
      <c r="G492" s="3"/>
      <c r="H492" s="3"/>
      <c r="I492" s="3"/>
      <c r="J492" s="3"/>
      <c r="K492" s="3"/>
      <c r="L492" s="18"/>
      <c r="M492" s="18"/>
      <c r="N492" s="18"/>
    </row>
    <row r="493" spans="3:14" s="1" customFormat="1">
      <c r="C493" s="4"/>
      <c r="D493" s="77"/>
      <c r="E493" s="3"/>
      <c r="F493" s="3"/>
      <c r="G493" s="3"/>
      <c r="H493" s="3"/>
      <c r="I493" s="3"/>
      <c r="J493" s="3"/>
      <c r="K493" s="3"/>
      <c r="L493" s="18"/>
      <c r="M493" s="18"/>
      <c r="N493" s="18"/>
    </row>
    <row r="494" spans="3:14" s="1" customFormat="1">
      <c r="C494" s="4"/>
      <c r="D494" s="77"/>
      <c r="E494" s="3"/>
      <c r="F494" s="3"/>
      <c r="G494" s="3"/>
      <c r="H494" s="3"/>
      <c r="I494" s="3"/>
      <c r="J494" s="3"/>
      <c r="K494" s="3"/>
      <c r="L494" s="18"/>
      <c r="M494" s="18"/>
      <c r="N494" s="18"/>
    </row>
    <row r="495" spans="3:14" s="1" customFormat="1">
      <c r="C495" s="4"/>
      <c r="D495" s="77"/>
      <c r="E495" s="3"/>
      <c r="F495" s="3"/>
      <c r="G495" s="3"/>
      <c r="H495" s="3"/>
      <c r="I495" s="3"/>
      <c r="J495" s="3"/>
      <c r="K495" s="3"/>
      <c r="L495" s="18"/>
      <c r="M495" s="18"/>
      <c r="N495" s="18"/>
    </row>
    <row r="496" spans="3:14" s="1" customFormat="1">
      <c r="C496" s="4"/>
      <c r="D496" s="77"/>
      <c r="E496" s="3"/>
      <c r="F496" s="3"/>
      <c r="G496" s="3"/>
      <c r="H496" s="3"/>
      <c r="I496" s="3"/>
      <c r="J496" s="3"/>
      <c r="K496" s="3"/>
      <c r="L496" s="18"/>
      <c r="M496" s="18"/>
      <c r="N496" s="18"/>
    </row>
    <row r="497" spans="3:14" s="1" customFormat="1">
      <c r="C497" s="4"/>
      <c r="D497" s="77"/>
      <c r="E497" s="3"/>
      <c r="F497" s="3"/>
      <c r="G497" s="3"/>
      <c r="H497" s="3"/>
      <c r="I497" s="3"/>
      <c r="J497" s="3"/>
      <c r="K497" s="3"/>
      <c r="L497" s="18"/>
      <c r="M497" s="18"/>
      <c r="N497" s="18"/>
    </row>
    <row r="498" spans="3:14" s="1" customFormat="1">
      <c r="C498" s="4"/>
      <c r="D498" s="77"/>
      <c r="E498" s="3"/>
      <c r="F498" s="3"/>
      <c r="G498" s="3"/>
      <c r="H498" s="3"/>
      <c r="I498" s="3"/>
      <c r="J498" s="3"/>
      <c r="K498" s="3"/>
      <c r="L498" s="18"/>
      <c r="M498" s="18"/>
      <c r="N498" s="18"/>
    </row>
    <row r="499" spans="3:14" s="1" customFormat="1">
      <c r="C499" s="4"/>
      <c r="D499" s="77"/>
      <c r="E499" s="3"/>
      <c r="F499" s="3"/>
      <c r="G499" s="3"/>
      <c r="H499" s="3"/>
      <c r="I499" s="3"/>
      <c r="J499" s="3"/>
      <c r="K499" s="3"/>
      <c r="L499" s="18"/>
      <c r="M499" s="18"/>
      <c r="N499" s="18"/>
    </row>
    <row r="500" spans="3:14" s="1" customFormat="1">
      <c r="C500" s="4"/>
      <c r="D500" s="77"/>
      <c r="E500" s="3"/>
      <c r="F500" s="3"/>
      <c r="G500" s="3"/>
      <c r="H500" s="3"/>
      <c r="I500" s="3"/>
      <c r="J500" s="3"/>
      <c r="K500" s="3"/>
      <c r="L500" s="18"/>
      <c r="M500" s="18"/>
      <c r="N500" s="18"/>
    </row>
    <row r="501" spans="3:14" s="1" customFormat="1">
      <c r="C501" s="4"/>
      <c r="D501" s="77"/>
      <c r="E501" s="3"/>
      <c r="F501" s="3"/>
      <c r="G501" s="3"/>
      <c r="H501" s="3"/>
      <c r="I501" s="3"/>
      <c r="J501" s="3"/>
      <c r="K501" s="3"/>
      <c r="L501" s="18"/>
      <c r="M501" s="18"/>
      <c r="N501" s="18"/>
    </row>
    <row r="502" spans="3:14" s="1" customFormat="1">
      <c r="C502" s="4"/>
      <c r="D502" s="77"/>
      <c r="E502" s="3"/>
      <c r="F502" s="3"/>
      <c r="G502" s="3"/>
      <c r="H502" s="3"/>
      <c r="I502" s="3"/>
      <c r="J502" s="3"/>
      <c r="K502" s="3"/>
      <c r="L502" s="18"/>
      <c r="M502" s="18"/>
      <c r="N502" s="18"/>
    </row>
    <row r="503" spans="3:14" s="1" customFormat="1">
      <c r="C503" s="4"/>
      <c r="D503" s="77"/>
      <c r="E503" s="3"/>
      <c r="F503" s="3"/>
      <c r="G503" s="3"/>
      <c r="H503" s="3"/>
      <c r="I503" s="3"/>
      <c r="J503" s="3"/>
      <c r="K503" s="3"/>
      <c r="L503" s="18"/>
      <c r="M503" s="18"/>
      <c r="N503" s="18"/>
    </row>
    <row r="504" spans="3:14" s="1" customFormat="1">
      <c r="C504" s="4"/>
      <c r="D504" s="77"/>
      <c r="E504" s="3"/>
      <c r="F504" s="3"/>
      <c r="G504" s="3"/>
      <c r="H504" s="3"/>
      <c r="I504" s="3"/>
      <c r="J504" s="3"/>
      <c r="K504" s="3"/>
      <c r="L504" s="18"/>
      <c r="M504" s="18"/>
      <c r="N504" s="18"/>
    </row>
    <row r="505" spans="3:14" s="1" customFormat="1">
      <c r="C505" s="4"/>
      <c r="D505" s="77"/>
      <c r="E505" s="3"/>
      <c r="F505" s="3"/>
      <c r="G505" s="3"/>
      <c r="H505" s="3"/>
      <c r="I505" s="3"/>
      <c r="J505" s="3"/>
      <c r="K505" s="3"/>
      <c r="L505" s="18"/>
      <c r="M505" s="18"/>
      <c r="N505" s="18"/>
    </row>
    <row r="506" spans="3:14" s="1" customFormat="1">
      <c r="C506" s="4"/>
      <c r="D506" s="77"/>
      <c r="E506" s="3"/>
      <c r="F506" s="3"/>
      <c r="G506" s="3"/>
      <c r="H506" s="3"/>
      <c r="I506" s="3"/>
      <c r="J506" s="3"/>
      <c r="K506" s="3"/>
      <c r="L506" s="18"/>
      <c r="M506" s="18"/>
      <c r="N506" s="18"/>
    </row>
    <row r="507" spans="3:14" s="1" customFormat="1">
      <c r="C507" s="4"/>
      <c r="D507" s="77"/>
      <c r="E507" s="3"/>
      <c r="F507" s="3"/>
      <c r="G507" s="3"/>
      <c r="H507" s="3"/>
      <c r="I507" s="3"/>
      <c r="J507" s="3"/>
      <c r="K507" s="3"/>
      <c r="L507" s="18"/>
      <c r="M507" s="18"/>
      <c r="N507" s="18"/>
    </row>
    <row r="508" spans="3:14" s="1" customFormat="1">
      <c r="C508" s="4"/>
      <c r="D508" s="77"/>
      <c r="E508" s="3"/>
      <c r="F508" s="3"/>
      <c r="G508" s="3"/>
      <c r="H508" s="3"/>
      <c r="I508" s="3"/>
      <c r="J508" s="3"/>
      <c r="K508" s="3"/>
      <c r="L508" s="18"/>
      <c r="M508" s="18"/>
      <c r="N508" s="18"/>
    </row>
    <row r="509" spans="3:14" s="1" customFormat="1">
      <c r="C509" s="4"/>
      <c r="D509" s="77"/>
      <c r="E509" s="3"/>
      <c r="F509" s="3"/>
      <c r="G509" s="3"/>
      <c r="H509" s="3"/>
      <c r="I509" s="3"/>
      <c r="J509" s="3"/>
      <c r="K509" s="3"/>
      <c r="L509" s="18"/>
      <c r="M509" s="18"/>
      <c r="N509" s="18"/>
    </row>
    <row r="510" spans="3:14" s="1" customFormat="1">
      <c r="C510" s="4"/>
      <c r="D510" s="77"/>
      <c r="E510" s="3"/>
      <c r="F510" s="3"/>
      <c r="G510" s="3"/>
      <c r="H510" s="3"/>
      <c r="I510" s="3"/>
      <c r="J510" s="3"/>
      <c r="K510" s="3"/>
      <c r="L510" s="18"/>
      <c r="M510" s="18"/>
      <c r="N510" s="18"/>
    </row>
    <row r="511" spans="3:14" s="1" customFormat="1">
      <c r="C511" s="4"/>
      <c r="D511" s="77"/>
      <c r="E511" s="3"/>
      <c r="F511" s="3"/>
      <c r="G511" s="3"/>
      <c r="H511" s="3"/>
      <c r="I511" s="3"/>
      <c r="J511" s="3"/>
      <c r="K511" s="3"/>
      <c r="L511" s="18"/>
      <c r="M511" s="18"/>
      <c r="N511" s="18"/>
    </row>
    <row r="512" spans="3:14" s="1" customFormat="1">
      <c r="C512" s="4"/>
      <c r="D512" s="77"/>
      <c r="E512" s="3"/>
      <c r="F512" s="3"/>
      <c r="G512" s="3"/>
      <c r="H512" s="3"/>
      <c r="I512" s="3"/>
      <c r="J512" s="3"/>
      <c r="K512" s="3"/>
      <c r="L512" s="18"/>
      <c r="M512" s="18"/>
      <c r="N512" s="18"/>
    </row>
    <row r="513" spans="3:14" s="1" customFormat="1">
      <c r="C513" s="4"/>
      <c r="D513" s="77"/>
      <c r="E513" s="3"/>
      <c r="F513" s="3"/>
      <c r="G513" s="3"/>
      <c r="H513" s="3"/>
      <c r="I513" s="3"/>
      <c r="J513" s="3"/>
      <c r="K513" s="3"/>
      <c r="L513" s="18"/>
      <c r="M513" s="18"/>
      <c r="N513" s="18"/>
    </row>
    <row r="514" spans="3:14" s="1" customFormat="1">
      <c r="C514" s="4"/>
      <c r="D514" s="77"/>
      <c r="E514" s="3"/>
      <c r="F514" s="3"/>
      <c r="G514" s="3"/>
      <c r="H514" s="3"/>
      <c r="I514" s="3"/>
      <c r="J514" s="3"/>
      <c r="K514" s="3"/>
      <c r="L514" s="18"/>
      <c r="M514" s="18"/>
      <c r="N514" s="18"/>
    </row>
    <row r="515" spans="3:14" s="1" customFormat="1">
      <c r="C515" s="4"/>
      <c r="D515" s="77"/>
      <c r="E515" s="3"/>
      <c r="F515" s="3"/>
      <c r="G515" s="3"/>
      <c r="H515" s="3"/>
      <c r="I515" s="3"/>
      <c r="J515" s="3"/>
      <c r="K515" s="3"/>
      <c r="L515" s="18"/>
      <c r="M515" s="18"/>
      <c r="N515" s="18"/>
    </row>
  </sheetData>
  <mergeCells count="18">
    <mergeCell ref="Y4:Z4"/>
    <mergeCell ref="O4:O5"/>
    <mergeCell ref="X3:Z3"/>
    <mergeCell ref="A1:O1"/>
    <mergeCell ref="E4:E5"/>
    <mergeCell ref="N4:N5"/>
    <mergeCell ref="B2:C2"/>
    <mergeCell ref="P4:R4"/>
    <mergeCell ref="S4:T4"/>
    <mergeCell ref="U4:V4"/>
    <mergeCell ref="W4:X4"/>
    <mergeCell ref="A179:E179"/>
    <mergeCell ref="M4:M5"/>
    <mergeCell ref="K4:K5"/>
    <mergeCell ref="L4:L5"/>
    <mergeCell ref="A4:A5"/>
    <mergeCell ref="B4:B5"/>
    <mergeCell ref="C4:C5"/>
  </mergeCells>
  <phoneticPr fontId="0" type="noConversion"/>
  <pageMargins left="0.56000000000000005" right="0.25" top="0.46" bottom="0.91" header="0.5" footer="0.94"/>
  <pageSetup paperSize="9" scale="4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Inter College</vt:lpstr>
      <vt:lpstr>NAGAR</vt:lpstr>
      <vt:lpstr>manikpur (2)</vt:lpstr>
      <vt:lpstr>RAMNAGAR (2)</vt:lpstr>
      <vt:lpstr>pahadi (2)</vt:lpstr>
      <vt:lpstr>mau (2)</vt:lpstr>
      <vt:lpstr>CHITRAKOOT (2)</vt:lpstr>
      <vt:lpstr>Chitrakoot</vt:lpstr>
      <vt:lpstr>Mau</vt:lpstr>
      <vt:lpstr>Pahadi</vt:lpstr>
      <vt:lpstr>Ramnagar</vt:lpstr>
      <vt:lpstr>Manikpur</vt:lpstr>
      <vt:lpstr>Nagar </vt:lpstr>
      <vt:lpstr>SUMMARY</vt:lpstr>
      <vt:lpstr>Chitrakoot!Print_Titles</vt:lpstr>
      <vt:lpstr>'CHITRAKOOT (2)'!Print_Titles</vt:lpstr>
      <vt:lpstr>'Inter College'!Print_Titles</vt:lpstr>
      <vt:lpstr>Manikpur!Print_Titles</vt:lpstr>
      <vt:lpstr>'manikpur (2)'!Print_Titles</vt:lpstr>
      <vt:lpstr>Mau!Print_Titles</vt:lpstr>
      <vt:lpstr>'mau (2)'!Print_Titles</vt:lpstr>
      <vt:lpstr>Pahadi!Print_Titles</vt:lpstr>
      <vt:lpstr>'pahadi (2)'!Print_Titles</vt:lpstr>
      <vt:lpstr>Ramnagar!Print_Titles</vt:lpstr>
      <vt:lpstr>'RAMNAGAR (2)'!Print_Titles</vt:lpstr>
      <vt:lpstr>SUMMARY!Print_Titles</vt:lpstr>
    </vt:vector>
  </TitlesOfParts>
  <Company>CHITRAKOOT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</dc:creator>
  <cp:lastModifiedBy>Anil</cp:lastModifiedBy>
  <cp:lastPrinted>2015-03-31T11:44:35Z</cp:lastPrinted>
  <dcterms:created xsi:type="dcterms:W3CDTF">2005-03-17T13:02:17Z</dcterms:created>
  <dcterms:modified xsi:type="dcterms:W3CDTF">2015-06-09T05:50:34Z</dcterms:modified>
</cp:coreProperties>
</file>