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 activeTab="5"/>
  </bookViews>
  <sheets>
    <sheet name="Sheet 07.01.15" sheetId="6" r:id="rId1"/>
    <sheet name="Sheet2" sheetId="2" r:id="rId2"/>
    <sheet name="Final Sheet 09.02.15" sheetId="8" r:id="rId3"/>
    <sheet name="Final Sheet" sheetId="5" r:id="rId4"/>
    <sheet name="Roop-Patra" sheetId="3" r:id="rId5"/>
    <sheet name="Sheet1" sheetId="7" r:id="rId6"/>
  </sheets>
  <calcPr calcId="125725"/>
</workbook>
</file>

<file path=xl/calcChain.xml><?xml version="1.0" encoding="utf-8"?>
<calcChain xmlns="http://schemas.openxmlformats.org/spreadsheetml/2006/main">
  <c r="H10" i="8"/>
  <c r="G10"/>
  <c r="F10"/>
  <c r="D10"/>
  <c r="C10"/>
  <c r="B10"/>
  <c r="Q8"/>
  <c r="T8" s="1"/>
  <c r="O8"/>
  <c r="L8"/>
  <c r="K8"/>
  <c r="M8" s="1"/>
  <c r="J8"/>
  <c r="I8"/>
  <c r="E8"/>
  <c r="T6"/>
  <c r="T10" s="1"/>
  <c r="Q6"/>
  <c r="P6"/>
  <c r="O6"/>
  <c r="N6"/>
  <c r="L6"/>
  <c r="L10" s="1"/>
  <c r="K6"/>
  <c r="K10" s="1"/>
  <c r="J6"/>
  <c r="M6" s="1"/>
  <c r="I6"/>
  <c r="I10" s="1"/>
  <c r="E6"/>
  <c r="E10" s="1"/>
  <c r="F8" i="6"/>
  <c r="F6"/>
  <c r="F10" s="1"/>
  <c r="H10"/>
  <c r="G10"/>
  <c r="D10"/>
  <c r="C10"/>
  <c r="B10"/>
  <c r="Q8"/>
  <c r="T8" s="1"/>
  <c r="O8"/>
  <c r="L8"/>
  <c r="K8"/>
  <c r="J8"/>
  <c r="I8"/>
  <c r="E8"/>
  <c r="T6"/>
  <c r="T10" s="1"/>
  <c r="Q6"/>
  <c r="P6"/>
  <c r="O6"/>
  <c r="N6"/>
  <c r="L6"/>
  <c r="L10" s="1"/>
  <c r="K6"/>
  <c r="K10" s="1"/>
  <c r="E6"/>
  <c r="E10" s="1"/>
  <c r="H9" i="3"/>
  <c r="C9"/>
  <c r="Q6" i="5"/>
  <c r="O6" s="1"/>
  <c r="Q8"/>
  <c r="I10"/>
  <c r="I6"/>
  <c r="M10"/>
  <c r="L10"/>
  <c r="K10"/>
  <c r="J10"/>
  <c r="M8"/>
  <c r="M6"/>
  <c r="L8"/>
  <c r="K8"/>
  <c r="J8"/>
  <c r="L6"/>
  <c r="K6"/>
  <c r="J6"/>
  <c r="H10"/>
  <c r="G10"/>
  <c r="F10"/>
  <c r="D10"/>
  <c r="C10"/>
  <c r="B10"/>
  <c r="I8"/>
  <c r="E8"/>
  <c r="E6"/>
  <c r="E10" s="1"/>
  <c r="P10" i="2"/>
  <c r="M10"/>
  <c r="L10"/>
  <c r="K10"/>
  <c r="J10"/>
  <c r="I6"/>
  <c r="I10"/>
  <c r="H10"/>
  <c r="G10"/>
  <c r="F10"/>
  <c r="E10"/>
  <c r="D10"/>
  <c r="C10"/>
  <c r="B10"/>
  <c r="M8"/>
  <c r="I8"/>
  <c r="E8"/>
  <c r="M6"/>
  <c r="E6"/>
  <c r="T8" i="5"/>
  <c r="P8"/>
  <c r="N8"/>
  <c r="N6"/>
  <c r="O10" i="8" l="1"/>
  <c r="M10"/>
  <c r="J10"/>
  <c r="N8"/>
  <c r="N10" s="1"/>
  <c r="P8"/>
  <c r="P10" s="1"/>
  <c r="P6" i="5"/>
  <c r="P10" s="1"/>
  <c r="N10"/>
  <c r="T6"/>
  <c r="T10" s="1"/>
  <c r="I6" i="6"/>
  <c r="O10"/>
  <c r="I10"/>
  <c r="M8"/>
  <c r="J6"/>
  <c r="M6" s="1"/>
  <c r="N8"/>
  <c r="N10" s="1"/>
  <c r="P8"/>
  <c r="P10" s="1"/>
  <c r="O8" i="5"/>
  <c r="O10" s="1"/>
  <c r="J10" i="6" l="1"/>
  <c r="M10"/>
</calcChain>
</file>

<file path=xl/sharedStrings.xml><?xml version="1.0" encoding="utf-8"?>
<sst xmlns="http://schemas.openxmlformats.org/spreadsheetml/2006/main" count="152" uniqueCount="51">
  <si>
    <t>feM&amp;Ms&amp;ehy &amp; o"kZ 2014&amp;15</t>
  </si>
  <si>
    <t>¼yk[k esa½</t>
  </si>
  <si>
    <t>en</t>
  </si>
  <si>
    <t>lkekU;</t>
  </si>
  <si>
    <t>,l-lh-,l-ih-</t>
  </si>
  <si>
    <t>TSP</t>
  </si>
  <si>
    <t>;ksx</t>
  </si>
  <si>
    <t>ctV izkfo/ku</t>
  </si>
  <si>
    <t>tkjh Lohd`fr;ka</t>
  </si>
  <si>
    <t>vUrfje O;; /kujkf'k</t>
  </si>
  <si>
    <t>dkWye&amp;13 ds lkis{k O;; /kujkf'k</t>
  </si>
  <si>
    <t>dqy O;;</t>
  </si>
  <si>
    <t>jkT;ka'k</t>
  </si>
  <si>
    <t>dsUnzka'k</t>
  </si>
  <si>
    <t>1@4@2014 dks tuinksa ij vo'ks"k dsUnzka'k</t>
  </si>
  <si>
    <t>vo'ks"k</t>
  </si>
  <si>
    <r>
      <rPr>
        <b/>
        <sz val="14"/>
        <color theme="1"/>
        <rFont val="Kruti Dev 010"/>
      </rPr>
      <t xml:space="preserve">uksV&amp; </t>
    </r>
    <r>
      <rPr>
        <sz val="14"/>
        <color theme="1"/>
        <rFont val="Kruti Dev 010"/>
      </rPr>
      <t>1-</t>
    </r>
    <r>
      <rPr>
        <b/>
        <sz val="14"/>
        <color theme="1"/>
        <rFont val="Kruti Dev 010"/>
      </rPr>
      <t xml:space="preserve"> </t>
    </r>
    <r>
      <rPr>
        <sz val="14"/>
        <color theme="1"/>
        <rFont val="Kruti Dev 010"/>
      </rPr>
      <t>foRrh; o"kZ 2014&amp;15 esa tuinksa dks foRrh; Lohd`fr;ka fuxZr djus gsrq ifjorZu ykxr en esa /kujkf'k :0 40227-27 yk[k ,oa jlksb;k ekuns; en esa /kujkf'k :0 16582-17 yk[k dqy /kujkf'k :0 56809-445 yk[k dk izLrko izsf"krA</t>
    </r>
  </si>
  <si>
    <r>
      <t xml:space="preserve">2. </t>
    </r>
    <r>
      <rPr>
        <sz val="14"/>
        <color theme="1"/>
        <rFont val="Kruti Dev 010"/>
      </rPr>
      <t xml:space="preserve">foRrh; o"kZ 2014&amp;15 esa Hkkjr ljdkj ls f}rh; fd'r lfEefyr djrs gq;s dsUnzka'k :0 104627-20 yk[k ,oa e/;kUg Hkkstu ;kstuk ds ifjizs{; esa ,y0ih0th0 xSl flys.Mj dh njksa esa o`f) ds QyLo:Ik uku lfClMh ;qDr xSl flys.Mjksa ij O;; gq;h vfrfjDr /kujkf'k dh izfriwfrZ gsrq Hkkjr ljdkj }kjk foRrh; o"kZ 2012&amp;13 o 2013&amp;14 esa miyC/k djk;h x;h /kujkf'k esa ls vo'ks"k :0 19500-00 yk[k] tks fd izns'k ljdkj ds jktdks"k esa miyC/k gS] dks lek;ksftr djrs gq;s vkbZ-,Q-Mh- }kjk pkyw foRrh; o"kZ esa ifjorZu ykxr en esa iz;ksx fd;s tkus dh vuqefr iznku dh x;h gS] dks lfEefyr djrs gq;s dqy dsUnzk'k ds :i esa /kujkf'k :0 124127-19 yk[k gSaA </t>
    </r>
  </si>
  <si>
    <t>layXud</t>
  </si>
  <si>
    <t>:Ik &amp;i=</t>
  </si>
  <si>
    <t>¼:0 yk[k esa½</t>
  </si>
  <si>
    <t>Ø-la-</t>
  </si>
  <si>
    <t>dqy ctV izkfo/kku ¼4$5$6½</t>
  </si>
  <si>
    <t>jkT; iksf"kr ;kstuk;ssa ,oa 66 dsUnz iksf"kr ;kstukvksa ds jkT;ka'k lfgr</t>
  </si>
  <si>
    <t>66 dsUnz iksf"kr ;kstukvksa dk dsUnzka'k</t>
  </si>
  <si>
    <t>66 dsUnz iksf"kr ;kstukvksa ds vfrfjDr ;kstukvksa dk dsUnzka'k</t>
  </si>
  <si>
    <t>dqy ¼9$10$11½</t>
  </si>
  <si>
    <t>jkT; iksf"kr ;kstuk;sa ,oa 66 dsUnz iksf"kr ;kstukvksa ds jkT;ka'k lfgr</t>
  </si>
  <si>
    <t>2014&amp;15 ctV izkfo/kku</t>
  </si>
  <si>
    <t>2015&amp;16 ds fy;s vko';drk</t>
  </si>
  <si>
    <t>;kstuk dk uke</t>
  </si>
  <si>
    <t>o"kZ 2014&amp;15 esa Hkkjr ljdkj ls izkIr lgk;rk ¼dsUnzka'k@,-lh-,-@,l-lh-,-@Cykd xzkUV½ v|kof/kd</t>
  </si>
  <si>
    <t>e/;kUg Hkkstu ;kstuk</t>
  </si>
  <si>
    <t xml:space="preserve">foHkkx dk uke % csfld f'k{kk </t>
  </si>
  <si>
    <r>
      <t xml:space="preserve">uksV&amp; </t>
    </r>
    <r>
      <rPr>
        <sz val="14"/>
        <color theme="1"/>
        <rFont val="Kruti Dev 010"/>
      </rPr>
      <t>dkWye&amp;7 esa :0 138334-08 yk[k esa :0 14206-89 yk[k fnukad 01-04-14 dk izkjfEHkd vo'ks"k lfEefyr gSA</t>
    </r>
  </si>
  <si>
    <r>
      <rPr>
        <b/>
        <u/>
        <sz val="14"/>
        <color theme="1"/>
        <rFont val="Kruti Dev 010"/>
      </rPr>
      <t>uksV%&amp;</t>
    </r>
    <r>
      <rPr>
        <sz val="14"/>
        <color theme="1"/>
        <rFont val="Kruti Dev 010"/>
      </rPr>
      <t xml:space="preserve"> foRrh; o"kZ 2014&amp;15 esa Hkkjr ljdkj ls f}rh; fd'r lfEefyr djrs gq;s dsUnzka'k :0 104627-20 yk[k ,oa e/;kUg Hkkstu ;kstuk ds ifjizs{; esa ,y0ih0th0 xSl flys.Mj dh njksa esa o`f) ds QyLo:Ik uku lfClMh ;qDr xSl flys.Mjksa ij O;; gq;h vfrfjDr /kujkf'k dh izfriwfrZ gsrq Hkkjr ljdkj }kjk foRrh; o"kZ 2012&amp;13 o 2013&amp;14 esa miyC/k djk;h x;h /kujkf'k esa ls vo'ks"k :0 19500-00 yk[k] tks fd izns'k ljdkj ds jktdks"k esa miyC/k gS] dks lek;ksftr djrs gq;s vkbZ-,Q-Mh- }kjk pkyw foRrh; o"kZ esa ifjorZu ykxr en esa iz;ksx fd;s tkus dh vuqefr iznku dh x;h gS] dks lfEefyr djrs gq;s dqy dsUnzk'k ds :i esa /kujkf'k :0 124127-19 yk[k gSaA </t>
    </r>
  </si>
  <si>
    <t>Ø0la0</t>
  </si>
  <si>
    <t>izkjfEHkd vo'ks"k</t>
  </si>
  <si>
    <t>i=kad@ckmpj</t>
  </si>
  <si>
    <t>fnukad</t>
  </si>
  <si>
    <t>/kujkf'k</t>
  </si>
  <si>
    <t>izkxkeh ;ksx</t>
  </si>
  <si>
    <t>fuxZr</t>
  </si>
  <si>
    <t>ys[kkdkj</t>
  </si>
  <si>
    <t>lh0,Q0vks0</t>
  </si>
  <si>
    <t>foRr fu;a=d</t>
  </si>
  <si>
    <t>funs'kd</t>
  </si>
  <si>
    <t xml:space="preserve">,e0,e0bZ0 </t>
  </si>
  <si>
    <t>izkfIr</t>
  </si>
  <si>
    <t>le forj.k</t>
  </si>
  <si>
    <t>vkns'k la[;k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</si>
</sst>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Kruti Dev 010"/>
    </font>
    <font>
      <sz val="12"/>
      <color theme="1"/>
      <name val="Calibri"/>
      <family val="2"/>
      <scheme val="minor"/>
    </font>
    <font>
      <sz val="12"/>
      <color theme="1"/>
      <name val="Kruti Dev 010"/>
    </font>
    <font>
      <b/>
      <sz val="14"/>
      <color theme="1"/>
      <name val="Kruti Dev 010"/>
    </font>
    <font>
      <b/>
      <sz val="16"/>
      <color theme="1"/>
      <name val="Kruti Dev 010"/>
    </font>
    <font>
      <b/>
      <u/>
      <sz val="20"/>
      <color theme="1"/>
      <name val="Kruti Dev 010"/>
    </font>
    <font>
      <sz val="13"/>
      <color theme="1"/>
      <name val="Kruti Dev 010"/>
    </font>
    <font>
      <b/>
      <sz val="13"/>
      <color theme="1"/>
      <name val="Kruti Dev 010"/>
    </font>
    <font>
      <b/>
      <u/>
      <sz val="16"/>
      <color theme="1"/>
      <name val="Kruti Dev 010"/>
    </font>
    <font>
      <b/>
      <u/>
      <sz val="14"/>
      <color theme="1"/>
      <name val="Kruti Dev 010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u/>
      <sz val="22"/>
      <color theme="1"/>
      <name val="Kruti Dev 010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2" fontId="0" fillId="0" borderId="1" xfId="0" applyNumberFormat="1" applyBorder="1"/>
    <xf numFmtId="0" fontId="7" fillId="0" borderId="0" xfId="0" applyFont="1"/>
    <xf numFmtId="0" fontId="2" fillId="0" borderId="0" xfId="0" applyFont="1"/>
    <xf numFmtId="0" fontId="5" fillId="0" borderId="7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6" fillId="0" borderId="0" xfId="0" applyFont="1"/>
    <xf numFmtId="0" fontId="7" fillId="0" borderId="0" xfId="0" applyFont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Border="1" applyAlignment="1">
      <alignment horizontal="right" vertical="top" wrapText="1"/>
    </xf>
    <xf numFmtId="0" fontId="0" fillId="0" borderId="0" xfId="0" applyBorder="1"/>
    <xf numFmtId="0" fontId="13" fillId="0" borderId="0" xfId="0" applyFont="1" applyBorder="1" applyAlignment="1">
      <alignment horizontal="right" vertical="top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2" fontId="0" fillId="0" borderId="5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0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T22"/>
  <sheetViews>
    <sheetView workbookViewId="0">
      <selection activeCell="E23" sqref="E23"/>
    </sheetView>
  </sheetViews>
  <sheetFormatPr defaultRowHeight="15"/>
  <cols>
    <col min="2" max="2" width="9.7109375" customWidth="1"/>
    <col min="3" max="3" width="10.5703125" customWidth="1"/>
    <col min="4" max="4" width="7.7109375" customWidth="1"/>
    <col min="5" max="5" width="9.5703125" bestFit="1" customWidth="1"/>
    <col min="6" max="6" width="10.5703125" customWidth="1"/>
    <col min="7" max="7" width="9.42578125" customWidth="1"/>
    <col min="8" max="8" width="7.5703125" customWidth="1"/>
    <col min="9" max="9" width="10.85546875" customWidth="1"/>
    <col min="10" max="10" width="0" hidden="1" customWidth="1"/>
    <col min="11" max="11" width="10.140625" hidden="1" customWidth="1"/>
    <col min="12" max="13" width="0" hidden="1" customWidth="1"/>
    <col min="14" max="14" width="9.5703125" bestFit="1" customWidth="1"/>
    <col min="15" max="15" width="10.140625" customWidth="1"/>
    <col min="18" max="18" width="11.140625" customWidth="1"/>
  </cols>
  <sheetData>
    <row r="1" spans="1:20" ht="26.25">
      <c r="F1" s="35" t="s">
        <v>0</v>
      </c>
      <c r="G1" s="35"/>
      <c r="H1" s="35"/>
      <c r="I1" s="35"/>
      <c r="J1" s="35"/>
      <c r="K1" s="35"/>
      <c r="L1" s="35"/>
      <c r="M1" s="35"/>
      <c r="N1" s="35"/>
      <c r="O1" s="35"/>
    </row>
    <row r="2" spans="1:20" ht="20.25">
      <c r="S2" s="9" t="s">
        <v>1</v>
      </c>
    </row>
    <row r="3" spans="1:20" ht="16.5" customHeight="1">
      <c r="A3" s="30" t="s">
        <v>2</v>
      </c>
      <c r="B3" s="36" t="s">
        <v>7</v>
      </c>
      <c r="C3" s="37"/>
      <c r="D3" s="37"/>
      <c r="E3" s="38"/>
      <c r="F3" s="36" t="s">
        <v>8</v>
      </c>
      <c r="G3" s="37"/>
      <c r="H3" s="37"/>
      <c r="I3" s="38"/>
      <c r="J3" s="36" t="s">
        <v>15</v>
      </c>
      <c r="K3" s="37"/>
      <c r="L3" s="37"/>
      <c r="M3" s="38"/>
      <c r="N3" s="36" t="s">
        <v>9</v>
      </c>
      <c r="O3" s="37"/>
      <c r="P3" s="37"/>
      <c r="Q3" s="38"/>
      <c r="R3" s="28" t="s">
        <v>14</v>
      </c>
      <c r="S3" s="28" t="s">
        <v>10</v>
      </c>
      <c r="T3" s="30" t="s">
        <v>11</v>
      </c>
    </row>
    <row r="4" spans="1:20" ht="60" customHeight="1">
      <c r="A4" s="31"/>
      <c r="B4" s="3" t="s">
        <v>3</v>
      </c>
      <c r="C4" s="3" t="s">
        <v>4</v>
      </c>
      <c r="D4" s="2" t="s">
        <v>5</v>
      </c>
      <c r="E4" s="3" t="s">
        <v>6</v>
      </c>
      <c r="F4" s="3" t="s">
        <v>3</v>
      </c>
      <c r="G4" s="3" t="s">
        <v>4</v>
      </c>
      <c r="H4" s="2" t="s">
        <v>5</v>
      </c>
      <c r="I4" s="3" t="s">
        <v>6</v>
      </c>
      <c r="J4" s="3" t="s">
        <v>3</v>
      </c>
      <c r="K4" s="3" t="s">
        <v>4</v>
      </c>
      <c r="L4" s="2" t="s">
        <v>5</v>
      </c>
      <c r="M4" s="11" t="s">
        <v>6</v>
      </c>
      <c r="N4" s="3" t="s">
        <v>3</v>
      </c>
      <c r="O4" s="3" t="s">
        <v>4</v>
      </c>
      <c r="P4" s="2" t="s">
        <v>5</v>
      </c>
      <c r="Q4" s="3" t="s">
        <v>6</v>
      </c>
      <c r="R4" s="29"/>
      <c r="S4" s="29"/>
      <c r="T4" s="31"/>
    </row>
    <row r="5" spans="1:20" ht="15.75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6">
        <v>10</v>
      </c>
      <c r="K5" s="7">
        <v>11</v>
      </c>
      <c r="L5" s="7">
        <v>12</v>
      </c>
      <c r="M5" s="7">
        <v>13</v>
      </c>
      <c r="N5" s="7">
        <v>10</v>
      </c>
      <c r="O5" s="7">
        <v>11</v>
      </c>
      <c r="P5" s="7">
        <v>12</v>
      </c>
      <c r="Q5" s="7">
        <v>13</v>
      </c>
      <c r="R5" s="7">
        <v>14</v>
      </c>
      <c r="S5" s="6">
        <v>15</v>
      </c>
      <c r="T5" s="7">
        <v>16</v>
      </c>
    </row>
    <row r="6" spans="1:20" ht="18.75">
      <c r="A6" s="4" t="s">
        <v>12</v>
      </c>
      <c r="B6" s="1">
        <v>26688.25</v>
      </c>
      <c r="C6" s="8">
        <v>10052.5</v>
      </c>
      <c r="D6" s="8">
        <v>1140</v>
      </c>
      <c r="E6" s="1">
        <f>SUM(B6:D6)</f>
        <v>37880.75</v>
      </c>
      <c r="F6" s="8">
        <f>13994.95+2869.29+4346.62+2955.04</f>
        <v>24165.9</v>
      </c>
      <c r="G6" s="1">
        <v>5367.43</v>
      </c>
      <c r="H6" s="1">
        <v>122.08</v>
      </c>
      <c r="I6" s="1">
        <f>SUM(F6:H6)</f>
        <v>29655.410000000003</v>
      </c>
      <c r="J6" s="8">
        <f>B6-F6</f>
        <v>2522.3499999999985</v>
      </c>
      <c r="K6" s="8">
        <f>C6-G6</f>
        <v>4685.07</v>
      </c>
      <c r="L6" s="8">
        <f>D6-H6</f>
        <v>1017.92</v>
      </c>
      <c r="M6" s="8">
        <f>SUM(J6:L6)</f>
        <v>8225.3399999999983</v>
      </c>
      <c r="N6" s="1">
        <f>Q6*71.37%</f>
        <v>14958.259875</v>
      </c>
      <c r="O6" s="1">
        <f>Q6*27.94%</f>
        <v>5855.8747500000009</v>
      </c>
      <c r="P6" s="1">
        <f>Q6*0.69%</f>
        <v>144.615375</v>
      </c>
      <c r="Q6" s="8">
        <f>Q10*25%</f>
        <v>20958.75</v>
      </c>
      <c r="R6" s="32">
        <v>10535</v>
      </c>
      <c r="S6" s="32">
        <v>10535</v>
      </c>
      <c r="T6" s="8">
        <f>Q6</f>
        <v>20958.75</v>
      </c>
    </row>
    <row r="7" spans="1:20" ht="18.75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8"/>
      <c r="R7" s="33"/>
      <c r="S7" s="33"/>
      <c r="T7" s="1"/>
    </row>
    <row r="8" spans="1:20" ht="18.75">
      <c r="A8" s="4" t="s">
        <v>13</v>
      </c>
      <c r="B8" s="1">
        <v>101623.75</v>
      </c>
      <c r="C8" s="8">
        <v>30157.5</v>
      </c>
      <c r="D8" s="8">
        <v>3420</v>
      </c>
      <c r="E8" s="8">
        <f>SUM(B8:D8)</f>
        <v>135201.25</v>
      </c>
      <c r="F8" s="1">
        <f>54241.01+8608.18+13040.18+8864.77+344.52+978.39</f>
        <v>86077.05</v>
      </c>
      <c r="G8" s="1">
        <v>16125.35</v>
      </c>
      <c r="H8" s="1">
        <v>366.23</v>
      </c>
      <c r="I8" s="1">
        <f>SUM(F8:H8)</f>
        <v>102568.63</v>
      </c>
      <c r="J8" s="1">
        <f>B8-F8</f>
        <v>15546.699999999997</v>
      </c>
      <c r="K8" s="8">
        <f>C8-G8</f>
        <v>14032.15</v>
      </c>
      <c r="L8" s="8">
        <f>D8-H8</f>
        <v>3053.77</v>
      </c>
      <c r="M8" s="1">
        <f>SUM(J8:L8)</f>
        <v>32632.62</v>
      </c>
      <c r="N8" s="1">
        <f>Q8*71.37%</f>
        <v>44874.779625000003</v>
      </c>
      <c r="O8" s="1">
        <f>Q8*27.94%</f>
        <v>17567.624250000001</v>
      </c>
      <c r="P8" s="1">
        <f>Q8*0.69%</f>
        <v>433.84612499999997</v>
      </c>
      <c r="Q8" s="8">
        <f>Q10*75%</f>
        <v>62876.25</v>
      </c>
      <c r="R8" s="33"/>
      <c r="S8" s="33"/>
      <c r="T8" s="8">
        <f>Q8</f>
        <v>62876.25</v>
      </c>
    </row>
    <row r="9" spans="1:20">
      <c r="A9" s="5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8"/>
      <c r="R9" s="33"/>
      <c r="S9" s="33"/>
      <c r="T9" s="1"/>
    </row>
    <row r="10" spans="1:20" ht="18.75">
      <c r="A10" s="4" t="s">
        <v>6</v>
      </c>
      <c r="B10" s="8">
        <f t="shared" ref="B10:P10" si="0">SUM(B6:B9)</f>
        <v>128312</v>
      </c>
      <c r="C10" s="8">
        <f t="shared" si="0"/>
        <v>40210</v>
      </c>
      <c r="D10" s="8">
        <f t="shared" si="0"/>
        <v>4560</v>
      </c>
      <c r="E10" s="8">
        <f t="shared" si="0"/>
        <v>173082</v>
      </c>
      <c r="F10" s="1">
        <f t="shared" si="0"/>
        <v>110242.95000000001</v>
      </c>
      <c r="G10" s="1">
        <f t="shared" si="0"/>
        <v>21492.78</v>
      </c>
      <c r="H10" s="1">
        <f t="shared" si="0"/>
        <v>488.31</v>
      </c>
      <c r="I10" s="1">
        <f t="shared" si="0"/>
        <v>132224.04</v>
      </c>
      <c r="J10" s="8">
        <f t="shared" si="0"/>
        <v>18069.049999999996</v>
      </c>
      <c r="K10" s="8">
        <f t="shared" si="0"/>
        <v>18717.22</v>
      </c>
      <c r="L10" s="8">
        <f t="shared" si="0"/>
        <v>4071.69</v>
      </c>
      <c r="M10" s="8">
        <f t="shared" si="0"/>
        <v>40857.96</v>
      </c>
      <c r="N10" s="8">
        <f t="shared" si="0"/>
        <v>59833.039499999999</v>
      </c>
      <c r="O10" s="1">
        <f t="shared" si="0"/>
        <v>23423.499000000003</v>
      </c>
      <c r="P10" s="1">
        <f t="shared" si="0"/>
        <v>578.4615</v>
      </c>
      <c r="Q10" s="8">
        <v>83835</v>
      </c>
      <c r="R10" s="34"/>
      <c r="S10" s="34"/>
      <c r="T10" s="8">
        <f>T6+T8+S6</f>
        <v>94370</v>
      </c>
    </row>
    <row r="12" spans="1:20" ht="85.5" customHeight="1">
      <c r="A12" s="26" t="s">
        <v>35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</row>
    <row r="22" spans="6:6">
      <c r="F22" s="10"/>
    </row>
  </sheetData>
  <mergeCells count="12">
    <mergeCell ref="F1:O1"/>
    <mergeCell ref="A3:A4"/>
    <mergeCell ref="B3:E3"/>
    <mergeCell ref="F3:I3"/>
    <mergeCell ref="J3:M3"/>
    <mergeCell ref="N3:Q3"/>
    <mergeCell ref="A12:T12"/>
    <mergeCell ref="R3:R4"/>
    <mergeCell ref="S3:S4"/>
    <mergeCell ref="T3:T4"/>
    <mergeCell ref="R6:R10"/>
    <mergeCell ref="S6:S10"/>
  </mergeCells>
  <pageMargins left="0.25" right="0.16" top="0.75" bottom="0.75" header="0.3" footer="0.3"/>
  <pageSetup scale="88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0"/>
  <sheetViews>
    <sheetView workbookViewId="0">
      <selection activeCell="C29" sqref="C29"/>
    </sheetView>
  </sheetViews>
  <sheetFormatPr defaultRowHeight="15"/>
  <cols>
    <col min="2" max="2" width="9.7109375" customWidth="1"/>
    <col min="3" max="3" width="10.5703125" customWidth="1"/>
    <col min="4" max="4" width="7.7109375" customWidth="1"/>
    <col min="5" max="5" width="9.5703125" bestFit="1" customWidth="1"/>
    <col min="7" max="7" width="9.42578125" customWidth="1"/>
    <col min="8" max="8" width="7.5703125" customWidth="1"/>
    <col min="10" max="10" width="9.5703125" bestFit="1" customWidth="1"/>
    <col min="11" max="11" width="10.140625" customWidth="1"/>
    <col min="14" max="14" width="11.140625" customWidth="1"/>
  </cols>
  <sheetData>
    <row r="1" spans="1:16" ht="26.25">
      <c r="F1" s="35" t="s">
        <v>0</v>
      </c>
      <c r="G1" s="35"/>
      <c r="H1" s="35"/>
      <c r="I1" s="35"/>
      <c r="J1" s="35"/>
      <c r="K1" s="35"/>
    </row>
    <row r="2" spans="1:16" ht="20.25">
      <c r="O2" s="9" t="s">
        <v>1</v>
      </c>
    </row>
    <row r="3" spans="1:16" ht="16.5" customHeight="1">
      <c r="A3" s="30" t="s">
        <v>2</v>
      </c>
      <c r="B3" s="36" t="s">
        <v>7</v>
      </c>
      <c r="C3" s="37"/>
      <c r="D3" s="37"/>
      <c r="E3" s="38"/>
      <c r="F3" s="36" t="s">
        <v>8</v>
      </c>
      <c r="G3" s="37"/>
      <c r="H3" s="37"/>
      <c r="I3" s="38"/>
      <c r="J3" s="36" t="s">
        <v>9</v>
      </c>
      <c r="K3" s="37"/>
      <c r="L3" s="37"/>
      <c r="M3" s="38"/>
      <c r="N3" s="28" t="s">
        <v>14</v>
      </c>
      <c r="O3" s="28" t="s">
        <v>10</v>
      </c>
      <c r="P3" s="30" t="s">
        <v>11</v>
      </c>
    </row>
    <row r="4" spans="1:16" ht="60" customHeight="1">
      <c r="A4" s="31"/>
      <c r="B4" s="3" t="s">
        <v>3</v>
      </c>
      <c r="C4" s="3" t="s">
        <v>4</v>
      </c>
      <c r="D4" s="2" t="s">
        <v>5</v>
      </c>
      <c r="E4" s="3" t="s">
        <v>6</v>
      </c>
      <c r="F4" s="3" t="s">
        <v>3</v>
      </c>
      <c r="G4" s="3" t="s">
        <v>4</v>
      </c>
      <c r="H4" s="2" t="s">
        <v>5</v>
      </c>
      <c r="I4" s="3" t="s">
        <v>6</v>
      </c>
      <c r="J4" s="3" t="s">
        <v>3</v>
      </c>
      <c r="K4" s="3" t="s">
        <v>4</v>
      </c>
      <c r="L4" s="2" t="s">
        <v>5</v>
      </c>
      <c r="M4" s="3" t="s">
        <v>6</v>
      </c>
      <c r="N4" s="29"/>
      <c r="O4" s="29"/>
      <c r="P4" s="31"/>
    </row>
    <row r="5" spans="1:16" ht="15.75">
      <c r="A5" s="6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7">
        <v>10</v>
      </c>
      <c r="K5" s="7">
        <v>11</v>
      </c>
      <c r="L5" s="7">
        <v>12</v>
      </c>
      <c r="M5" s="7">
        <v>13</v>
      </c>
      <c r="N5" s="7">
        <v>14</v>
      </c>
      <c r="O5" s="7">
        <v>15</v>
      </c>
      <c r="P5" s="7">
        <v>16</v>
      </c>
    </row>
    <row r="6" spans="1:16" ht="18.75">
      <c r="A6" s="4" t="s">
        <v>12</v>
      </c>
      <c r="B6" s="1">
        <v>26688.25</v>
      </c>
      <c r="C6" s="8">
        <v>10052.5</v>
      </c>
      <c r="D6" s="8">
        <v>1140</v>
      </c>
      <c r="E6" s="1">
        <f>SUM(B6:D6)</f>
        <v>37880.75</v>
      </c>
      <c r="F6" s="1">
        <v>13994.95</v>
      </c>
      <c r="G6" s="1">
        <v>5367.43</v>
      </c>
      <c r="H6" s="1">
        <v>122.08</v>
      </c>
      <c r="I6" s="1">
        <f>SUM(F6:H6)</f>
        <v>19484.460000000003</v>
      </c>
      <c r="J6" s="1">
        <v>9454.9500000000007</v>
      </c>
      <c r="K6" s="1">
        <v>3676.73</v>
      </c>
      <c r="L6" s="1">
        <v>41.19</v>
      </c>
      <c r="M6" s="1">
        <f>SUM(J6:L6)</f>
        <v>13172.87</v>
      </c>
      <c r="N6" s="32">
        <v>10535</v>
      </c>
      <c r="O6" s="32">
        <v>10535</v>
      </c>
      <c r="P6" s="1">
        <v>13172.87</v>
      </c>
    </row>
    <row r="7" spans="1:16" ht="18.75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33"/>
      <c r="O7" s="33"/>
      <c r="P7" s="1"/>
    </row>
    <row r="8" spans="1:16" ht="18.75">
      <c r="A8" s="4" t="s">
        <v>13</v>
      </c>
      <c r="B8" s="1">
        <v>101623.75</v>
      </c>
      <c r="C8" s="8">
        <v>30157.5</v>
      </c>
      <c r="D8" s="8">
        <v>3420</v>
      </c>
      <c r="E8" s="8">
        <f>SUM(B8:D8)</f>
        <v>135201.25</v>
      </c>
      <c r="F8" s="1">
        <v>54241.01</v>
      </c>
      <c r="G8" s="1">
        <v>16125.35</v>
      </c>
      <c r="H8" s="1">
        <v>366.23</v>
      </c>
      <c r="I8" s="1">
        <f>SUM(F8:H8)</f>
        <v>70732.59</v>
      </c>
      <c r="J8" s="1">
        <v>20410.349999999999</v>
      </c>
      <c r="K8" s="8">
        <v>11030.2</v>
      </c>
      <c r="L8" s="1">
        <v>123.57</v>
      </c>
      <c r="M8" s="1">
        <f>SUM(J8:L8)</f>
        <v>31564.12</v>
      </c>
      <c r="N8" s="33"/>
      <c r="O8" s="33"/>
      <c r="P8" s="1">
        <v>42099.11</v>
      </c>
    </row>
    <row r="9" spans="1:16">
      <c r="A9" s="5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33"/>
      <c r="O9" s="33"/>
      <c r="P9" s="1"/>
    </row>
    <row r="10" spans="1:16" ht="18.75">
      <c r="A10" s="4" t="s">
        <v>6</v>
      </c>
      <c r="B10" s="8">
        <f t="shared" ref="B10:M10" si="0">SUM(B6:B9)</f>
        <v>128312</v>
      </c>
      <c r="C10" s="8">
        <f t="shared" si="0"/>
        <v>40210</v>
      </c>
      <c r="D10" s="8">
        <f t="shared" si="0"/>
        <v>4560</v>
      </c>
      <c r="E10" s="8">
        <f t="shared" si="0"/>
        <v>173082</v>
      </c>
      <c r="F10" s="1">
        <f t="shared" si="0"/>
        <v>68235.960000000006</v>
      </c>
      <c r="G10" s="1">
        <f t="shared" si="0"/>
        <v>21492.78</v>
      </c>
      <c r="H10" s="1">
        <f t="shared" si="0"/>
        <v>488.31</v>
      </c>
      <c r="I10" s="1">
        <f t="shared" si="0"/>
        <v>90217.05</v>
      </c>
      <c r="J10" s="8">
        <f t="shared" si="0"/>
        <v>29865.3</v>
      </c>
      <c r="K10" s="1">
        <f t="shared" si="0"/>
        <v>14706.93</v>
      </c>
      <c r="L10" s="1">
        <f t="shared" si="0"/>
        <v>164.76</v>
      </c>
      <c r="M10" s="1">
        <f t="shared" si="0"/>
        <v>44736.99</v>
      </c>
      <c r="N10" s="34"/>
      <c r="O10" s="34"/>
      <c r="P10" s="1">
        <f>SUM(P6:P9)</f>
        <v>55271.98</v>
      </c>
    </row>
  </sheetData>
  <mergeCells count="10">
    <mergeCell ref="P3:P4"/>
    <mergeCell ref="N6:N10"/>
    <mergeCell ref="O6:O10"/>
    <mergeCell ref="F1:K1"/>
    <mergeCell ref="A3:A4"/>
    <mergeCell ref="B3:E3"/>
    <mergeCell ref="F3:I3"/>
    <mergeCell ref="J3:M3"/>
    <mergeCell ref="N3:N4"/>
    <mergeCell ref="O3:O4"/>
  </mergeCells>
  <pageMargins left="0.25" right="0.16" top="0.75" bottom="0.75" header="0.3" footer="0.3"/>
  <pageSetup scale="9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T23"/>
  <sheetViews>
    <sheetView workbookViewId="0">
      <selection activeCell="E15" sqref="E15"/>
    </sheetView>
  </sheetViews>
  <sheetFormatPr defaultRowHeight="15"/>
  <cols>
    <col min="2" max="2" width="9.7109375" customWidth="1"/>
    <col min="3" max="3" width="10.5703125" customWidth="1"/>
    <col min="4" max="4" width="7.7109375" customWidth="1"/>
    <col min="5" max="5" width="9.5703125" bestFit="1" customWidth="1"/>
    <col min="7" max="7" width="9.42578125" customWidth="1"/>
    <col min="8" max="8" width="7.5703125" customWidth="1"/>
    <col min="10" max="10" width="0" hidden="1" customWidth="1"/>
    <col min="11" max="11" width="10.140625" hidden="1" customWidth="1"/>
    <col min="12" max="13" width="0" hidden="1" customWidth="1"/>
    <col min="14" max="14" width="9.5703125" bestFit="1" customWidth="1"/>
    <col min="15" max="15" width="10.140625" customWidth="1"/>
    <col min="17" max="17" width="9.5703125" bestFit="1" customWidth="1"/>
    <col min="18" max="18" width="11.140625" customWidth="1"/>
    <col min="20" max="20" width="11.28515625" customWidth="1"/>
  </cols>
  <sheetData>
    <row r="1" spans="1:20" ht="26.25">
      <c r="F1" s="35" t="s">
        <v>0</v>
      </c>
      <c r="G1" s="35"/>
      <c r="H1" s="35"/>
      <c r="I1" s="35"/>
      <c r="J1" s="35"/>
      <c r="K1" s="35"/>
      <c r="L1" s="35"/>
      <c r="M1" s="35"/>
      <c r="N1" s="35"/>
      <c r="O1" s="35"/>
    </row>
    <row r="2" spans="1:20" ht="20.25">
      <c r="S2" s="9" t="s">
        <v>1</v>
      </c>
    </row>
    <row r="3" spans="1:20" ht="16.5" customHeight="1">
      <c r="A3" s="30" t="s">
        <v>2</v>
      </c>
      <c r="B3" s="36" t="s">
        <v>7</v>
      </c>
      <c r="C3" s="37"/>
      <c r="D3" s="37"/>
      <c r="E3" s="38"/>
      <c r="F3" s="36" t="s">
        <v>8</v>
      </c>
      <c r="G3" s="37"/>
      <c r="H3" s="37"/>
      <c r="I3" s="38"/>
      <c r="J3" s="36" t="s">
        <v>15</v>
      </c>
      <c r="K3" s="37"/>
      <c r="L3" s="37"/>
      <c r="M3" s="38"/>
      <c r="N3" s="36" t="s">
        <v>9</v>
      </c>
      <c r="O3" s="37"/>
      <c r="P3" s="37"/>
      <c r="Q3" s="38"/>
      <c r="R3" s="28" t="s">
        <v>14</v>
      </c>
      <c r="S3" s="28" t="s">
        <v>10</v>
      </c>
      <c r="T3" s="30" t="s">
        <v>11</v>
      </c>
    </row>
    <row r="4" spans="1:20" ht="60" customHeight="1">
      <c r="A4" s="31"/>
      <c r="B4" s="3" t="s">
        <v>3</v>
      </c>
      <c r="C4" s="3" t="s">
        <v>4</v>
      </c>
      <c r="D4" s="2" t="s">
        <v>5</v>
      </c>
      <c r="E4" s="3" t="s">
        <v>6</v>
      </c>
      <c r="F4" s="3" t="s">
        <v>3</v>
      </c>
      <c r="G4" s="3" t="s">
        <v>4</v>
      </c>
      <c r="H4" s="2" t="s">
        <v>5</v>
      </c>
      <c r="I4" s="3" t="s">
        <v>6</v>
      </c>
      <c r="J4" s="3" t="s">
        <v>3</v>
      </c>
      <c r="K4" s="3" t="s">
        <v>4</v>
      </c>
      <c r="L4" s="2" t="s">
        <v>5</v>
      </c>
      <c r="M4" s="11" t="s">
        <v>6</v>
      </c>
      <c r="N4" s="3" t="s">
        <v>3</v>
      </c>
      <c r="O4" s="3" t="s">
        <v>4</v>
      </c>
      <c r="P4" s="2" t="s">
        <v>5</v>
      </c>
      <c r="Q4" s="3" t="s">
        <v>6</v>
      </c>
      <c r="R4" s="29"/>
      <c r="S4" s="29"/>
      <c r="T4" s="31"/>
    </row>
    <row r="5" spans="1:20" ht="15.75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6">
        <v>10</v>
      </c>
      <c r="K5" s="7">
        <v>11</v>
      </c>
      <c r="L5" s="7">
        <v>12</v>
      </c>
      <c r="M5" s="7">
        <v>13</v>
      </c>
      <c r="N5" s="7">
        <v>10</v>
      </c>
      <c r="O5" s="7">
        <v>11</v>
      </c>
      <c r="P5" s="7">
        <v>12</v>
      </c>
      <c r="Q5" s="7">
        <v>13</v>
      </c>
      <c r="R5" s="7">
        <v>14</v>
      </c>
      <c r="S5" s="6">
        <v>15</v>
      </c>
      <c r="T5" s="7">
        <v>16</v>
      </c>
    </row>
    <row r="6" spans="1:20" ht="18.75">
      <c r="A6" s="4" t="s">
        <v>12</v>
      </c>
      <c r="B6" s="1">
        <v>26688.25</v>
      </c>
      <c r="C6" s="8">
        <v>10052.5</v>
      </c>
      <c r="D6" s="8">
        <v>1140</v>
      </c>
      <c r="E6" s="1">
        <f>SUM(B6:D6)</f>
        <v>37880.75</v>
      </c>
      <c r="F6" s="1">
        <v>13994.95</v>
      </c>
      <c r="G6" s="1">
        <v>5367.43</v>
      </c>
      <c r="H6" s="1">
        <v>122.08</v>
      </c>
      <c r="I6" s="1">
        <f>SUM(F6:H6)</f>
        <v>19484.460000000003</v>
      </c>
      <c r="J6" s="8">
        <f>B6-F6</f>
        <v>12693.3</v>
      </c>
      <c r="K6" s="8">
        <f>C6-G6</f>
        <v>4685.07</v>
      </c>
      <c r="L6" s="8">
        <f>D6-H6</f>
        <v>1017.92</v>
      </c>
      <c r="M6" s="8">
        <f>SUM(J6:L6)</f>
        <v>18396.289999999997</v>
      </c>
      <c r="N6" s="1">
        <f>Q6*71.37%</f>
        <v>19033.843724999999</v>
      </c>
      <c r="O6" s="1">
        <f>Q6*27.94%</f>
        <v>7451.3884500000013</v>
      </c>
      <c r="P6" s="1">
        <f>Q6*0.69%</f>
        <v>184.01782499999999</v>
      </c>
      <c r="Q6" s="8">
        <f>Q10*25%</f>
        <v>26669.25</v>
      </c>
      <c r="R6" s="32">
        <v>10535</v>
      </c>
      <c r="S6" s="32">
        <v>10535</v>
      </c>
      <c r="T6" s="8">
        <f>Q6</f>
        <v>26669.25</v>
      </c>
    </row>
    <row r="7" spans="1:20" ht="18.75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8"/>
      <c r="R7" s="33"/>
      <c r="S7" s="33"/>
      <c r="T7" s="1"/>
    </row>
    <row r="8" spans="1:20" ht="18.75">
      <c r="A8" s="4" t="s">
        <v>13</v>
      </c>
      <c r="B8" s="1">
        <v>101623.75</v>
      </c>
      <c r="C8" s="8">
        <v>30157.5</v>
      </c>
      <c r="D8" s="8">
        <v>3420</v>
      </c>
      <c r="E8" s="8">
        <f>SUM(B8:D8)</f>
        <v>135201.25</v>
      </c>
      <c r="F8" s="1">
        <v>54241.01</v>
      </c>
      <c r="G8" s="1">
        <v>16125.35</v>
      </c>
      <c r="H8" s="1">
        <v>366.23</v>
      </c>
      <c r="I8" s="1">
        <f>SUM(F8:H8)</f>
        <v>70732.59</v>
      </c>
      <c r="J8" s="1">
        <f>B8-F8</f>
        <v>47382.74</v>
      </c>
      <c r="K8" s="8">
        <f>C8-G8</f>
        <v>14032.15</v>
      </c>
      <c r="L8" s="8">
        <f>D8-H8</f>
        <v>3053.77</v>
      </c>
      <c r="M8" s="1">
        <f>SUM(J8:L8)</f>
        <v>64468.659999999996</v>
      </c>
      <c r="N8" s="1">
        <f>Q8*71.37%</f>
        <v>57101.531175000004</v>
      </c>
      <c r="O8" s="1">
        <f>Q8*27.94%</f>
        <v>22354.165350000003</v>
      </c>
      <c r="P8" s="1">
        <f>Q8*0.69%</f>
        <v>552.05347499999993</v>
      </c>
      <c r="Q8" s="8">
        <f>Q10*75%</f>
        <v>80007.75</v>
      </c>
      <c r="R8" s="33"/>
      <c r="S8" s="33"/>
      <c r="T8" s="8">
        <f>Q8</f>
        <v>80007.75</v>
      </c>
    </row>
    <row r="9" spans="1:20">
      <c r="A9" s="5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8"/>
      <c r="R9" s="33"/>
      <c r="S9" s="33"/>
      <c r="T9" s="1"/>
    </row>
    <row r="10" spans="1:20" ht="18.75">
      <c r="A10" s="4" t="s">
        <v>6</v>
      </c>
      <c r="B10" s="8">
        <f t="shared" ref="B10:P10" si="0">SUM(B6:B9)</f>
        <v>128312</v>
      </c>
      <c r="C10" s="8">
        <f t="shared" si="0"/>
        <v>40210</v>
      </c>
      <c r="D10" s="8">
        <f t="shared" si="0"/>
        <v>4560</v>
      </c>
      <c r="E10" s="8">
        <f t="shared" si="0"/>
        <v>173082</v>
      </c>
      <c r="F10" s="1">
        <f t="shared" si="0"/>
        <v>68235.960000000006</v>
      </c>
      <c r="G10" s="1">
        <f t="shared" si="0"/>
        <v>21492.78</v>
      </c>
      <c r="H10" s="1">
        <f t="shared" si="0"/>
        <v>488.31</v>
      </c>
      <c r="I10" s="1">
        <f t="shared" si="0"/>
        <v>90217.05</v>
      </c>
      <c r="J10" s="8">
        <f t="shared" si="0"/>
        <v>60076.039999999994</v>
      </c>
      <c r="K10" s="8">
        <f t="shared" si="0"/>
        <v>18717.22</v>
      </c>
      <c r="L10" s="8">
        <f t="shared" si="0"/>
        <v>4071.69</v>
      </c>
      <c r="M10" s="8">
        <f t="shared" si="0"/>
        <v>82864.95</v>
      </c>
      <c r="N10" s="8">
        <f t="shared" si="0"/>
        <v>76135.374899999995</v>
      </c>
      <c r="O10" s="1">
        <f t="shared" si="0"/>
        <v>29805.553800000005</v>
      </c>
      <c r="P10" s="1">
        <f t="shared" si="0"/>
        <v>736.07129999999995</v>
      </c>
      <c r="Q10" s="8">
        <v>106677</v>
      </c>
      <c r="R10" s="34"/>
      <c r="S10" s="34"/>
      <c r="T10" s="8">
        <f>T6+T8+S6</f>
        <v>117212</v>
      </c>
    </row>
    <row r="12" spans="1:20" ht="55.5" customHeight="1">
      <c r="A12" s="26" t="s">
        <v>16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</row>
    <row r="13" spans="1:20" ht="85.5" customHeight="1">
      <c r="A13" s="27" t="s">
        <v>17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</row>
    <row r="23" spans="6:6">
      <c r="F23" s="10"/>
    </row>
  </sheetData>
  <mergeCells count="13">
    <mergeCell ref="F1:O1"/>
    <mergeCell ref="A3:A4"/>
    <mergeCell ref="B3:E3"/>
    <mergeCell ref="F3:I3"/>
    <mergeCell ref="J3:M3"/>
    <mergeCell ref="N3:Q3"/>
    <mergeCell ref="A13:T13"/>
    <mergeCell ref="R3:R4"/>
    <mergeCell ref="S3:S4"/>
    <mergeCell ref="T3:T4"/>
    <mergeCell ref="R6:R10"/>
    <mergeCell ref="S6:S10"/>
    <mergeCell ref="A12:T12"/>
  </mergeCells>
  <pageMargins left="0.25" right="0.16" top="0.75" bottom="0.75" header="0.3" footer="0.3"/>
  <pageSetup scale="88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T23"/>
  <sheetViews>
    <sheetView workbookViewId="0">
      <selection activeCell="H20" sqref="H20"/>
    </sheetView>
  </sheetViews>
  <sheetFormatPr defaultRowHeight="15"/>
  <cols>
    <col min="2" max="2" width="9.7109375" customWidth="1"/>
    <col min="3" max="3" width="10.5703125" customWidth="1"/>
    <col min="4" max="4" width="7.7109375" customWidth="1"/>
    <col min="5" max="5" width="9.5703125" bestFit="1" customWidth="1"/>
    <col min="7" max="7" width="9.42578125" customWidth="1"/>
    <col min="8" max="8" width="7.5703125" customWidth="1"/>
    <col min="10" max="10" width="0" hidden="1" customWidth="1"/>
    <col min="11" max="11" width="10.140625" hidden="1" customWidth="1"/>
    <col min="12" max="13" width="0" hidden="1" customWidth="1"/>
    <col min="14" max="14" width="9.5703125" bestFit="1" customWidth="1"/>
    <col min="15" max="15" width="10.140625" customWidth="1"/>
    <col min="18" max="18" width="11.140625" customWidth="1"/>
    <col min="20" max="20" width="9.140625" customWidth="1"/>
  </cols>
  <sheetData>
    <row r="1" spans="1:20" ht="26.25">
      <c r="F1" s="35" t="s">
        <v>0</v>
      </c>
      <c r="G1" s="35"/>
      <c r="H1" s="35"/>
      <c r="I1" s="35"/>
      <c r="J1" s="35"/>
      <c r="K1" s="35"/>
      <c r="L1" s="35"/>
      <c r="M1" s="35"/>
      <c r="N1" s="35"/>
      <c r="O1" s="35"/>
    </row>
    <row r="2" spans="1:20" ht="20.25">
      <c r="S2" s="9" t="s">
        <v>1</v>
      </c>
    </row>
    <row r="3" spans="1:20" ht="16.5" customHeight="1">
      <c r="A3" s="30" t="s">
        <v>2</v>
      </c>
      <c r="B3" s="36" t="s">
        <v>7</v>
      </c>
      <c r="C3" s="37"/>
      <c r="D3" s="37"/>
      <c r="E3" s="38"/>
      <c r="F3" s="36" t="s">
        <v>8</v>
      </c>
      <c r="G3" s="37"/>
      <c r="H3" s="37"/>
      <c r="I3" s="38"/>
      <c r="J3" s="36" t="s">
        <v>15</v>
      </c>
      <c r="K3" s="37"/>
      <c r="L3" s="37"/>
      <c r="M3" s="38"/>
      <c r="N3" s="36" t="s">
        <v>9</v>
      </c>
      <c r="O3" s="37"/>
      <c r="P3" s="37"/>
      <c r="Q3" s="38"/>
      <c r="R3" s="28" t="s">
        <v>14</v>
      </c>
      <c r="S3" s="28" t="s">
        <v>10</v>
      </c>
      <c r="T3" s="30" t="s">
        <v>11</v>
      </c>
    </row>
    <row r="4" spans="1:20" ht="60" customHeight="1">
      <c r="A4" s="31"/>
      <c r="B4" s="3" t="s">
        <v>3</v>
      </c>
      <c r="C4" s="3" t="s">
        <v>4</v>
      </c>
      <c r="D4" s="2" t="s">
        <v>5</v>
      </c>
      <c r="E4" s="3" t="s">
        <v>6</v>
      </c>
      <c r="F4" s="3" t="s">
        <v>3</v>
      </c>
      <c r="G4" s="3" t="s">
        <v>4</v>
      </c>
      <c r="H4" s="2" t="s">
        <v>5</v>
      </c>
      <c r="I4" s="3" t="s">
        <v>6</v>
      </c>
      <c r="J4" s="3" t="s">
        <v>3</v>
      </c>
      <c r="K4" s="3" t="s">
        <v>4</v>
      </c>
      <c r="L4" s="2" t="s">
        <v>5</v>
      </c>
      <c r="M4" s="11" t="s">
        <v>6</v>
      </c>
      <c r="N4" s="3" t="s">
        <v>3</v>
      </c>
      <c r="O4" s="3" t="s">
        <v>4</v>
      </c>
      <c r="P4" s="2" t="s">
        <v>5</v>
      </c>
      <c r="Q4" s="3" t="s">
        <v>6</v>
      </c>
      <c r="R4" s="29"/>
      <c r="S4" s="29"/>
      <c r="T4" s="31"/>
    </row>
    <row r="5" spans="1:20" ht="15.75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6">
        <v>10</v>
      </c>
      <c r="K5" s="7">
        <v>11</v>
      </c>
      <c r="L5" s="7">
        <v>12</v>
      </c>
      <c r="M5" s="7">
        <v>13</v>
      </c>
      <c r="N5" s="7">
        <v>10</v>
      </c>
      <c r="O5" s="7">
        <v>11</v>
      </c>
      <c r="P5" s="7">
        <v>12</v>
      </c>
      <c r="Q5" s="7">
        <v>13</v>
      </c>
      <c r="R5" s="7">
        <v>14</v>
      </c>
      <c r="S5" s="6">
        <v>15</v>
      </c>
      <c r="T5" s="7">
        <v>16</v>
      </c>
    </row>
    <row r="6" spans="1:20" ht="18.75">
      <c r="A6" s="4" t="s">
        <v>12</v>
      </c>
      <c r="B6" s="1">
        <v>26688.25</v>
      </c>
      <c r="C6" s="8">
        <v>10052.5</v>
      </c>
      <c r="D6" s="8">
        <v>1140</v>
      </c>
      <c r="E6" s="1">
        <f>SUM(B6:D6)</f>
        <v>37880.75</v>
      </c>
      <c r="F6" s="1">
        <v>13994.95</v>
      </c>
      <c r="G6" s="1">
        <v>5367.43</v>
      </c>
      <c r="H6" s="1">
        <v>122.08</v>
      </c>
      <c r="I6" s="1">
        <f>SUM(F6:H6)</f>
        <v>19484.460000000003</v>
      </c>
      <c r="J6" s="8">
        <f>B6-F6</f>
        <v>12693.3</v>
      </c>
      <c r="K6" s="8">
        <f>C6-G6</f>
        <v>4685.07</v>
      </c>
      <c r="L6" s="8">
        <f>D6-H6</f>
        <v>1017.92</v>
      </c>
      <c r="M6" s="8">
        <f>SUM(J6:L6)</f>
        <v>18396.289999999997</v>
      </c>
      <c r="N6" s="1">
        <f>Q6*71.37%</f>
        <v>11465.94735</v>
      </c>
      <c r="O6" s="1">
        <f>Q6*27.94%</f>
        <v>4488.7007000000003</v>
      </c>
      <c r="P6" s="1">
        <f>Q6*0.69%</f>
        <v>110.85195</v>
      </c>
      <c r="Q6" s="8">
        <f>Q10*25%</f>
        <v>16065.5</v>
      </c>
      <c r="R6" s="32">
        <v>10535</v>
      </c>
      <c r="S6" s="32">
        <v>10535</v>
      </c>
      <c r="T6" s="8">
        <f>Q6</f>
        <v>16065.5</v>
      </c>
    </row>
    <row r="7" spans="1:20" ht="18.75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8"/>
      <c r="R7" s="33"/>
      <c r="S7" s="33"/>
      <c r="T7" s="1"/>
    </row>
    <row r="8" spans="1:20" ht="18.75">
      <c r="A8" s="4" t="s">
        <v>13</v>
      </c>
      <c r="B8" s="1">
        <v>101623.75</v>
      </c>
      <c r="C8" s="8">
        <v>30157.5</v>
      </c>
      <c r="D8" s="8">
        <v>3420</v>
      </c>
      <c r="E8" s="8">
        <f>SUM(B8:D8)</f>
        <v>135201.25</v>
      </c>
      <c r="F8" s="1">
        <v>54241.01</v>
      </c>
      <c r="G8" s="1">
        <v>16125.35</v>
      </c>
      <c r="H8" s="1">
        <v>366.23</v>
      </c>
      <c r="I8" s="1">
        <f>SUM(F8:H8)</f>
        <v>70732.59</v>
      </c>
      <c r="J8" s="1">
        <f>B8-F8</f>
        <v>47382.74</v>
      </c>
      <c r="K8" s="8">
        <f>C8-G8</f>
        <v>14032.15</v>
      </c>
      <c r="L8" s="8">
        <f>D8-H8</f>
        <v>3053.77</v>
      </c>
      <c r="M8" s="1">
        <f>SUM(J8:L8)</f>
        <v>64468.659999999996</v>
      </c>
      <c r="N8" s="1">
        <f>Q8*71.37%</f>
        <v>34397.842049999999</v>
      </c>
      <c r="O8" s="1">
        <f>Q8*27.94%</f>
        <v>13466.102100000002</v>
      </c>
      <c r="P8" s="1">
        <f>Q8*0.69%</f>
        <v>332.55585000000002</v>
      </c>
      <c r="Q8" s="8">
        <f>Q10*75%</f>
        <v>48196.5</v>
      </c>
      <c r="R8" s="33"/>
      <c r="S8" s="33"/>
      <c r="T8" s="8">
        <f>Q8</f>
        <v>48196.5</v>
      </c>
    </row>
    <row r="9" spans="1:20">
      <c r="A9" s="5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8"/>
      <c r="R9" s="33"/>
      <c r="S9" s="33"/>
      <c r="T9" s="1"/>
    </row>
    <row r="10" spans="1:20" ht="18.75">
      <c r="A10" s="4" t="s">
        <v>6</v>
      </c>
      <c r="B10" s="8">
        <f t="shared" ref="B10:P10" si="0">SUM(B6:B9)</f>
        <v>128312</v>
      </c>
      <c r="C10" s="8">
        <f t="shared" si="0"/>
        <v>40210</v>
      </c>
      <c r="D10" s="8">
        <f t="shared" si="0"/>
        <v>4560</v>
      </c>
      <c r="E10" s="8">
        <f t="shared" si="0"/>
        <v>173082</v>
      </c>
      <c r="F10" s="1">
        <f t="shared" si="0"/>
        <v>68235.960000000006</v>
      </c>
      <c r="G10" s="1">
        <f t="shared" si="0"/>
        <v>21492.78</v>
      </c>
      <c r="H10" s="1">
        <f t="shared" si="0"/>
        <v>488.31</v>
      </c>
      <c r="I10" s="1">
        <f t="shared" si="0"/>
        <v>90217.05</v>
      </c>
      <c r="J10" s="8">
        <f t="shared" si="0"/>
        <v>60076.039999999994</v>
      </c>
      <c r="K10" s="8">
        <f t="shared" si="0"/>
        <v>18717.22</v>
      </c>
      <c r="L10" s="8">
        <f t="shared" si="0"/>
        <v>4071.69</v>
      </c>
      <c r="M10" s="8">
        <f t="shared" si="0"/>
        <v>82864.95</v>
      </c>
      <c r="N10" s="8">
        <f t="shared" si="0"/>
        <v>45863.789400000001</v>
      </c>
      <c r="O10" s="1">
        <f t="shared" si="0"/>
        <v>17954.802800000001</v>
      </c>
      <c r="P10" s="1">
        <f t="shared" si="0"/>
        <v>443.40780000000001</v>
      </c>
      <c r="Q10" s="8">
        <v>64262</v>
      </c>
      <c r="R10" s="34"/>
      <c r="S10" s="34"/>
      <c r="T10" s="8">
        <f>T6+T8+S6</f>
        <v>74797</v>
      </c>
    </row>
    <row r="12" spans="1:20" ht="55.5" customHeight="1">
      <c r="A12" s="26" t="s">
        <v>16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</row>
    <row r="13" spans="1:20" ht="85.5" customHeight="1">
      <c r="A13" s="27" t="s">
        <v>17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</row>
    <row r="23" spans="6:6">
      <c r="F23" s="10"/>
    </row>
  </sheetData>
  <mergeCells count="13">
    <mergeCell ref="A12:T12"/>
    <mergeCell ref="A13:T13"/>
    <mergeCell ref="F1:O1"/>
    <mergeCell ref="A3:A4"/>
    <mergeCell ref="B3:E3"/>
    <mergeCell ref="F3:I3"/>
    <mergeCell ref="N3:Q3"/>
    <mergeCell ref="S3:S4"/>
    <mergeCell ref="T3:T4"/>
    <mergeCell ref="R6:R10"/>
    <mergeCell ref="S6:S10"/>
    <mergeCell ref="J3:M3"/>
    <mergeCell ref="R3:R4"/>
  </mergeCells>
  <pageMargins left="0.25" right="0.16" top="0.75" bottom="0.75" header="0.3" footer="0.3"/>
  <pageSetup scale="9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3"/>
  <sheetViews>
    <sheetView workbookViewId="0">
      <selection activeCell="N13" sqref="N13"/>
    </sheetView>
  </sheetViews>
  <sheetFormatPr defaultRowHeight="15"/>
  <cols>
    <col min="1" max="1" width="5.140625" customWidth="1"/>
    <col min="2" max="2" width="20.5703125" customWidth="1"/>
    <col min="3" max="3" width="13.5703125" customWidth="1"/>
    <col min="4" max="4" width="13" customWidth="1"/>
    <col min="5" max="5" width="11.7109375" customWidth="1"/>
    <col min="6" max="6" width="12.42578125" customWidth="1"/>
    <col min="7" max="7" width="16.28515625" customWidth="1"/>
    <col min="8" max="8" width="11" customWidth="1"/>
    <col min="9" max="9" width="13" customWidth="1"/>
    <col min="10" max="10" width="11.7109375" customWidth="1"/>
    <col min="11" max="11" width="13" customWidth="1"/>
    <col min="14" max="14" width="12" customWidth="1"/>
  </cols>
  <sheetData>
    <row r="1" spans="1:14" ht="20.25">
      <c r="A1" s="12"/>
      <c r="B1" s="12"/>
      <c r="C1" s="12"/>
      <c r="E1" s="12"/>
      <c r="F1" s="12"/>
      <c r="G1" s="12"/>
      <c r="H1" s="15" t="s">
        <v>18</v>
      </c>
      <c r="I1" s="12"/>
      <c r="J1" s="12"/>
      <c r="K1" s="12"/>
      <c r="L1" s="12"/>
    </row>
    <row r="2" spans="1:14" ht="31.5" customHeight="1">
      <c r="A2" s="12"/>
      <c r="B2" s="12"/>
      <c r="C2" s="12"/>
      <c r="E2" s="43" t="s">
        <v>19</v>
      </c>
      <c r="F2" s="43"/>
      <c r="G2" s="12"/>
      <c r="H2" s="12"/>
      <c r="I2" s="12"/>
      <c r="J2" s="12"/>
      <c r="K2" s="12"/>
      <c r="L2" s="12"/>
    </row>
    <row r="3" spans="1:14" ht="18.75">
      <c r="A3" s="42" t="s">
        <v>33</v>
      </c>
      <c r="B3" s="42"/>
      <c r="C3" s="42"/>
      <c r="D3" s="42"/>
      <c r="E3" s="42"/>
      <c r="F3" s="12"/>
      <c r="G3" s="12"/>
      <c r="H3" s="12"/>
      <c r="I3" s="12"/>
      <c r="J3" s="12"/>
      <c r="K3" s="12"/>
      <c r="L3" s="12"/>
    </row>
    <row r="4" spans="1:14" ht="18.7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4" ht="18.75">
      <c r="A5" s="12"/>
      <c r="B5" s="12"/>
      <c r="C5" s="12"/>
      <c r="D5" s="12"/>
      <c r="E5" s="12"/>
      <c r="F5" s="12"/>
      <c r="H5" s="12"/>
      <c r="I5" s="12"/>
      <c r="J5" s="14" t="s">
        <v>20</v>
      </c>
      <c r="K5" s="12"/>
      <c r="L5" s="12"/>
    </row>
    <row r="6" spans="1:14" ht="23.25" customHeight="1">
      <c r="A6" s="44" t="s">
        <v>21</v>
      </c>
      <c r="B6" s="46" t="s">
        <v>30</v>
      </c>
      <c r="C6" s="47" t="s">
        <v>28</v>
      </c>
      <c r="D6" s="48"/>
      <c r="E6" s="48"/>
      <c r="F6" s="49"/>
      <c r="G6" s="50" t="s">
        <v>31</v>
      </c>
      <c r="H6" s="39" t="s">
        <v>29</v>
      </c>
      <c r="I6" s="40"/>
      <c r="J6" s="40"/>
      <c r="K6" s="41"/>
      <c r="L6" s="13"/>
    </row>
    <row r="7" spans="1:14" ht="93" customHeight="1">
      <c r="A7" s="45"/>
      <c r="B7" s="46"/>
      <c r="C7" s="16" t="s">
        <v>22</v>
      </c>
      <c r="D7" s="16" t="s">
        <v>23</v>
      </c>
      <c r="E7" s="16" t="s">
        <v>24</v>
      </c>
      <c r="F7" s="16" t="s">
        <v>25</v>
      </c>
      <c r="G7" s="51"/>
      <c r="H7" s="16" t="s">
        <v>26</v>
      </c>
      <c r="I7" s="16" t="s">
        <v>27</v>
      </c>
      <c r="J7" s="16" t="s">
        <v>24</v>
      </c>
      <c r="K7" s="16" t="s">
        <v>25</v>
      </c>
      <c r="L7" s="13"/>
    </row>
    <row r="8" spans="1:14" s="22" customFormat="1" ht="18.75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21"/>
    </row>
    <row r="9" spans="1:14" ht="58.5" customHeight="1">
      <c r="A9" s="19">
        <v>1</v>
      </c>
      <c r="B9" s="18" t="s">
        <v>32</v>
      </c>
      <c r="C9" s="17">
        <f>D9+E9+F9</f>
        <v>173082</v>
      </c>
      <c r="D9" s="2">
        <v>37880.75</v>
      </c>
      <c r="E9" s="2">
        <v>135201.25</v>
      </c>
      <c r="F9" s="17">
        <v>0</v>
      </c>
      <c r="G9" s="17">
        <v>138334.07999999999</v>
      </c>
      <c r="H9" s="17">
        <f>I9+J9+K9</f>
        <v>194452.77</v>
      </c>
      <c r="I9" s="17">
        <v>42893</v>
      </c>
      <c r="J9" s="2">
        <v>151559.76999999999</v>
      </c>
      <c r="K9" s="17">
        <v>0</v>
      </c>
      <c r="L9" s="12"/>
    </row>
    <row r="10" spans="1:14" ht="18.7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pans="1:14" ht="18.75">
      <c r="A11" s="14" t="s">
        <v>34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</row>
    <row r="12" spans="1:14" ht="18.7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</row>
    <row r="13" spans="1:14" ht="18.7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N13">
        <v>124127.19</v>
      </c>
    </row>
    <row r="14" spans="1:14" ht="18.7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N14">
        <v>14206.89</v>
      </c>
    </row>
    <row r="15" spans="1:14" ht="18.7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spans="1:14" ht="18.7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spans="1:12" ht="18.7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</row>
    <row r="18" spans="1:12" ht="18.7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</row>
    <row r="19" spans="1:12" ht="18.7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</row>
    <row r="20" spans="1:12" ht="18.7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</row>
    <row r="21" spans="1:12" ht="18.7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</row>
    <row r="22" spans="1:12" ht="18.7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</row>
    <row r="23" spans="1:12" ht="18.7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</row>
  </sheetData>
  <mergeCells count="7">
    <mergeCell ref="H6:K6"/>
    <mergeCell ref="A3:E3"/>
    <mergeCell ref="E2:F2"/>
    <mergeCell ref="A6:A7"/>
    <mergeCell ref="B6:B7"/>
    <mergeCell ref="C6:F6"/>
    <mergeCell ref="G6:G7"/>
  </mergeCells>
  <pageMargins left="0.56000000000000005" right="0.13" top="0.75" bottom="0.75" header="0.3" footer="0.3"/>
  <pageSetup scale="9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P29"/>
  <sheetViews>
    <sheetView tabSelected="1" workbookViewId="0">
      <selection activeCell="G12" sqref="G12"/>
    </sheetView>
  </sheetViews>
  <sheetFormatPr defaultRowHeight="15"/>
  <cols>
    <col min="1" max="1" width="4.42578125" customWidth="1"/>
    <col min="2" max="2" width="13.28515625" customWidth="1"/>
    <col min="3" max="3" width="16.28515625" customWidth="1"/>
    <col min="6" max="6" width="10.140625" customWidth="1"/>
    <col min="8" max="9" width="9.85546875" customWidth="1"/>
    <col min="10" max="10" width="10.7109375" customWidth="1"/>
    <col min="12" max="12" width="12.140625" customWidth="1"/>
    <col min="13" max="13" width="9.28515625" customWidth="1"/>
    <col min="14" max="14" width="8.28515625" customWidth="1"/>
  </cols>
  <sheetData>
    <row r="2" spans="1:16" ht="37.5" customHeight="1">
      <c r="G2" s="55" t="s">
        <v>47</v>
      </c>
      <c r="H2" s="55"/>
    </row>
    <row r="3" spans="1:16" ht="18.75" customHeight="1">
      <c r="A3" s="56" t="s">
        <v>48</v>
      </c>
      <c r="B3" s="57"/>
      <c r="C3" s="57"/>
      <c r="D3" s="57"/>
      <c r="E3" s="57"/>
      <c r="F3" s="57"/>
      <c r="G3" s="58"/>
      <c r="H3" s="59"/>
      <c r="I3" s="56" t="s">
        <v>49</v>
      </c>
      <c r="J3" s="57"/>
      <c r="K3" s="57"/>
      <c r="L3" s="57"/>
      <c r="M3" s="57"/>
      <c r="N3" s="60"/>
      <c r="O3" s="53"/>
      <c r="P3" s="53"/>
    </row>
    <row r="4" spans="1:16" ht="37.5">
      <c r="A4" s="54" t="s">
        <v>36</v>
      </c>
      <c r="B4" s="54" t="s">
        <v>37</v>
      </c>
      <c r="C4" s="54" t="s">
        <v>38</v>
      </c>
      <c r="D4" s="54" t="s">
        <v>39</v>
      </c>
      <c r="E4" s="54" t="s">
        <v>40</v>
      </c>
      <c r="F4" s="54" t="s">
        <v>41</v>
      </c>
      <c r="G4" s="54" t="s">
        <v>42</v>
      </c>
      <c r="H4" s="54" t="s">
        <v>50</v>
      </c>
      <c r="I4" s="54" t="s">
        <v>39</v>
      </c>
      <c r="J4" s="54" t="s">
        <v>15</v>
      </c>
      <c r="K4" s="54" t="s">
        <v>43</v>
      </c>
      <c r="L4" s="54" t="s">
        <v>44</v>
      </c>
      <c r="M4" s="54" t="s">
        <v>45</v>
      </c>
      <c r="N4" s="54" t="s">
        <v>46</v>
      </c>
    </row>
    <row r="5" spans="1:16" ht="18.7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</row>
    <row r="17" spans="5:7">
      <c r="E17" s="25"/>
      <c r="G17" s="23"/>
    </row>
    <row r="18" spans="5:7">
      <c r="E18" s="25"/>
      <c r="G18" s="23"/>
    </row>
    <row r="19" spans="5:7">
      <c r="E19" s="25"/>
      <c r="G19" s="23"/>
    </row>
    <row r="20" spans="5:7">
      <c r="E20" s="25"/>
      <c r="G20" s="23"/>
    </row>
    <row r="21" spans="5:7">
      <c r="G21" s="23"/>
    </row>
    <row r="22" spans="5:7">
      <c r="G22" s="23"/>
    </row>
    <row r="23" spans="5:7">
      <c r="G23" s="23"/>
    </row>
    <row r="24" spans="5:7">
      <c r="G24" s="23"/>
    </row>
    <row r="25" spans="5:7">
      <c r="G25" s="23"/>
    </row>
    <row r="26" spans="5:7">
      <c r="G26" s="23"/>
    </row>
    <row r="27" spans="5:7">
      <c r="G27" s="24"/>
    </row>
    <row r="28" spans="5:7">
      <c r="G28" s="24"/>
    </row>
    <row r="29" spans="5:7">
      <c r="G29" s="24"/>
    </row>
  </sheetData>
  <mergeCells count="3">
    <mergeCell ref="A3:H3"/>
    <mergeCell ref="I3:N3"/>
    <mergeCell ref="G2:H2"/>
  </mergeCells>
  <pageMargins left="0.3" right="0.16" top="0.32" bottom="0.75" header="0.21" footer="0.3"/>
  <pageSetup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 07.01.15</vt:lpstr>
      <vt:lpstr>Sheet2</vt:lpstr>
      <vt:lpstr>Final Sheet 09.02.15</vt:lpstr>
      <vt:lpstr>Final Sheet</vt:lpstr>
      <vt:lpstr>Roop-Patra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MDM</dc:creator>
  <cp:lastModifiedBy>MDM</cp:lastModifiedBy>
  <cp:lastPrinted>2015-02-10T09:22:47Z</cp:lastPrinted>
  <dcterms:created xsi:type="dcterms:W3CDTF">2014-11-21T09:49:00Z</dcterms:created>
  <dcterms:modified xsi:type="dcterms:W3CDTF">2015-02-10T10:08:42Z</dcterms:modified>
</cp:coreProperties>
</file>