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3335" windowHeight="7680"/>
  </bookViews>
  <sheets>
    <sheet name="July 2014 to Sep 2014    " sheetId="4" r:id="rId1"/>
    <sheet name="Sheet1" sheetId="1" r:id="rId2"/>
    <sheet name="Sheet2" sheetId="2" r:id="rId3"/>
    <sheet name="Sheet3" sheetId="3" r:id="rId4"/>
  </sheets>
  <definedNames>
    <definedName name="_xlnm.Print_Titles" localSheetId="0">'July 2014 to Sep 2014    '!$A$3:$IV$5</definedName>
  </definedNames>
  <calcPr calcId="124519"/>
</workbook>
</file>

<file path=xl/calcChain.xml><?xml version="1.0" encoding="utf-8"?>
<calcChain xmlns="http://schemas.openxmlformats.org/spreadsheetml/2006/main">
  <c r="AK30" i="4"/>
  <c r="AJ30"/>
  <c r="AI30"/>
  <c r="AH30"/>
  <c r="AE30"/>
  <c r="AD30"/>
  <c r="AC30"/>
  <c r="AB30"/>
  <c r="T30"/>
  <c r="R30"/>
  <c r="L30"/>
  <c r="J30"/>
  <c r="D30"/>
  <c r="C30"/>
  <c r="AM29"/>
  <c r="AL29"/>
  <c r="AG29"/>
  <c r="AF29"/>
  <c r="X29"/>
  <c r="X30" s="1"/>
  <c r="H29"/>
  <c r="I29" s="1"/>
  <c r="G29"/>
  <c r="W29" s="1"/>
  <c r="F29"/>
  <c r="M29" s="1"/>
  <c r="E29"/>
  <c r="K29" s="1"/>
  <c r="AM28"/>
  <c r="AL28"/>
  <c r="AG28"/>
  <c r="AF28"/>
  <c r="H28"/>
  <c r="I28" s="1"/>
  <c r="G28"/>
  <c r="W28" s="1"/>
  <c r="F28"/>
  <c r="M28" s="1"/>
  <c r="E28"/>
  <c r="K28" s="1"/>
  <c r="AM27"/>
  <c r="AU27" s="1"/>
  <c r="AW27" s="1"/>
  <c r="AL27"/>
  <c r="AG27"/>
  <c r="AF27"/>
  <c r="H27"/>
  <c r="I27" s="1"/>
  <c r="G27"/>
  <c r="W27" s="1"/>
  <c r="F27"/>
  <c r="M27" s="1"/>
  <c r="E27"/>
  <c r="K27" s="1"/>
  <c r="AM26"/>
  <c r="AU26" s="1"/>
  <c r="AW26" s="1"/>
  <c r="AL26"/>
  <c r="AT26" s="1"/>
  <c r="AV26" s="1"/>
  <c r="AG26"/>
  <c r="AF26"/>
  <c r="H26"/>
  <c r="I26" s="1"/>
  <c r="G26"/>
  <c r="W26" s="1"/>
  <c r="F26"/>
  <c r="M26" s="1"/>
  <c r="E26"/>
  <c r="K26" s="1"/>
  <c r="AM25"/>
  <c r="AU25" s="1"/>
  <c r="AW25" s="1"/>
  <c r="AL25"/>
  <c r="AT25" s="1"/>
  <c r="AV25" s="1"/>
  <c r="AG25"/>
  <c r="AF25"/>
  <c r="H25"/>
  <c r="I25" s="1"/>
  <c r="G25"/>
  <c r="W25" s="1"/>
  <c r="F25"/>
  <c r="M25" s="1"/>
  <c r="E25"/>
  <c r="K25" s="1"/>
  <c r="AM24"/>
  <c r="AU24" s="1"/>
  <c r="AW24" s="1"/>
  <c r="AL24"/>
  <c r="AT24" s="1"/>
  <c r="AV24" s="1"/>
  <c r="AG24"/>
  <c r="AF24"/>
  <c r="H24"/>
  <c r="I24" s="1"/>
  <c r="G24"/>
  <c r="W24" s="1"/>
  <c r="F24"/>
  <c r="M24" s="1"/>
  <c r="E24"/>
  <c r="K24" s="1"/>
  <c r="AM23"/>
  <c r="AU23" s="1"/>
  <c r="AW23" s="1"/>
  <c r="AL23"/>
  <c r="AT23" s="1"/>
  <c r="AV23" s="1"/>
  <c r="AG23"/>
  <c r="AF23"/>
  <c r="H23"/>
  <c r="I23" s="1"/>
  <c r="G23"/>
  <c r="W23" s="1"/>
  <c r="F23"/>
  <c r="M23" s="1"/>
  <c r="E23"/>
  <c r="K23" s="1"/>
  <c r="AM22"/>
  <c r="AU22" s="1"/>
  <c r="AW22" s="1"/>
  <c r="AL22"/>
  <c r="AT22" s="1"/>
  <c r="AV22" s="1"/>
  <c r="AG22"/>
  <c r="AF22"/>
  <c r="H22"/>
  <c r="I22" s="1"/>
  <c r="G22"/>
  <c r="W22" s="1"/>
  <c r="F22"/>
  <c r="M22" s="1"/>
  <c r="E22"/>
  <c r="K22" s="1"/>
  <c r="AM21"/>
  <c r="AU21" s="1"/>
  <c r="AW21" s="1"/>
  <c r="AL21"/>
  <c r="AT21" s="1"/>
  <c r="AV21" s="1"/>
  <c r="AG21"/>
  <c r="AF21"/>
  <c r="H21"/>
  <c r="I21" s="1"/>
  <c r="G21"/>
  <c r="W21" s="1"/>
  <c r="F21"/>
  <c r="M21" s="1"/>
  <c r="E21"/>
  <c r="K21" s="1"/>
  <c r="AM20"/>
  <c r="AU20" s="1"/>
  <c r="AW20" s="1"/>
  <c r="AL20"/>
  <c r="AT20" s="1"/>
  <c r="AV20" s="1"/>
  <c r="AG20"/>
  <c r="AF20"/>
  <c r="H20"/>
  <c r="I20" s="1"/>
  <c r="G20"/>
  <c r="W20" s="1"/>
  <c r="F20"/>
  <c r="M20" s="1"/>
  <c r="E20"/>
  <c r="K20" s="1"/>
  <c r="AM19"/>
  <c r="AU19" s="1"/>
  <c r="AW19" s="1"/>
  <c r="AL19"/>
  <c r="AT19" s="1"/>
  <c r="AV19" s="1"/>
  <c r="AG19"/>
  <c r="AF19"/>
  <c r="H19"/>
  <c r="I19" s="1"/>
  <c r="G19"/>
  <c r="W19" s="1"/>
  <c r="F19"/>
  <c r="M19" s="1"/>
  <c r="E19"/>
  <c r="K19" s="1"/>
  <c r="AM18"/>
  <c r="AU18" s="1"/>
  <c r="AW18" s="1"/>
  <c r="AL18"/>
  <c r="AT18" s="1"/>
  <c r="AV18" s="1"/>
  <c r="AG18"/>
  <c r="AF18"/>
  <c r="H18"/>
  <c r="I18" s="1"/>
  <c r="G18"/>
  <c r="W18" s="1"/>
  <c r="F18"/>
  <c r="M18" s="1"/>
  <c r="E18"/>
  <c r="K18" s="1"/>
  <c r="AM17"/>
  <c r="AU17" s="1"/>
  <c r="AW17" s="1"/>
  <c r="AL17"/>
  <c r="AT17" s="1"/>
  <c r="AV17" s="1"/>
  <c r="AG17"/>
  <c r="AF17"/>
  <c r="H17"/>
  <c r="I17" s="1"/>
  <c r="G17"/>
  <c r="W17" s="1"/>
  <c r="F17"/>
  <c r="M17" s="1"/>
  <c r="E17"/>
  <c r="K17" s="1"/>
  <c r="AM16"/>
  <c r="AU16" s="1"/>
  <c r="AW16" s="1"/>
  <c r="AL16"/>
  <c r="AT16" s="1"/>
  <c r="AV16" s="1"/>
  <c r="AG16"/>
  <c r="AF16"/>
  <c r="H16"/>
  <c r="I16" s="1"/>
  <c r="G16"/>
  <c r="W16" s="1"/>
  <c r="F16"/>
  <c r="M16" s="1"/>
  <c r="E16"/>
  <c r="K16" s="1"/>
  <c r="AM15"/>
  <c r="AU15" s="1"/>
  <c r="AW15" s="1"/>
  <c r="AL15"/>
  <c r="AT15" s="1"/>
  <c r="AV15" s="1"/>
  <c r="AG15"/>
  <c r="AF15"/>
  <c r="H15"/>
  <c r="I15" s="1"/>
  <c r="G15"/>
  <c r="W15" s="1"/>
  <c r="F15"/>
  <c r="M15" s="1"/>
  <c r="E15"/>
  <c r="K15" s="1"/>
  <c r="AM14"/>
  <c r="AU14" s="1"/>
  <c r="AW14" s="1"/>
  <c r="AL14"/>
  <c r="AT14" s="1"/>
  <c r="AV14" s="1"/>
  <c r="AG14"/>
  <c r="AF14"/>
  <c r="H14"/>
  <c r="I14" s="1"/>
  <c r="G14"/>
  <c r="W14" s="1"/>
  <c r="F14"/>
  <c r="M14" s="1"/>
  <c r="E14"/>
  <c r="K14" s="1"/>
  <c r="AM13"/>
  <c r="AU13" s="1"/>
  <c r="AW13" s="1"/>
  <c r="AL13"/>
  <c r="AT13" s="1"/>
  <c r="AV13" s="1"/>
  <c r="AG13"/>
  <c r="AF13"/>
  <c r="H13"/>
  <c r="I13" s="1"/>
  <c r="G13"/>
  <c r="W13" s="1"/>
  <c r="F13"/>
  <c r="M13" s="1"/>
  <c r="E13"/>
  <c r="K13" s="1"/>
  <c r="AM12"/>
  <c r="AU12" s="1"/>
  <c r="AW12" s="1"/>
  <c r="AL12"/>
  <c r="AT12" s="1"/>
  <c r="AV12" s="1"/>
  <c r="AG12"/>
  <c r="AF12"/>
  <c r="H12"/>
  <c r="I12" s="1"/>
  <c r="G12"/>
  <c r="W12" s="1"/>
  <c r="F12"/>
  <c r="M12" s="1"/>
  <c r="E12"/>
  <c r="K12" s="1"/>
  <c r="AM11"/>
  <c r="AU11" s="1"/>
  <c r="AW11" s="1"/>
  <c r="AL11"/>
  <c r="AT11" s="1"/>
  <c r="AV11" s="1"/>
  <c r="AG11"/>
  <c r="AF11"/>
  <c r="H11"/>
  <c r="I11" s="1"/>
  <c r="G11"/>
  <c r="W11" s="1"/>
  <c r="F11"/>
  <c r="M11" s="1"/>
  <c r="E11"/>
  <c r="K11" s="1"/>
  <c r="AM10"/>
  <c r="AU10" s="1"/>
  <c r="AW10" s="1"/>
  <c r="AL10"/>
  <c r="AT10" s="1"/>
  <c r="AV10" s="1"/>
  <c r="AG10"/>
  <c r="AF10"/>
  <c r="H10"/>
  <c r="I10" s="1"/>
  <c r="G10"/>
  <c r="W10" s="1"/>
  <c r="F10"/>
  <c r="M10" s="1"/>
  <c r="E10"/>
  <c r="K10" s="1"/>
  <c r="AM9"/>
  <c r="AU9" s="1"/>
  <c r="AW9" s="1"/>
  <c r="AL9"/>
  <c r="AT9" s="1"/>
  <c r="AV9" s="1"/>
  <c r="AG9"/>
  <c r="AF9"/>
  <c r="H9"/>
  <c r="I9" s="1"/>
  <c r="G9"/>
  <c r="W9" s="1"/>
  <c r="F9"/>
  <c r="M9" s="1"/>
  <c r="E9"/>
  <c r="K9" s="1"/>
  <c r="AM8"/>
  <c r="AL8"/>
  <c r="AG8"/>
  <c r="AF8"/>
  <c r="M8"/>
  <c r="AO8" s="1"/>
  <c r="I8"/>
  <c r="AQ8" s="1"/>
  <c r="H8"/>
  <c r="G8"/>
  <c r="W8" s="1"/>
  <c r="F8"/>
  <c r="E8"/>
  <c r="K8" s="1"/>
  <c r="AM7"/>
  <c r="AU7" s="1"/>
  <c r="AW7" s="1"/>
  <c r="AL7"/>
  <c r="AT7" s="1"/>
  <c r="AV7" s="1"/>
  <c r="AG7"/>
  <c r="AF7"/>
  <c r="W7"/>
  <c r="AP7" s="1"/>
  <c r="U7"/>
  <c r="Y7" s="1"/>
  <c r="K7"/>
  <c r="AN7" s="1"/>
  <c r="AR7" s="1"/>
  <c r="H7"/>
  <c r="I7" s="1"/>
  <c r="G7"/>
  <c r="F7"/>
  <c r="M7" s="1"/>
  <c r="E7"/>
  <c r="AM6"/>
  <c r="AU6" s="1"/>
  <c r="AL6"/>
  <c r="AT6" s="1"/>
  <c r="AG6"/>
  <c r="AF6"/>
  <c r="M6"/>
  <c r="AO6" s="1"/>
  <c r="AS6" s="1"/>
  <c r="I6"/>
  <c r="AQ6" s="1"/>
  <c r="H6"/>
  <c r="G6"/>
  <c r="G30" s="1"/>
  <c r="F6"/>
  <c r="E6"/>
  <c r="E30" s="1"/>
  <c r="AW6" l="1"/>
  <c r="AO7"/>
  <c r="P7"/>
  <c r="AQ7"/>
  <c r="V7"/>
  <c r="AN8"/>
  <c r="O8"/>
  <c r="AP8"/>
  <c r="U8"/>
  <c r="Y8" s="1"/>
  <c r="AV6"/>
  <c r="AN9"/>
  <c r="O9"/>
  <c r="AP9"/>
  <c r="U9"/>
  <c r="Y9" s="1"/>
  <c r="AN10"/>
  <c r="O10"/>
  <c r="AP10"/>
  <c r="U10"/>
  <c r="Y10" s="1"/>
  <c r="AN11"/>
  <c r="O11"/>
  <c r="AP11"/>
  <c r="U11"/>
  <c r="Y11" s="1"/>
  <c r="AN12"/>
  <c r="O12"/>
  <c r="AP12"/>
  <c r="U12"/>
  <c r="Y12" s="1"/>
  <c r="AN13"/>
  <c r="O13"/>
  <c r="AP13"/>
  <c r="U13"/>
  <c r="Y13" s="1"/>
  <c r="AN14"/>
  <c r="O14"/>
  <c r="AP14"/>
  <c r="U14"/>
  <c r="Y14" s="1"/>
  <c r="AN15"/>
  <c r="O15"/>
  <c r="AP15"/>
  <c r="U15"/>
  <c r="Y15" s="1"/>
  <c r="AN16"/>
  <c r="O16"/>
  <c r="AP16"/>
  <c r="U16"/>
  <c r="Y16" s="1"/>
  <c r="AN17"/>
  <c r="O17"/>
  <c r="AP17"/>
  <c r="U17"/>
  <c r="Y17" s="1"/>
  <c r="AN18"/>
  <c r="O18"/>
  <c r="AP18"/>
  <c r="U18"/>
  <c r="Y18" s="1"/>
  <c r="AN19"/>
  <c r="O19"/>
  <c r="AP19"/>
  <c r="U19"/>
  <c r="Y19" s="1"/>
  <c r="AN20"/>
  <c r="O20"/>
  <c r="AP20"/>
  <c r="U20"/>
  <c r="Y20" s="1"/>
  <c r="AN21"/>
  <c r="O21"/>
  <c r="AP21"/>
  <c r="U21"/>
  <c r="Y21" s="1"/>
  <c r="AN22"/>
  <c r="O22"/>
  <c r="AP22"/>
  <c r="U22"/>
  <c r="Y22" s="1"/>
  <c r="AN23"/>
  <c r="O23"/>
  <c r="AP23"/>
  <c r="U23"/>
  <c r="Y23" s="1"/>
  <c r="AN24"/>
  <c r="O24"/>
  <c r="AP24"/>
  <c r="U24"/>
  <c r="Y24" s="1"/>
  <c r="AN25"/>
  <c r="O25"/>
  <c r="AP25"/>
  <c r="U25"/>
  <c r="AN26"/>
  <c r="O26"/>
  <c r="AP26"/>
  <c r="U26"/>
  <c r="Y26" s="1"/>
  <c r="AN27"/>
  <c r="O27"/>
  <c r="AP27"/>
  <c r="U27"/>
  <c r="Y27" s="1"/>
  <c r="AN28"/>
  <c r="O28"/>
  <c r="AP28"/>
  <c r="U28"/>
  <c r="Y28" s="1"/>
  <c r="O29"/>
  <c r="AN29"/>
  <c r="AP29"/>
  <c r="U29"/>
  <c r="P6"/>
  <c r="V6"/>
  <c r="O7"/>
  <c r="AS8"/>
  <c r="P8"/>
  <c r="V8"/>
  <c r="AU8"/>
  <c r="AW8" s="1"/>
  <c r="AG30"/>
  <c r="AM30"/>
  <c r="AO9"/>
  <c r="P9"/>
  <c r="AQ9"/>
  <c r="V9"/>
  <c r="AO10"/>
  <c r="P10"/>
  <c r="AQ10"/>
  <c r="V10"/>
  <c r="AO11"/>
  <c r="P11"/>
  <c r="AQ11"/>
  <c r="V11"/>
  <c r="AO12"/>
  <c r="P12"/>
  <c r="AQ12"/>
  <c r="V12"/>
  <c r="AO13"/>
  <c r="P13"/>
  <c r="AQ13"/>
  <c r="V13"/>
  <c r="AO14"/>
  <c r="P14"/>
  <c r="AQ14"/>
  <c r="V14"/>
  <c r="AO15"/>
  <c r="P15"/>
  <c r="AQ15"/>
  <c r="V15"/>
  <c r="AO16"/>
  <c r="P16"/>
  <c r="AQ16"/>
  <c r="V16"/>
  <c r="AO17"/>
  <c r="P17"/>
  <c r="AQ17"/>
  <c r="V17"/>
  <c r="AO18"/>
  <c r="P18"/>
  <c r="AQ18"/>
  <c r="V18"/>
  <c r="AO19"/>
  <c r="P19"/>
  <c r="AQ19"/>
  <c r="V19"/>
  <c r="AO20"/>
  <c r="P20"/>
  <c r="AQ20"/>
  <c r="V20"/>
  <c r="AO21"/>
  <c r="P21"/>
  <c r="AQ21"/>
  <c r="V21"/>
  <c r="AO22"/>
  <c r="P22"/>
  <c r="AQ22"/>
  <c r="V22"/>
  <c r="AO23"/>
  <c r="P23"/>
  <c r="AQ23"/>
  <c r="V23"/>
  <c r="AO24"/>
  <c r="AS24" s="1"/>
  <c r="P24"/>
  <c r="AQ24"/>
  <c r="V24"/>
  <c r="P25"/>
  <c r="AO25"/>
  <c r="V25"/>
  <c r="AQ25"/>
  <c r="AO26"/>
  <c r="P26"/>
  <c r="AQ26"/>
  <c r="V26"/>
  <c r="AO27"/>
  <c r="AS27" s="1"/>
  <c r="P27"/>
  <c r="AQ27"/>
  <c r="V27"/>
  <c r="AO28"/>
  <c r="P28"/>
  <c r="AQ28"/>
  <c r="V28"/>
  <c r="M30"/>
  <c r="P29"/>
  <c r="I30"/>
  <c r="AQ29"/>
  <c r="V29"/>
  <c r="V30" s="1"/>
  <c r="F30"/>
  <c r="H30"/>
  <c r="K6"/>
  <c r="W6"/>
  <c r="AT8"/>
  <c r="AV8" s="1"/>
  <c r="AF30"/>
  <c r="AL30"/>
  <c r="AP6" l="1"/>
  <c r="AP30" s="1"/>
  <c r="U6"/>
  <c r="Y6" s="1"/>
  <c r="S25"/>
  <c r="AA25"/>
  <c r="AN6"/>
  <c r="O6"/>
  <c r="AQ30"/>
  <c r="AS29"/>
  <c r="P30"/>
  <c r="AA29"/>
  <c r="S29"/>
  <c r="AA28"/>
  <c r="S28"/>
  <c r="AA27"/>
  <c r="S27"/>
  <c r="AA26"/>
  <c r="S26"/>
  <c r="AA24"/>
  <c r="S24"/>
  <c r="AA23"/>
  <c r="S23"/>
  <c r="AA22"/>
  <c r="S22"/>
  <c r="AA21"/>
  <c r="S21"/>
  <c r="AA20"/>
  <c r="S20"/>
  <c r="AA19"/>
  <c r="S19"/>
  <c r="AA18"/>
  <c r="S18"/>
  <c r="AA17"/>
  <c r="S17"/>
  <c r="AA16"/>
  <c r="S16"/>
  <c r="AA15"/>
  <c r="S15"/>
  <c r="AA14"/>
  <c r="S14"/>
  <c r="AA13"/>
  <c r="S13"/>
  <c r="AA12"/>
  <c r="S12"/>
  <c r="AA11"/>
  <c r="S11"/>
  <c r="AA10"/>
  <c r="S10"/>
  <c r="AA9"/>
  <c r="S9"/>
  <c r="AA8"/>
  <c r="S8"/>
  <c r="Z7"/>
  <c r="Q7"/>
  <c r="AA6"/>
  <c r="S6"/>
  <c r="Y29"/>
  <c r="Y30" s="1"/>
  <c r="U30"/>
  <c r="AS26"/>
  <c r="AS25"/>
  <c r="AR29"/>
  <c r="K30"/>
  <c r="AR28"/>
  <c r="AR27"/>
  <c r="AR26"/>
  <c r="AR25"/>
  <c r="AR24"/>
  <c r="AR23"/>
  <c r="AR22"/>
  <c r="AR21"/>
  <c r="AR20"/>
  <c r="AR19"/>
  <c r="AR18"/>
  <c r="AR17"/>
  <c r="AR16"/>
  <c r="AR15"/>
  <c r="AR14"/>
  <c r="AR13"/>
  <c r="AR12"/>
  <c r="AR11"/>
  <c r="AR10"/>
  <c r="AR9"/>
  <c r="AT30"/>
  <c r="AR8"/>
  <c r="AS7"/>
  <c r="AU30"/>
  <c r="AS28"/>
  <c r="AO30"/>
  <c r="Q29"/>
  <c r="O30"/>
  <c r="Z29"/>
  <c r="Z28"/>
  <c r="Q28"/>
  <c r="Z27"/>
  <c r="Q27"/>
  <c r="Z26"/>
  <c r="Q26"/>
  <c r="Z25"/>
  <c r="Q25"/>
  <c r="Z24"/>
  <c r="Q24"/>
  <c r="Z23"/>
  <c r="Q23"/>
  <c r="Z22"/>
  <c r="Q22"/>
  <c r="Z21"/>
  <c r="Q21"/>
  <c r="Z20"/>
  <c r="Q20"/>
  <c r="Z19"/>
  <c r="Q19"/>
  <c r="Z18"/>
  <c r="Q18"/>
  <c r="Z17"/>
  <c r="Q17"/>
  <c r="Z16"/>
  <c r="Q16"/>
  <c r="Z15"/>
  <c r="Q15"/>
  <c r="Z14"/>
  <c r="Q14"/>
  <c r="Z13"/>
  <c r="Q13"/>
  <c r="Z12"/>
  <c r="Q12"/>
  <c r="Z11"/>
  <c r="Q11"/>
  <c r="Z10"/>
  <c r="Q10"/>
  <c r="Z9"/>
  <c r="Q9"/>
  <c r="Z8"/>
  <c r="Q8"/>
  <c r="AA7"/>
  <c r="S7"/>
  <c r="AS23"/>
  <c r="AS22"/>
  <c r="AS21"/>
  <c r="AS20"/>
  <c r="AS19"/>
  <c r="AS18"/>
  <c r="AS17"/>
  <c r="AS16"/>
  <c r="AS15"/>
  <c r="AS14"/>
  <c r="AS13"/>
  <c r="AS12"/>
  <c r="AS11"/>
  <c r="AS10"/>
  <c r="AS9"/>
  <c r="W30"/>
  <c r="AV30"/>
  <c r="AW30"/>
  <c r="AN30" l="1"/>
  <c r="AR6"/>
  <c r="S30"/>
  <c r="Z6"/>
  <c r="Q6"/>
  <c r="Z30"/>
  <c r="Q30"/>
  <c r="AR30"/>
  <c r="AA30"/>
  <c r="AS30"/>
</calcChain>
</file>

<file path=xl/sharedStrings.xml><?xml version="1.0" encoding="utf-8"?>
<sst xmlns="http://schemas.openxmlformats.org/spreadsheetml/2006/main" count="93" uniqueCount="63">
  <si>
    <t>sd</t>
  </si>
  <si>
    <t xml:space="preserve">e/;kUg Hkkstu ;kstuk tuin&amp;bykgkckn </t>
  </si>
  <si>
    <t xml:space="preserve">Cykdokj [kk|kUu vkoaVu dh lwph foRrh; o"kZ 2014&amp;15 f}rh; =Sekl ¼ekg&amp;tqykbZ 2014 ls flrEcj 2014½ </t>
  </si>
  <si>
    <t>Ø0la0</t>
  </si>
  <si>
    <t>fodkl [k.M dk uke</t>
  </si>
  <si>
    <t>ifj"knh; lgk;rk izkIr@jktdh; izk0fo0  Nk= la0</t>
  </si>
  <si>
    <t>ifj"knh;]  lgk;rk izkIr@jktdh; iw0ek0fo0 es v/;;ujr Nk= la[;k</t>
  </si>
  <si>
    <t>ps %63 &amp;   68 working day wheat</t>
  </si>
  <si>
    <t>ps % 63 &amp; 66 working day  Rice</t>
  </si>
  <si>
    <t xml:space="preserve">Wheat ups % 60 &amp;  66 working day </t>
  </si>
  <si>
    <t xml:space="preserve">Rice ups %   70 &amp; 47 working day </t>
  </si>
  <si>
    <t>ups Rice</t>
  </si>
  <si>
    <t>Add rice ups</t>
  </si>
  <si>
    <t>Wheat Ps</t>
  </si>
  <si>
    <t>Add ps wheat</t>
  </si>
  <si>
    <t>Rice Ps</t>
  </si>
  <si>
    <t>Add Rice Ps</t>
  </si>
  <si>
    <t xml:space="preserve">izk0fo0 [kk|kUu ¼dq0½ </t>
  </si>
  <si>
    <t xml:space="preserve">iw0ek0fo0 [kk|kUu ¼dqa0½ </t>
  </si>
  <si>
    <t>ups wheat</t>
  </si>
  <si>
    <t>ups add wheat</t>
  </si>
  <si>
    <t xml:space="preserve">;ksx </t>
  </si>
  <si>
    <t>[k.M f'k{kk vf/kdkjh ds lwpuk vuqlkj fodkl [k.M xksnke ij cSysal</t>
  </si>
  <si>
    <t>[k.M f'k{kk vf/kdkjh ekg&amp;tqykbZ ls flrEcj 2012 dk;Z fnol 70½ dh vko';drk 65 izfr'kr ds vk/kkj ij</t>
  </si>
  <si>
    <t xml:space="preserve">mBku ds fy, vkoafVr [kk|kUu ¼ekg&amp;tqykbZ 2014 ls flrEcj 2014½ </t>
  </si>
  <si>
    <t xml:space="preserve">xsgwW </t>
  </si>
  <si>
    <t>pkoy</t>
  </si>
  <si>
    <t>xsgWw</t>
  </si>
  <si>
    <t>xsgwW</t>
  </si>
  <si>
    <t>izk0fo0</t>
  </si>
  <si>
    <t>m0izk0fo0</t>
  </si>
  <si>
    <t>;ksx</t>
  </si>
  <si>
    <t>vkoaVu ,oa xksnke ij cSysal ;ksx</t>
  </si>
  <si>
    <t>?kVkuk</t>
  </si>
  <si>
    <t>xsgwW ¼dqa0½</t>
  </si>
  <si>
    <t>pkoy ¼dqa0½</t>
  </si>
  <si>
    <t>dkSfM+gkjA</t>
  </si>
  <si>
    <t>dkSfM+gkjAA</t>
  </si>
  <si>
    <t>lksjkao</t>
  </si>
  <si>
    <t>eÅvkbek</t>
  </si>
  <si>
    <t>gksykx&lt;+</t>
  </si>
  <si>
    <t>cgfj;k</t>
  </si>
  <si>
    <t>Qwyiqj</t>
  </si>
  <si>
    <t>cgknqjiqj</t>
  </si>
  <si>
    <t>gf.M;k</t>
  </si>
  <si>
    <t>lSnkckn</t>
  </si>
  <si>
    <t>izrkiiqj</t>
  </si>
  <si>
    <t>/kuwiqj</t>
  </si>
  <si>
    <t>pkdk</t>
  </si>
  <si>
    <t>tljk</t>
  </si>
  <si>
    <t>'kadjx&lt;+</t>
  </si>
  <si>
    <t>djNuk</t>
  </si>
  <si>
    <t>m:ok</t>
  </si>
  <si>
    <t>estk</t>
  </si>
  <si>
    <t>ek.Mk</t>
  </si>
  <si>
    <t>dksjkao</t>
  </si>
  <si>
    <t>dkSaf/k;kjk</t>
  </si>
  <si>
    <t>uxj {ks= es dk;Zjr 05 ,u0lh0,y0ih0</t>
  </si>
  <si>
    <t>uxj {ks= bykgkckn</t>
  </si>
  <si>
    <t>uxj {ks= es ,e0Mh0,e0 Hkkstu forj.k djus okyhLo;a lsoh laLFkk tu tkxj.k lfefr dkfyUnhiqe bykgkckn</t>
  </si>
  <si>
    <t xml:space="preserve"> e/;kUg Hkkstu ;kstuk ls vkPNkfnr leLr fo|ky;ks es xksnke@fo|ky; Lrj ij vo'ks"k [kk|kUu dks lek;ksftr djrs gq, f}rh; =Sekl ¼ekg&amp;tqykbZ ls flrEcj 2014½ ds fy, mBku@forj.k dk fo|ky;okj ekWx i= fodkl [k.M xksnke ij izsf"kr djrs gq, mBku forj.k le;kUrxZr djkuk lqqfuf'pr djsaA 01 tqykbZ dks fo|ky; [kqy jgk gS ,slh fLFkfr es [kk|kUu dh i;kZIr miyC/krk fo|ky; Lrj ij cuh jgsA fo|ky; Lrj ij izfrekg [kk|kUUk dk lek;kstu djrs gq, lwpuk v/kksgLrk{kjh dk;kZy; es miyC/k djk;sA fdlh Hkh fLFkfr es vko';drk ls vf/kd [kk|kUu fo|ky;ks es cSysal u gksus ik;s vU;Fkk lEiw.kZ mRrjnkf;Ro vkidk gksxkA fodkl [k.M xksnke ls vkids ekWxi= ds lkis{k fo|ky;okj mBku dh izekf.kr lwpuk izfrekg vo'; izkIr djsA                                                                                             </t>
  </si>
  <si>
    <t>ftyk csfld f'k{kk vf/kdkjh</t>
  </si>
  <si>
    <t>bykgkckn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</si>
</sst>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5">
    <font>
      <sz val="11"/>
      <color theme="1"/>
      <name val="Calibri"/>
      <family val="2"/>
      <scheme val="minor"/>
    </font>
    <font>
      <sz val="10"/>
      <name val="Arial"/>
    </font>
    <font>
      <b/>
      <sz val="20"/>
      <name val="Kruti Dev 010"/>
    </font>
    <font>
      <b/>
      <sz val="16"/>
      <name val="Kruti Dev 010"/>
    </font>
    <font>
      <b/>
      <sz val="14"/>
      <name val="Kruti Dev 010"/>
    </font>
    <font>
      <b/>
      <sz val="13"/>
      <name val="Kruti Dev 010"/>
    </font>
    <font>
      <b/>
      <sz val="12"/>
      <color indexed="10"/>
      <name val="Times New Roman"/>
      <family val="1"/>
    </font>
    <font>
      <b/>
      <sz val="12"/>
      <color rgb="FF00B0F0"/>
      <name val="Times New Roman"/>
      <family val="1"/>
    </font>
    <font>
      <b/>
      <sz val="12"/>
      <color rgb="FF7030A0"/>
      <name val="Times New Roman"/>
      <family val="1"/>
    </font>
    <font>
      <b/>
      <sz val="14"/>
      <color indexed="10"/>
      <name val="Kruti Dev 010"/>
    </font>
    <font>
      <b/>
      <sz val="16"/>
      <color rgb="FF00B0F0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10"/>
      <name val="Kruti Dev 010"/>
    </font>
    <font>
      <b/>
      <sz val="12"/>
      <name val="Kruti Dev 010"/>
    </font>
    <font>
      <b/>
      <sz val="18"/>
      <name val="Kruti Dev 010"/>
    </font>
    <font>
      <b/>
      <sz val="16"/>
      <color rgb="FFFF0000"/>
      <name val="Kruti Dev 010"/>
    </font>
    <font>
      <b/>
      <sz val="12"/>
      <color rgb="FFFF0000"/>
      <name val="Kruti Dev 010"/>
    </font>
    <font>
      <sz val="14"/>
      <name val="Kruti Dev 010"/>
    </font>
    <font>
      <sz val="14"/>
      <color indexed="10"/>
      <name val="Times New Roman"/>
      <family val="1"/>
    </font>
    <font>
      <sz val="14"/>
      <color rgb="FF92D050"/>
      <name val="Times New Roman"/>
      <family val="1"/>
    </font>
    <font>
      <sz val="13"/>
      <color indexed="10"/>
      <name val="Times New Roman"/>
      <family val="1"/>
    </font>
    <font>
      <b/>
      <sz val="14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4"/>
      <color rgb="FFFF0000"/>
      <name val="Tahoma"/>
      <family val="2"/>
    </font>
    <font>
      <sz val="14"/>
      <name val="Tahoma"/>
      <family val="2"/>
    </font>
    <font>
      <sz val="13"/>
      <name val="Kruti Dev 010"/>
    </font>
    <font>
      <sz val="16"/>
      <name val="Kruti Dev 010"/>
    </font>
    <font>
      <b/>
      <sz val="26"/>
      <name val="Kruti Dev 010"/>
    </font>
    <font>
      <b/>
      <sz val="11"/>
      <color indexed="1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indexed="10"/>
      <name val="Times New Roman"/>
      <family val="1"/>
    </font>
    <font>
      <sz val="16"/>
      <name val="Times New Roman"/>
      <family val="1"/>
    </font>
    <font>
      <sz val="16"/>
      <color indexed="10"/>
      <name val="Times New Roman"/>
      <family val="1"/>
    </font>
    <font>
      <sz val="10"/>
      <color indexed="10"/>
      <name val="Times New Roman"/>
      <family val="1"/>
    </font>
    <font>
      <sz val="8"/>
      <color indexed="10"/>
      <name val="Times New Roman"/>
      <family val="1"/>
    </font>
    <font>
      <sz val="16"/>
      <color rgb="FFFF0000"/>
      <name val="Kruti Dev 010"/>
    </font>
    <font>
      <sz val="9"/>
      <color indexed="10"/>
      <name val="Times New Roman"/>
      <family val="1"/>
    </font>
    <font>
      <sz val="12"/>
      <name val="Kruti Dev 010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3" fillId="0" borderId="0" xfId="1" applyFont="1" applyAlignment="1">
      <alignment vertical="top"/>
    </xf>
    <xf numFmtId="0" fontId="7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0" fontId="18" fillId="0" borderId="3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49" fontId="20" fillId="0" borderId="3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3" fillId="0" borderId="3" xfId="1" applyFont="1" applyBorder="1" applyAlignment="1">
      <alignment vertical="center"/>
    </xf>
    <xf numFmtId="2" fontId="24" fillId="0" borderId="3" xfId="1" applyNumberFormat="1" applyFont="1" applyBorder="1" applyAlignment="1">
      <alignment vertical="center"/>
    </xf>
    <xf numFmtId="2" fontId="25" fillId="0" borderId="3" xfId="1" applyNumberFormat="1" applyFont="1" applyFill="1" applyBorder="1" applyAlignment="1">
      <alignment vertical="center"/>
    </xf>
    <xf numFmtId="1" fontId="26" fillId="2" borderId="3" xfId="1" applyNumberFormat="1" applyFont="1" applyFill="1" applyBorder="1" applyAlignment="1">
      <alignment vertical="center"/>
    </xf>
    <xf numFmtId="2" fontId="27" fillId="0" borderId="3" xfId="1" applyNumberFormat="1" applyFont="1" applyFill="1" applyBorder="1" applyAlignment="1">
      <alignment vertical="center"/>
    </xf>
    <xf numFmtId="2" fontId="26" fillId="0" borderId="3" xfId="1" applyNumberFormat="1" applyFont="1" applyFill="1" applyBorder="1"/>
    <xf numFmtId="0" fontId="17" fillId="0" borderId="0" xfId="1" applyFont="1"/>
    <xf numFmtId="0" fontId="28" fillId="0" borderId="0" xfId="1" applyFont="1"/>
    <xf numFmtId="2" fontId="26" fillId="2" borderId="3" xfId="1" applyNumberFormat="1" applyFont="1" applyFill="1" applyBorder="1" applyAlignment="1">
      <alignment vertical="center"/>
    </xf>
    <xf numFmtId="0" fontId="29" fillId="0" borderId="0" xfId="1" applyFont="1"/>
    <xf numFmtId="0" fontId="17" fillId="0" borderId="3" xfId="1" quotePrefix="1" applyFont="1" applyBorder="1" applyAlignment="1">
      <alignment vertical="center"/>
    </xf>
    <xf numFmtId="0" fontId="17" fillId="0" borderId="3" xfId="1" quotePrefix="1" applyFont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vertical="center"/>
    </xf>
    <xf numFmtId="0" fontId="18" fillId="0" borderId="3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/>
    </xf>
    <xf numFmtId="2" fontId="24" fillId="0" borderId="3" xfId="1" applyNumberFormat="1" applyFont="1" applyFill="1" applyBorder="1" applyAlignment="1">
      <alignment vertical="center"/>
    </xf>
    <xf numFmtId="0" fontId="17" fillId="0" borderId="0" xfId="1" applyFont="1" applyFill="1"/>
    <xf numFmtId="0" fontId="29" fillId="0" borderId="0" xfId="1" applyFont="1" applyFill="1"/>
    <xf numFmtId="0" fontId="30" fillId="0" borderId="3" xfId="1" applyFont="1" applyBorder="1" applyAlignment="1">
      <alignment vertical="center" wrapText="1"/>
    </xf>
    <xf numFmtId="0" fontId="31" fillId="0" borderId="3" xfId="1" applyFont="1" applyBorder="1" applyAlignment="1">
      <alignment horizontal="center" vertical="center"/>
    </xf>
    <xf numFmtId="0" fontId="31" fillId="0" borderId="0" xfId="1" applyFont="1"/>
    <xf numFmtId="1" fontId="25" fillId="2" borderId="3" xfId="1" applyNumberFormat="1" applyFont="1" applyFill="1" applyBorder="1" applyAlignment="1">
      <alignment vertical="center"/>
    </xf>
    <xf numFmtId="0" fontId="27" fillId="0" borderId="3" xfId="1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/>
    </xf>
    <xf numFmtId="0" fontId="33" fillId="0" borderId="3" xfId="1" applyFont="1" applyBorder="1" applyAlignment="1">
      <alignment horizontal="right" vertical="center"/>
    </xf>
    <xf numFmtId="0" fontId="34" fillId="0" borderId="3" xfId="1" applyFont="1" applyBorder="1" applyAlignment="1">
      <alignment horizontal="center" vertical="center"/>
    </xf>
    <xf numFmtId="2" fontId="35" fillId="0" borderId="3" xfId="1" applyNumberFormat="1" applyFont="1" applyBorder="1" applyAlignment="1">
      <alignment horizontal="right" vertical="center"/>
    </xf>
    <xf numFmtId="2" fontId="36" fillId="0" borderId="3" xfId="1" applyNumberFormat="1" applyFont="1" applyBorder="1" applyAlignment="1">
      <alignment horizontal="right" vertical="center"/>
    </xf>
    <xf numFmtId="2" fontId="37" fillId="0" borderId="3" xfId="1" applyNumberFormat="1" applyFont="1" applyBorder="1" applyAlignment="1">
      <alignment horizontal="right" vertical="center"/>
    </xf>
    <xf numFmtId="0" fontId="31" fillId="0" borderId="0" xfId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31" fillId="0" borderId="0" xfId="1" applyFont="1" applyAlignment="1">
      <alignment vertical="top"/>
    </xf>
    <xf numFmtId="0" fontId="31" fillId="0" borderId="0" xfId="1" applyFont="1" applyAlignment="1">
      <alignment horizontal="center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164" fontId="41" fillId="0" borderId="0" xfId="1" applyNumberFormat="1" applyFont="1"/>
    <xf numFmtId="0" fontId="42" fillId="0" borderId="0" xfId="1" applyFont="1"/>
    <xf numFmtId="0" fontId="31" fillId="2" borderId="0" xfId="1" applyFont="1" applyFill="1"/>
    <xf numFmtId="0" fontId="31" fillId="0" borderId="0" xfId="1" applyFont="1" applyAlignment="1">
      <alignment wrapText="1"/>
    </xf>
    <xf numFmtId="0" fontId="18" fillId="0" borderId="0" xfId="1" applyFont="1"/>
    <xf numFmtId="0" fontId="31" fillId="0" borderId="0" xfId="1" quotePrefix="1" applyFont="1"/>
    <xf numFmtId="0" fontId="22" fillId="0" borderId="0" xfId="1" applyFont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43" fillId="0" borderId="0" xfId="1" applyFont="1" applyAlignment="1">
      <alignment horizontal="center"/>
    </xf>
    <xf numFmtId="0" fontId="31" fillId="0" borderId="0" xfId="1" applyNumberFormat="1" applyFont="1"/>
    <xf numFmtId="0" fontId="44" fillId="0" borderId="0" xfId="1" applyFont="1" applyAlignment="1">
      <alignment horizontal="center"/>
    </xf>
    <xf numFmtId="0" fontId="31" fillId="4" borderId="0" xfId="1" applyFont="1" applyFill="1"/>
    <xf numFmtId="0" fontId="32" fillId="3" borderId="3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BM54"/>
  <sheetViews>
    <sheetView tabSelected="1" workbookViewId="0">
      <selection activeCell="AY13" sqref="AY13"/>
    </sheetView>
  </sheetViews>
  <sheetFormatPr defaultColWidth="15.5703125" defaultRowHeight="20.25"/>
  <cols>
    <col min="1" max="1" width="4.140625" style="61" customWidth="1"/>
    <col min="2" max="2" width="29.7109375" style="49" customWidth="1"/>
    <col min="3" max="3" width="16.85546875" style="61" customWidth="1"/>
    <col min="4" max="4" width="17.140625" style="61" customWidth="1"/>
    <col min="5" max="6" width="15.5703125" style="63" hidden="1" customWidth="1"/>
    <col min="7" max="9" width="15.5703125" style="64" hidden="1" customWidth="1"/>
    <col min="10" max="10" width="13.140625" style="64" hidden="1" customWidth="1"/>
    <col min="11" max="11" width="13.5703125" style="64" hidden="1" customWidth="1"/>
    <col min="12" max="12" width="12.140625" style="64" hidden="1" customWidth="1"/>
    <col min="13" max="13" width="10" style="64" hidden="1" customWidth="1"/>
    <col min="14" max="14" width="9.42578125" style="64" hidden="1" customWidth="1"/>
    <col min="15" max="22" width="15.5703125" style="64" hidden="1" customWidth="1"/>
    <col min="23" max="23" width="11.85546875" style="63" hidden="1" customWidth="1"/>
    <col min="24" max="25" width="15.5703125" style="63" hidden="1" customWidth="1"/>
    <col min="26" max="26" width="15.5703125" style="70" hidden="1" customWidth="1"/>
    <col min="27" max="27" width="15.5703125" style="64" hidden="1" customWidth="1"/>
    <col min="28" max="29" width="6.5703125" style="64" hidden="1" customWidth="1"/>
    <col min="30" max="30" width="6.7109375" style="64" hidden="1" customWidth="1"/>
    <col min="31" max="31" width="6.5703125" style="64" hidden="1" customWidth="1"/>
    <col min="32" max="32" width="6.5703125" style="49" hidden="1" customWidth="1"/>
    <col min="33" max="33" width="6.42578125" style="49" hidden="1" customWidth="1"/>
    <col min="34" max="37" width="15.5703125" style="67" hidden="1" customWidth="1"/>
    <col min="38" max="38" width="15.5703125" style="49" hidden="1" customWidth="1"/>
    <col min="39" max="39" width="5.28515625" style="49" hidden="1" customWidth="1"/>
    <col min="40" max="40" width="17" style="77" customWidth="1"/>
    <col min="41" max="41" width="15.42578125" style="77" customWidth="1"/>
    <col min="42" max="42" width="12" style="68" customWidth="1"/>
    <col min="43" max="43" width="11.7109375" style="49" customWidth="1"/>
    <col min="44" max="44" width="10" style="49" hidden="1" customWidth="1"/>
    <col min="45" max="45" width="9" style="49" hidden="1" customWidth="1"/>
    <col min="46" max="49" width="15.5703125" style="49" hidden="1" customWidth="1"/>
    <col min="50" max="256" width="15.5703125" style="49"/>
    <col min="257" max="257" width="4.140625" style="49" customWidth="1"/>
    <col min="258" max="258" width="29.7109375" style="49" customWidth="1"/>
    <col min="259" max="259" width="16.85546875" style="49" customWidth="1"/>
    <col min="260" max="260" width="17.140625" style="49" customWidth="1"/>
    <col min="261" max="295" width="0" style="49" hidden="1" customWidth="1"/>
    <col min="296" max="296" width="17" style="49" customWidth="1"/>
    <col min="297" max="297" width="15.42578125" style="49" customWidth="1"/>
    <col min="298" max="298" width="12" style="49" customWidth="1"/>
    <col min="299" max="299" width="11.7109375" style="49" customWidth="1"/>
    <col min="300" max="305" width="0" style="49" hidden="1" customWidth="1"/>
    <col min="306" max="512" width="15.5703125" style="49"/>
    <col min="513" max="513" width="4.140625" style="49" customWidth="1"/>
    <col min="514" max="514" width="29.7109375" style="49" customWidth="1"/>
    <col min="515" max="515" width="16.85546875" style="49" customWidth="1"/>
    <col min="516" max="516" width="17.140625" style="49" customWidth="1"/>
    <col min="517" max="551" width="0" style="49" hidden="1" customWidth="1"/>
    <col min="552" max="552" width="17" style="49" customWidth="1"/>
    <col min="553" max="553" width="15.42578125" style="49" customWidth="1"/>
    <col min="554" max="554" width="12" style="49" customWidth="1"/>
    <col min="555" max="555" width="11.7109375" style="49" customWidth="1"/>
    <col min="556" max="561" width="0" style="49" hidden="1" customWidth="1"/>
    <col min="562" max="768" width="15.5703125" style="49"/>
    <col min="769" max="769" width="4.140625" style="49" customWidth="1"/>
    <col min="770" max="770" width="29.7109375" style="49" customWidth="1"/>
    <col min="771" max="771" width="16.85546875" style="49" customWidth="1"/>
    <col min="772" max="772" width="17.140625" style="49" customWidth="1"/>
    <col min="773" max="807" width="0" style="49" hidden="1" customWidth="1"/>
    <col min="808" max="808" width="17" style="49" customWidth="1"/>
    <col min="809" max="809" width="15.42578125" style="49" customWidth="1"/>
    <col min="810" max="810" width="12" style="49" customWidth="1"/>
    <col min="811" max="811" width="11.7109375" style="49" customWidth="1"/>
    <col min="812" max="817" width="0" style="49" hidden="1" customWidth="1"/>
    <col min="818" max="1024" width="15.5703125" style="49"/>
    <col min="1025" max="1025" width="4.140625" style="49" customWidth="1"/>
    <col min="1026" max="1026" width="29.7109375" style="49" customWidth="1"/>
    <col min="1027" max="1027" width="16.85546875" style="49" customWidth="1"/>
    <col min="1028" max="1028" width="17.140625" style="49" customWidth="1"/>
    <col min="1029" max="1063" width="0" style="49" hidden="1" customWidth="1"/>
    <col min="1064" max="1064" width="17" style="49" customWidth="1"/>
    <col min="1065" max="1065" width="15.42578125" style="49" customWidth="1"/>
    <col min="1066" max="1066" width="12" style="49" customWidth="1"/>
    <col min="1067" max="1067" width="11.7109375" style="49" customWidth="1"/>
    <col min="1068" max="1073" width="0" style="49" hidden="1" customWidth="1"/>
    <col min="1074" max="1280" width="15.5703125" style="49"/>
    <col min="1281" max="1281" width="4.140625" style="49" customWidth="1"/>
    <col min="1282" max="1282" width="29.7109375" style="49" customWidth="1"/>
    <col min="1283" max="1283" width="16.85546875" style="49" customWidth="1"/>
    <col min="1284" max="1284" width="17.140625" style="49" customWidth="1"/>
    <col min="1285" max="1319" width="0" style="49" hidden="1" customWidth="1"/>
    <col min="1320" max="1320" width="17" style="49" customWidth="1"/>
    <col min="1321" max="1321" width="15.42578125" style="49" customWidth="1"/>
    <col min="1322" max="1322" width="12" style="49" customWidth="1"/>
    <col min="1323" max="1323" width="11.7109375" style="49" customWidth="1"/>
    <col min="1324" max="1329" width="0" style="49" hidden="1" customWidth="1"/>
    <col min="1330" max="1536" width="15.5703125" style="49"/>
    <col min="1537" max="1537" width="4.140625" style="49" customWidth="1"/>
    <col min="1538" max="1538" width="29.7109375" style="49" customWidth="1"/>
    <col min="1539" max="1539" width="16.85546875" style="49" customWidth="1"/>
    <col min="1540" max="1540" width="17.140625" style="49" customWidth="1"/>
    <col min="1541" max="1575" width="0" style="49" hidden="1" customWidth="1"/>
    <col min="1576" max="1576" width="17" style="49" customWidth="1"/>
    <col min="1577" max="1577" width="15.42578125" style="49" customWidth="1"/>
    <col min="1578" max="1578" width="12" style="49" customWidth="1"/>
    <col min="1579" max="1579" width="11.7109375" style="49" customWidth="1"/>
    <col min="1580" max="1585" width="0" style="49" hidden="1" customWidth="1"/>
    <col min="1586" max="1792" width="15.5703125" style="49"/>
    <col min="1793" max="1793" width="4.140625" style="49" customWidth="1"/>
    <col min="1794" max="1794" width="29.7109375" style="49" customWidth="1"/>
    <col min="1795" max="1795" width="16.85546875" style="49" customWidth="1"/>
    <col min="1796" max="1796" width="17.140625" style="49" customWidth="1"/>
    <col min="1797" max="1831" width="0" style="49" hidden="1" customWidth="1"/>
    <col min="1832" max="1832" width="17" style="49" customWidth="1"/>
    <col min="1833" max="1833" width="15.42578125" style="49" customWidth="1"/>
    <col min="1834" max="1834" width="12" style="49" customWidth="1"/>
    <col min="1835" max="1835" width="11.7109375" style="49" customWidth="1"/>
    <col min="1836" max="1841" width="0" style="49" hidden="1" customWidth="1"/>
    <col min="1842" max="2048" width="15.5703125" style="49"/>
    <col min="2049" max="2049" width="4.140625" style="49" customWidth="1"/>
    <col min="2050" max="2050" width="29.7109375" style="49" customWidth="1"/>
    <col min="2051" max="2051" width="16.85546875" style="49" customWidth="1"/>
    <col min="2052" max="2052" width="17.140625" style="49" customWidth="1"/>
    <col min="2053" max="2087" width="0" style="49" hidden="1" customWidth="1"/>
    <col min="2088" max="2088" width="17" style="49" customWidth="1"/>
    <col min="2089" max="2089" width="15.42578125" style="49" customWidth="1"/>
    <col min="2090" max="2090" width="12" style="49" customWidth="1"/>
    <col min="2091" max="2091" width="11.7109375" style="49" customWidth="1"/>
    <col min="2092" max="2097" width="0" style="49" hidden="1" customWidth="1"/>
    <col min="2098" max="2304" width="15.5703125" style="49"/>
    <col min="2305" max="2305" width="4.140625" style="49" customWidth="1"/>
    <col min="2306" max="2306" width="29.7109375" style="49" customWidth="1"/>
    <col min="2307" max="2307" width="16.85546875" style="49" customWidth="1"/>
    <col min="2308" max="2308" width="17.140625" style="49" customWidth="1"/>
    <col min="2309" max="2343" width="0" style="49" hidden="1" customWidth="1"/>
    <col min="2344" max="2344" width="17" style="49" customWidth="1"/>
    <col min="2345" max="2345" width="15.42578125" style="49" customWidth="1"/>
    <col min="2346" max="2346" width="12" style="49" customWidth="1"/>
    <col min="2347" max="2347" width="11.7109375" style="49" customWidth="1"/>
    <col min="2348" max="2353" width="0" style="49" hidden="1" customWidth="1"/>
    <col min="2354" max="2560" width="15.5703125" style="49"/>
    <col min="2561" max="2561" width="4.140625" style="49" customWidth="1"/>
    <col min="2562" max="2562" width="29.7109375" style="49" customWidth="1"/>
    <col min="2563" max="2563" width="16.85546875" style="49" customWidth="1"/>
    <col min="2564" max="2564" width="17.140625" style="49" customWidth="1"/>
    <col min="2565" max="2599" width="0" style="49" hidden="1" customWidth="1"/>
    <col min="2600" max="2600" width="17" style="49" customWidth="1"/>
    <col min="2601" max="2601" width="15.42578125" style="49" customWidth="1"/>
    <col min="2602" max="2602" width="12" style="49" customWidth="1"/>
    <col min="2603" max="2603" width="11.7109375" style="49" customWidth="1"/>
    <col min="2604" max="2609" width="0" style="49" hidden="1" customWidth="1"/>
    <col min="2610" max="2816" width="15.5703125" style="49"/>
    <col min="2817" max="2817" width="4.140625" style="49" customWidth="1"/>
    <col min="2818" max="2818" width="29.7109375" style="49" customWidth="1"/>
    <col min="2819" max="2819" width="16.85546875" style="49" customWidth="1"/>
    <col min="2820" max="2820" width="17.140625" style="49" customWidth="1"/>
    <col min="2821" max="2855" width="0" style="49" hidden="1" customWidth="1"/>
    <col min="2856" max="2856" width="17" style="49" customWidth="1"/>
    <col min="2857" max="2857" width="15.42578125" style="49" customWidth="1"/>
    <col min="2858" max="2858" width="12" style="49" customWidth="1"/>
    <col min="2859" max="2859" width="11.7109375" style="49" customWidth="1"/>
    <col min="2860" max="2865" width="0" style="49" hidden="1" customWidth="1"/>
    <col min="2866" max="3072" width="15.5703125" style="49"/>
    <col min="3073" max="3073" width="4.140625" style="49" customWidth="1"/>
    <col min="3074" max="3074" width="29.7109375" style="49" customWidth="1"/>
    <col min="3075" max="3075" width="16.85546875" style="49" customWidth="1"/>
    <col min="3076" max="3076" width="17.140625" style="49" customWidth="1"/>
    <col min="3077" max="3111" width="0" style="49" hidden="1" customWidth="1"/>
    <col min="3112" max="3112" width="17" style="49" customWidth="1"/>
    <col min="3113" max="3113" width="15.42578125" style="49" customWidth="1"/>
    <col min="3114" max="3114" width="12" style="49" customWidth="1"/>
    <col min="3115" max="3115" width="11.7109375" style="49" customWidth="1"/>
    <col min="3116" max="3121" width="0" style="49" hidden="1" customWidth="1"/>
    <col min="3122" max="3328" width="15.5703125" style="49"/>
    <col min="3329" max="3329" width="4.140625" style="49" customWidth="1"/>
    <col min="3330" max="3330" width="29.7109375" style="49" customWidth="1"/>
    <col min="3331" max="3331" width="16.85546875" style="49" customWidth="1"/>
    <col min="3332" max="3332" width="17.140625" style="49" customWidth="1"/>
    <col min="3333" max="3367" width="0" style="49" hidden="1" customWidth="1"/>
    <col min="3368" max="3368" width="17" style="49" customWidth="1"/>
    <col min="3369" max="3369" width="15.42578125" style="49" customWidth="1"/>
    <col min="3370" max="3370" width="12" style="49" customWidth="1"/>
    <col min="3371" max="3371" width="11.7109375" style="49" customWidth="1"/>
    <col min="3372" max="3377" width="0" style="49" hidden="1" customWidth="1"/>
    <col min="3378" max="3584" width="15.5703125" style="49"/>
    <col min="3585" max="3585" width="4.140625" style="49" customWidth="1"/>
    <col min="3586" max="3586" width="29.7109375" style="49" customWidth="1"/>
    <col min="3587" max="3587" width="16.85546875" style="49" customWidth="1"/>
    <col min="3588" max="3588" width="17.140625" style="49" customWidth="1"/>
    <col min="3589" max="3623" width="0" style="49" hidden="1" customWidth="1"/>
    <col min="3624" max="3624" width="17" style="49" customWidth="1"/>
    <col min="3625" max="3625" width="15.42578125" style="49" customWidth="1"/>
    <col min="3626" max="3626" width="12" style="49" customWidth="1"/>
    <col min="3627" max="3627" width="11.7109375" style="49" customWidth="1"/>
    <col min="3628" max="3633" width="0" style="49" hidden="1" customWidth="1"/>
    <col min="3634" max="3840" width="15.5703125" style="49"/>
    <col min="3841" max="3841" width="4.140625" style="49" customWidth="1"/>
    <col min="3842" max="3842" width="29.7109375" style="49" customWidth="1"/>
    <col min="3843" max="3843" width="16.85546875" style="49" customWidth="1"/>
    <col min="3844" max="3844" width="17.140625" style="49" customWidth="1"/>
    <col min="3845" max="3879" width="0" style="49" hidden="1" customWidth="1"/>
    <col min="3880" max="3880" width="17" style="49" customWidth="1"/>
    <col min="3881" max="3881" width="15.42578125" style="49" customWidth="1"/>
    <col min="3882" max="3882" width="12" style="49" customWidth="1"/>
    <col min="3883" max="3883" width="11.7109375" style="49" customWidth="1"/>
    <col min="3884" max="3889" width="0" style="49" hidden="1" customWidth="1"/>
    <col min="3890" max="4096" width="15.5703125" style="49"/>
    <col min="4097" max="4097" width="4.140625" style="49" customWidth="1"/>
    <col min="4098" max="4098" width="29.7109375" style="49" customWidth="1"/>
    <col min="4099" max="4099" width="16.85546875" style="49" customWidth="1"/>
    <col min="4100" max="4100" width="17.140625" style="49" customWidth="1"/>
    <col min="4101" max="4135" width="0" style="49" hidden="1" customWidth="1"/>
    <col min="4136" max="4136" width="17" style="49" customWidth="1"/>
    <col min="4137" max="4137" width="15.42578125" style="49" customWidth="1"/>
    <col min="4138" max="4138" width="12" style="49" customWidth="1"/>
    <col min="4139" max="4139" width="11.7109375" style="49" customWidth="1"/>
    <col min="4140" max="4145" width="0" style="49" hidden="1" customWidth="1"/>
    <col min="4146" max="4352" width="15.5703125" style="49"/>
    <col min="4353" max="4353" width="4.140625" style="49" customWidth="1"/>
    <col min="4354" max="4354" width="29.7109375" style="49" customWidth="1"/>
    <col min="4355" max="4355" width="16.85546875" style="49" customWidth="1"/>
    <col min="4356" max="4356" width="17.140625" style="49" customWidth="1"/>
    <col min="4357" max="4391" width="0" style="49" hidden="1" customWidth="1"/>
    <col min="4392" max="4392" width="17" style="49" customWidth="1"/>
    <col min="4393" max="4393" width="15.42578125" style="49" customWidth="1"/>
    <col min="4394" max="4394" width="12" style="49" customWidth="1"/>
    <col min="4395" max="4395" width="11.7109375" style="49" customWidth="1"/>
    <col min="4396" max="4401" width="0" style="49" hidden="1" customWidth="1"/>
    <col min="4402" max="4608" width="15.5703125" style="49"/>
    <col min="4609" max="4609" width="4.140625" style="49" customWidth="1"/>
    <col min="4610" max="4610" width="29.7109375" style="49" customWidth="1"/>
    <col min="4611" max="4611" width="16.85546875" style="49" customWidth="1"/>
    <col min="4612" max="4612" width="17.140625" style="49" customWidth="1"/>
    <col min="4613" max="4647" width="0" style="49" hidden="1" customWidth="1"/>
    <col min="4648" max="4648" width="17" style="49" customWidth="1"/>
    <col min="4649" max="4649" width="15.42578125" style="49" customWidth="1"/>
    <col min="4650" max="4650" width="12" style="49" customWidth="1"/>
    <col min="4651" max="4651" width="11.7109375" style="49" customWidth="1"/>
    <col min="4652" max="4657" width="0" style="49" hidden="1" customWidth="1"/>
    <col min="4658" max="4864" width="15.5703125" style="49"/>
    <col min="4865" max="4865" width="4.140625" style="49" customWidth="1"/>
    <col min="4866" max="4866" width="29.7109375" style="49" customWidth="1"/>
    <col min="4867" max="4867" width="16.85546875" style="49" customWidth="1"/>
    <col min="4868" max="4868" width="17.140625" style="49" customWidth="1"/>
    <col min="4869" max="4903" width="0" style="49" hidden="1" customWidth="1"/>
    <col min="4904" max="4904" width="17" style="49" customWidth="1"/>
    <col min="4905" max="4905" width="15.42578125" style="49" customWidth="1"/>
    <col min="4906" max="4906" width="12" style="49" customWidth="1"/>
    <col min="4907" max="4907" width="11.7109375" style="49" customWidth="1"/>
    <col min="4908" max="4913" width="0" style="49" hidden="1" customWidth="1"/>
    <col min="4914" max="5120" width="15.5703125" style="49"/>
    <col min="5121" max="5121" width="4.140625" style="49" customWidth="1"/>
    <col min="5122" max="5122" width="29.7109375" style="49" customWidth="1"/>
    <col min="5123" max="5123" width="16.85546875" style="49" customWidth="1"/>
    <col min="5124" max="5124" width="17.140625" style="49" customWidth="1"/>
    <col min="5125" max="5159" width="0" style="49" hidden="1" customWidth="1"/>
    <col min="5160" max="5160" width="17" style="49" customWidth="1"/>
    <col min="5161" max="5161" width="15.42578125" style="49" customWidth="1"/>
    <col min="5162" max="5162" width="12" style="49" customWidth="1"/>
    <col min="5163" max="5163" width="11.7109375" style="49" customWidth="1"/>
    <col min="5164" max="5169" width="0" style="49" hidden="1" customWidth="1"/>
    <col min="5170" max="5376" width="15.5703125" style="49"/>
    <col min="5377" max="5377" width="4.140625" style="49" customWidth="1"/>
    <col min="5378" max="5378" width="29.7109375" style="49" customWidth="1"/>
    <col min="5379" max="5379" width="16.85546875" style="49" customWidth="1"/>
    <col min="5380" max="5380" width="17.140625" style="49" customWidth="1"/>
    <col min="5381" max="5415" width="0" style="49" hidden="1" customWidth="1"/>
    <col min="5416" max="5416" width="17" style="49" customWidth="1"/>
    <col min="5417" max="5417" width="15.42578125" style="49" customWidth="1"/>
    <col min="5418" max="5418" width="12" style="49" customWidth="1"/>
    <col min="5419" max="5419" width="11.7109375" style="49" customWidth="1"/>
    <col min="5420" max="5425" width="0" style="49" hidden="1" customWidth="1"/>
    <col min="5426" max="5632" width="15.5703125" style="49"/>
    <col min="5633" max="5633" width="4.140625" style="49" customWidth="1"/>
    <col min="5634" max="5634" width="29.7109375" style="49" customWidth="1"/>
    <col min="5635" max="5635" width="16.85546875" style="49" customWidth="1"/>
    <col min="5636" max="5636" width="17.140625" style="49" customWidth="1"/>
    <col min="5637" max="5671" width="0" style="49" hidden="1" customWidth="1"/>
    <col min="5672" max="5672" width="17" style="49" customWidth="1"/>
    <col min="5673" max="5673" width="15.42578125" style="49" customWidth="1"/>
    <col min="5674" max="5674" width="12" style="49" customWidth="1"/>
    <col min="5675" max="5675" width="11.7109375" style="49" customWidth="1"/>
    <col min="5676" max="5681" width="0" style="49" hidden="1" customWidth="1"/>
    <col min="5682" max="5888" width="15.5703125" style="49"/>
    <col min="5889" max="5889" width="4.140625" style="49" customWidth="1"/>
    <col min="5890" max="5890" width="29.7109375" style="49" customWidth="1"/>
    <col min="5891" max="5891" width="16.85546875" style="49" customWidth="1"/>
    <col min="5892" max="5892" width="17.140625" style="49" customWidth="1"/>
    <col min="5893" max="5927" width="0" style="49" hidden="1" customWidth="1"/>
    <col min="5928" max="5928" width="17" style="49" customWidth="1"/>
    <col min="5929" max="5929" width="15.42578125" style="49" customWidth="1"/>
    <col min="5930" max="5930" width="12" style="49" customWidth="1"/>
    <col min="5931" max="5931" width="11.7109375" style="49" customWidth="1"/>
    <col min="5932" max="5937" width="0" style="49" hidden="1" customWidth="1"/>
    <col min="5938" max="6144" width="15.5703125" style="49"/>
    <col min="6145" max="6145" width="4.140625" style="49" customWidth="1"/>
    <col min="6146" max="6146" width="29.7109375" style="49" customWidth="1"/>
    <col min="6147" max="6147" width="16.85546875" style="49" customWidth="1"/>
    <col min="6148" max="6148" width="17.140625" style="49" customWidth="1"/>
    <col min="6149" max="6183" width="0" style="49" hidden="1" customWidth="1"/>
    <col min="6184" max="6184" width="17" style="49" customWidth="1"/>
    <col min="6185" max="6185" width="15.42578125" style="49" customWidth="1"/>
    <col min="6186" max="6186" width="12" style="49" customWidth="1"/>
    <col min="6187" max="6187" width="11.7109375" style="49" customWidth="1"/>
    <col min="6188" max="6193" width="0" style="49" hidden="1" customWidth="1"/>
    <col min="6194" max="6400" width="15.5703125" style="49"/>
    <col min="6401" max="6401" width="4.140625" style="49" customWidth="1"/>
    <col min="6402" max="6402" width="29.7109375" style="49" customWidth="1"/>
    <col min="6403" max="6403" width="16.85546875" style="49" customWidth="1"/>
    <col min="6404" max="6404" width="17.140625" style="49" customWidth="1"/>
    <col min="6405" max="6439" width="0" style="49" hidden="1" customWidth="1"/>
    <col min="6440" max="6440" width="17" style="49" customWidth="1"/>
    <col min="6441" max="6441" width="15.42578125" style="49" customWidth="1"/>
    <col min="6442" max="6442" width="12" style="49" customWidth="1"/>
    <col min="6443" max="6443" width="11.7109375" style="49" customWidth="1"/>
    <col min="6444" max="6449" width="0" style="49" hidden="1" customWidth="1"/>
    <col min="6450" max="6656" width="15.5703125" style="49"/>
    <col min="6657" max="6657" width="4.140625" style="49" customWidth="1"/>
    <col min="6658" max="6658" width="29.7109375" style="49" customWidth="1"/>
    <col min="6659" max="6659" width="16.85546875" style="49" customWidth="1"/>
    <col min="6660" max="6660" width="17.140625" style="49" customWidth="1"/>
    <col min="6661" max="6695" width="0" style="49" hidden="1" customWidth="1"/>
    <col min="6696" max="6696" width="17" style="49" customWidth="1"/>
    <col min="6697" max="6697" width="15.42578125" style="49" customWidth="1"/>
    <col min="6698" max="6698" width="12" style="49" customWidth="1"/>
    <col min="6699" max="6699" width="11.7109375" style="49" customWidth="1"/>
    <col min="6700" max="6705" width="0" style="49" hidden="1" customWidth="1"/>
    <col min="6706" max="6912" width="15.5703125" style="49"/>
    <col min="6913" max="6913" width="4.140625" style="49" customWidth="1"/>
    <col min="6914" max="6914" width="29.7109375" style="49" customWidth="1"/>
    <col min="6915" max="6915" width="16.85546875" style="49" customWidth="1"/>
    <col min="6916" max="6916" width="17.140625" style="49" customWidth="1"/>
    <col min="6917" max="6951" width="0" style="49" hidden="1" customWidth="1"/>
    <col min="6952" max="6952" width="17" style="49" customWidth="1"/>
    <col min="6953" max="6953" width="15.42578125" style="49" customWidth="1"/>
    <col min="6954" max="6954" width="12" style="49" customWidth="1"/>
    <col min="6955" max="6955" width="11.7109375" style="49" customWidth="1"/>
    <col min="6956" max="6961" width="0" style="49" hidden="1" customWidth="1"/>
    <col min="6962" max="7168" width="15.5703125" style="49"/>
    <col min="7169" max="7169" width="4.140625" style="49" customWidth="1"/>
    <col min="7170" max="7170" width="29.7109375" style="49" customWidth="1"/>
    <col min="7171" max="7171" width="16.85546875" style="49" customWidth="1"/>
    <col min="7172" max="7172" width="17.140625" style="49" customWidth="1"/>
    <col min="7173" max="7207" width="0" style="49" hidden="1" customWidth="1"/>
    <col min="7208" max="7208" width="17" style="49" customWidth="1"/>
    <col min="7209" max="7209" width="15.42578125" style="49" customWidth="1"/>
    <col min="7210" max="7210" width="12" style="49" customWidth="1"/>
    <col min="7211" max="7211" width="11.7109375" style="49" customWidth="1"/>
    <col min="7212" max="7217" width="0" style="49" hidden="1" customWidth="1"/>
    <col min="7218" max="7424" width="15.5703125" style="49"/>
    <col min="7425" max="7425" width="4.140625" style="49" customWidth="1"/>
    <col min="7426" max="7426" width="29.7109375" style="49" customWidth="1"/>
    <col min="7427" max="7427" width="16.85546875" style="49" customWidth="1"/>
    <col min="7428" max="7428" width="17.140625" style="49" customWidth="1"/>
    <col min="7429" max="7463" width="0" style="49" hidden="1" customWidth="1"/>
    <col min="7464" max="7464" width="17" style="49" customWidth="1"/>
    <col min="7465" max="7465" width="15.42578125" style="49" customWidth="1"/>
    <col min="7466" max="7466" width="12" style="49" customWidth="1"/>
    <col min="7467" max="7467" width="11.7109375" style="49" customWidth="1"/>
    <col min="7468" max="7473" width="0" style="49" hidden="1" customWidth="1"/>
    <col min="7474" max="7680" width="15.5703125" style="49"/>
    <col min="7681" max="7681" width="4.140625" style="49" customWidth="1"/>
    <col min="7682" max="7682" width="29.7109375" style="49" customWidth="1"/>
    <col min="7683" max="7683" width="16.85546875" style="49" customWidth="1"/>
    <col min="7684" max="7684" width="17.140625" style="49" customWidth="1"/>
    <col min="7685" max="7719" width="0" style="49" hidden="1" customWidth="1"/>
    <col min="7720" max="7720" width="17" style="49" customWidth="1"/>
    <col min="7721" max="7721" width="15.42578125" style="49" customWidth="1"/>
    <col min="7722" max="7722" width="12" style="49" customWidth="1"/>
    <col min="7723" max="7723" width="11.7109375" style="49" customWidth="1"/>
    <col min="7724" max="7729" width="0" style="49" hidden="1" customWidth="1"/>
    <col min="7730" max="7936" width="15.5703125" style="49"/>
    <col min="7937" max="7937" width="4.140625" style="49" customWidth="1"/>
    <col min="7938" max="7938" width="29.7109375" style="49" customWidth="1"/>
    <col min="7939" max="7939" width="16.85546875" style="49" customWidth="1"/>
    <col min="7940" max="7940" width="17.140625" style="49" customWidth="1"/>
    <col min="7941" max="7975" width="0" style="49" hidden="1" customWidth="1"/>
    <col min="7976" max="7976" width="17" style="49" customWidth="1"/>
    <col min="7977" max="7977" width="15.42578125" style="49" customWidth="1"/>
    <col min="7978" max="7978" width="12" style="49" customWidth="1"/>
    <col min="7979" max="7979" width="11.7109375" style="49" customWidth="1"/>
    <col min="7980" max="7985" width="0" style="49" hidden="1" customWidth="1"/>
    <col min="7986" max="8192" width="15.5703125" style="49"/>
    <col min="8193" max="8193" width="4.140625" style="49" customWidth="1"/>
    <col min="8194" max="8194" width="29.7109375" style="49" customWidth="1"/>
    <col min="8195" max="8195" width="16.85546875" style="49" customWidth="1"/>
    <col min="8196" max="8196" width="17.140625" style="49" customWidth="1"/>
    <col min="8197" max="8231" width="0" style="49" hidden="1" customWidth="1"/>
    <col min="8232" max="8232" width="17" style="49" customWidth="1"/>
    <col min="8233" max="8233" width="15.42578125" style="49" customWidth="1"/>
    <col min="8234" max="8234" width="12" style="49" customWidth="1"/>
    <col min="8235" max="8235" width="11.7109375" style="49" customWidth="1"/>
    <col min="8236" max="8241" width="0" style="49" hidden="1" customWidth="1"/>
    <col min="8242" max="8448" width="15.5703125" style="49"/>
    <col min="8449" max="8449" width="4.140625" style="49" customWidth="1"/>
    <col min="8450" max="8450" width="29.7109375" style="49" customWidth="1"/>
    <col min="8451" max="8451" width="16.85546875" style="49" customWidth="1"/>
    <col min="8452" max="8452" width="17.140625" style="49" customWidth="1"/>
    <col min="8453" max="8487" width="0" style="49" hidden="1" customWidth="1"/>
    <col min="8488" max="8488" width="17" style="49" customWidth="1"/>
    <col min="8489" max="8489" width="15.42578125" style="49" customWidth="1"/>
    <col min="8490" max="8490" width="12" style="49" customWidth="1"/>
    <col min="8491" max="8491" width="11.7109375" style="49" customWidth="1"/>
    <col min="8492" max="8497" width="0" style="49" hidden="1" customWidth="1"/>
    <col min="8498" max="8704" width="15.5703125" style="49"/>
    <col min="8705" max="8705" width="4.140625" style="49" customWidth="1"/>
    <col min="8706" max="8706" width="29.7109375" style="49" customWidth="1"/>
    <col min="8707" max="8707" width="16.85546875" style="49" customWidth="1"/>
    <col min="8708" max="8708" width="17.140625" style="49" customWidth="1"/>
    <col min="8709" max="8743" width="0" style="49" hidden="1" customWidth="1"/>
    <col min="8744" max="8744" width="17" style="49" customWidth="1"/>
    <col min="8745" max="8745" width="15.42578125" style="49" customWidth="1"/>
    <col min="8746" max="8746" width="12" style="49" customWidth="1"/>
    <col min="8747" max="8747" width="11.7109375" style="49" customWidth="1"/>
    <col min="8748" max="8753" width="0" style="49" hidden="1" customWidth="1"/>
    <col min="8754" max="8960" width="15.5703125" style="49"/>
    <col min="8961" max="8961" width="4.140625" style="49" customWidth="1"/>
    <col min="8962" max="8962" width="29.7109375" style="49" customWidth="1"/>
    <col min="8963" max="8963" width="16.85546875" style="49" customWidth="1"/>
    <col min="8964" max="8964" width="17.140625" style="49" customWidth="1"/>
    <col min="8965" max="8999" width="0" style="49" hidden="1" customWidth="1"/>
    <col min="9000" max="9000" width="17" style="49" customWidth="1"/>
    <col min="9001" max="9001" width="15.42578125" style="49" customWidth="1"/>
    <col min="9002" max="9002" width="12" style="49" customWidth="1"/>
    <col min="9003" max="9003" width="11.7109375" style="49" customWidth="1"/>
    <col min="9004" max="9009" width="0" style="49" hidden="1" customWidth="1"/>
    <col min="9010" max="9216" width="15.5703125" style="49"/>
    <col min="9217" max="9217" width="4.140625" style="49" customWidth="1"/>
    <col min="9218" max="9218" width="29.7109375" style="49" customWidth="1"/>
    <col min="9219" max="9219" width="16.85546875" style="49" customWidth="1"/>
    <col min="9220" max="9220" width="17.140625" style="49" customWidth="1"/>
    <col min="9221" max="9255" width="0" style="49" hidden="1" customWidth="1"/>
    <col min="9256" max="9256" width="17" style="49" customWidth="1"/>
    <col min="9257" max="9257" width="15.42578125" style="49" customWidth="1"/>
    <col min="9258" max="9258" width="12" style="49" customWidth="1"/>
    <col min="9259" max="9259" width="11.7109375" style="49" customWidth="1"/>
    <col min="9260" max="9265" width="0" style="49" hidden="1" customWidth="1"/>
    <col min="9266" max="9472" width="15.5703125" style="49"/>
    <col min="9473" max="9473" width="4.140625" style="49" customWidth="1"/>
    <col min="9474" max="9474" width="29.7109375" style="49" customWidth="1"/>
    <col min="9475" max="9475" width="16.85546875" style="49" customWidth="1"/>
    <col min="9476" max="9476" width="17.140625" style="49" customWidth="1"/>
    <col min="9477" max="9511" width="0" style="49" hidden="1" customWidth="1"/>
    <col min="9512" max="9512" width="17" style="49" customWidth="1"/>
    <col min="9513" max="9513" width="15.42578125" style="49" customWidth="1"/>
    <col min="9514" max="9514" width="12" style="49" customWidth="1"/>
    <col min="9515" max="9515" width="11.7109375" style="49" customWidth="1"/>
    <col min="9516" max="9521" width="0" style="49" hidden="1" customWidth="1"/>
    <col min="9522" max="9728" width="15.5703125" style="49"/>
    <col min="9729" max="9729" width="4.140625" style="49" customWidth="1"/>
    <col min="9730" max="9730" width="29.7109375" style="49" customWidth="1"/>
    <col min="9731" max="9731" width="16.85546875" style="49" customWidth="1"/>
    <col min="9732" max="9732" width="17.140625" style="49" customWidth="1"/>
    <col min="9733" max="9767" width="0" style="49" hidden="1" customWidth="1"/>
    <col min="9768" max="9768" width="17" style="49" customWidth="1"/>
    <col min="9769" max="9769" width="15.42578125" style="49" customWidth="1"/>
    <col min="9770" max="9770" width="12" style="49" customWidth="1"/>
    <col min="9771" max="9771" width="11.7109375" style="49" customWidth="1"/>
    <col min="9772" max="9777" width="0" style="49" hidden="1" customWidth="1"/>
    <col min="9778" max="9984" width="15.5703125" style="49"/>
    <col min="9985" max="9985" width="4.140625" style="49" customWidth="1"/>
    <col min="9986" max="9986" width="29.7109375" style="49" customWidth="1"/>
    <col min="9987" max="9987" width="16.85546875" style="49" customWidth="1"/>
    <col min="9988" max="9988" width="17.140625" style="49" customWidth="1"/>
    <col min="9989" max="10023" width="0" style="49" hidden="1" customWidth="1"/>
    <col min="10024" max="10024" width="17" style="49" customWidth="1"/>
    <col min="10025" max="10025" width="15.42578125" style="49" customWidth="1"/>
    <col min="10026" max="10026" width="12" style="49" customWidth="1"/>
    <col min="10027" max="10027" width="11.7109375" style="49" customWidth="1"/>
    <col min="10028" max="10033" width="0" style="49" hidden="1" customWidth="1"/>
    <col min="10034" max="10240" width="15.5703125" style="49"/>
    <col min="10241" max="10241" width="4.140625" style="49" customWidth="1"/>
    <col min="10242" max="10242" width="29.7109375" style="49" customWidth="1"/>
    <col min="10243" max="10243" width="16.85546875" style="49" customWidth="1"/>
    <col min="10244" max="10244" width="17.140625" style="49" customWidth="1"/>
    <col min="10245" max="10279" width="0" style="49" hidden="1" customWidth="1"/>
    <col min="10280" max="10280" width="17" style="49" customWidth="1"/>
    <col min="10281" max="10281" width="15.42578125" style="49" customWidth="1"/>
    <col min="10282" max="10282" width="12" style="49" customWidth="1"/>
    <col min="10283" max="10283" width="11.7109375" style="49" customWidth="1"/>
    <col min="10284" max="10289" width="0" style="49" hidden="1" customWidth="1"/>
    <col min="10290" max="10496" width="15.5703125" style="49"/>
    <col min="10497" max="10497" width="4.140625" style="49" customWidth="1"/>
    <col min="10498" max="10498" width="29.7109375" style="49" customWidth="1"/>
    <col min="10499" max="10499" width="16.85546875" style="49" customWidth="1"/>
    <col min="10500" max="10500" width="17.140625" style="49" customWidth="1"/>
    <col min="10501" max="10535" width="0" style="49" hidden="1" customWidth="1"/>
    <col min="10536" max="10536" width="17" style="49" customWidth="1"/>
    <col min="10537" max="10537" width="15.42578125" style="49" customWidth="1"/>
    <col min="10538" max="10538" width="12" style="49" customWidth="1"/>
    <col min="10539" max="10539" width="11.7109375" style="49" customWidth="1"/>
    <col min="10540" max="10545" width="0" style="49" hidden="1" customWidth="1"/>
    <col min="10546" max="10752" width="15.5703125" style="49"/>
    <col min="10753" max="10753" width="4.140625" style="49" customWidth="1"/>
    <col min="10754" max="10754" width="29.7109375" style="49" customWidth="1"/>
    <col min="10755" max="10755" width="16.85546875" style="49" customWidth="1"/>
    <col min="10756" max="10756" width="17.140625" style="49" customWidth="1"/>
    <col min="10757" max="10791" width="0" style="49" hidden="1" customWidth="1"/>
    <col min="10792" max="10792" width="17" style="49" customWidth="1"/>
    <col min="10793" max="10793" width="15.42578125" style="49" customWidth="1"/>
    <col min="10794" max="10794" width="12" style="49" customWidth="1"/>
    <col min="10795" max="10795" width="11.7109375" style="49" customWidth="1"/>
    <col min="10796" max="10801" width="0" style="49" hidden="1" customWidth="1"/>
    <col min="10802" max="11008" width="15.5703125" style="49"/>
    <col min="11009" max="11009" width="4.140625" style="49" customWidth="1"/>
    <col min="11010" max="11010" width="29.7109375" style="49" customWidth="1"/>
    <col min="11011" max="11011" width="16.85546875" style="49" customWidth="1"/>
    <col min="11012" max="11012" width="17.140625" style="49" customWidth="1"/>
    <col min="11013" max="11047" width="0" style="49" hidden="1" customWidth="1"/>
    <col min="11048" max="11048" width="17" style="49" customWidth="1"/>
    <col min="11049" max="11049" width="15.42578125" style="49" customWidth="1"/>
    <col min="11050" max="11050" width="12" style="49" customWidth="1"/>
    <col min="11051" max="11051" width="11.7109375" style="49" customWidth="1"/>
    <col min="11052" max="11057" width="0" style="49" hidden="1" customWidth="1"/>
    <col min="11058" max="11264" width="15.5703125" style="49"/>
    <col min="11265" max="11265" width="4.140625" style="49" customWidth="1"/>
    <col min="11266" max="11266" width="29.7109375" style="49" customWidth="1"/>
    <col min="11267" max="11267" width="16.85546875" style="49" customWidth="1"/>
    <col min="11268" max="11268" width="17.140625" style="49" customWidth="1"/>
    <col min="11269" max="11303" width="0" style="49" hidden="1" customWidth="1"/>
    <col min="11304" max="11304" width="17" style="49" customWidth="1"/>
    <col min="11305" max="11305" width="15.42578125" style="49" customWidth="1"/>
    <col min="11306" max="11306" width="12" style="49" customWidth="1"/>
    <col min="11307" max="11307" width="11.7109375" style="49" customWidth="1"/>
    <col min="11308" max="11313" width="0" style="49" hidden="1" customWidth="1"/>
    <col min="11314" max="11520" width="15.5703125" style="49"/>
    <col min="11521" max="11521" width="4.140625" style="49" customWidth="1"/>
    <col min="11522" max="11522" width="29.7109375" style="49" customWidth="1"/>
    <col min="11523" max="11523" width="16.85546875" style="49" customWidth="1"/>
    <col min="11524" max="11524" width="17.140625" style="49" customWidth="1"/>
    <col min="11525" max="11559" width="0" style="49" hidden="1" customWidth="1"/>
    <col min="11560" max="11560" width="17" style="49" customWidth="1"/>
    <col min="11561" max="11561" width="15.42578125" style="49" customWidth="1"/>
    <col min="11562" max="11562" width="12" style="49" customWidth="1"/>
    <col min="11563" max="11563" width="11.7109375" style="49" customWidth="1"/>
    <col min="11564" max="11569" width="0" style="49" hidden="1" customWidth="1"/>
    <col min="11570" max="11776" width="15.5703125" style="49"/>
    <col min="11777" max="11777" width="4.140625" style="49" customWidth="1"/>
    <col min="11778" max="11778" width="29.7109375" style="49" customWidth="1"/>
    <col min="11779" max="11779" width="16.85546875" style="49" customWidth="1"/>
    <col min="11780" max="11780" width="17.140625" style="49" customWidth="1"/>
    <col min="11781" max="11815" width="0" style="49" hidden="1" customWidth="1"/>
    <col min="11816" max="11816" width="17" style="49" customWidth="1"/>
    <col min="11817" max="11817" width="15.42578125" style="49" customWidth="1"/>
    <col min="11818" max="11818" width="12" style="49" customWidth="1"/>
    <col min="11819" max="11819" width="11.7109375" style="49" customWidth="1"/>
    <col min="11820" max="11825" width="0" style="49" hidden="1" customWidth="1"/>
    <col min="11826" max="12032" width="15.5703125" style="49"/>
    <col min="12033" max="12033" width="4.140625" style="49" customWidth="1"/>
    <col min="12034" max="12034" width="29.7109375" style="49" customWidth="1"/>
    <col min="12035" max="12035" width="16.85546875" style="49" customWidth="1"/>
    <col min="12036" max="12036" width="17.140625" style="49" customWidth="1"/>
    <col min="12037" max="12071" width="0" style="49" hidden="1" customWidth="1"/>
    <col min="12072" max="12072" width="17" style="49" customWidth="1"/>
    <col min="12073" max="12073" width="15.42578125" style="49" customWidth="1"/>
    <col min="12074" max="12074" width="12" style="49" customWidth="1"/>
    <col min="12075" max="12075" width="11.7109375" style="49" customWidth="1"/>
    <col min="12076" max="12081" width="0" style="49" hidden="1" customWidth="1"/>
    <col min="12082" max="12288" width="15.5703125" style="49"/>
    <col min="12289" max="12289" width="4.140625" style="49" customWidth="1"/>
    <col min="12290" max="12290" width="29.7109375" style="49" customWidth="1"/>
    <col min="12291" max="12291" width="16.85546875" style="49" customWidth="1"/>
    <col min="12292" max="12292" width="17.140625" style="49" customWidth="1"/>
    <col min="12293" max="12327" width="0" style="49" hidden="1" customWidth="1"/>
    <col min="12328" max="12328" width="17" style="49" customWidth="1"/>
    <col min="12329" max="12329" width="15.42578125" style="49" customWidth="1"/>
    <col min="12330" max="12330" width="12" style="49" customWidth="1"/>
    <col min="12331" max="12331" width="11.7109375" style="49" customWidth="1"/>
    <col min="12332" max="12337" width="0" style="49" hidden="1" customWidth="1"/>
    <col min="12338" max="12544" width="15.5703125" style="49"/>
    <col min="12545" max="12545" width="4.140625" style="49" customWidth="1"/>
    <col min="12546" max="12546" width="29.7109375" style="49" customWidth="1"/>
    <col min="12547" max="12547" width="16.85546875" style="49" customWidth="1"/>
    <col min="12548" max="12548" width="17.140625" style="49" customWidth="1"/>
    <col min="12549" max="12583" width="0" style="49" hidden="1" customWidth="1"/>
    <col min="12584" max="12584" width="17" style="49" customWidth="1"/>
    <col min="12585" max="12585" width="15.42578125" style="49" customWidth="1"/>
    <col min="12586" max="12586" width="12" style="49" customWidth="1"/>
    <col min="12587" max="12587" width="11.7109375" style="49" customWidth="1"/>
    <col min="12588" max="12593" width="0" style="49" hidden="1" customWidth="1"/>
    <col min="12594" max="12800" width="15.5703125" style="49"/>
    <col min="12801" max="12801" width="4.140625" style="49" customWidth="1"/>
    <col min="12802" max="12802" width="29.7109375" style="49" customWidth="1"/>
    <col min="12803" max="12803" width="16.85546875" style="49" customWidth="1"/>
    <col min="12804" max="12804" width="17.140625" style="49" customWidth="1"/>
    <col min="12805" max="12839" width="0" style="49" hidden="1" customWidth="1"/>
    <col min="12840" max="12840" width="17" style="49" customWidth="1"/>
    <col min="12841" max="12841" width="15.42578125" style="49" customWidth="1"/>
    <col min="12842" max="12842" width="12" style="49" customWidth="1"/>
    <col min="12843" max="12843" width="11.7109375" style="49" customWidth="1"/>
    <col min="12844" max="12849" width="0" style="49" hidden="1" customWidth="1"/>
    <col min="12850" max="13056" width="15.5703125" style="49"/>
    <col min="13057" max="13057" width="4.140625" style="49" customWidth="1"/>
    <col min="13058" max="13058" width="29.7109375" style="49" customWidth="1"/>
    <col min="13059" max="13059" width="16.85546875" style="49" customWidth="1"/>
    <col min="13060" max="13060" width="17.140625" style="49" customWidth="1"/>
    <col min="13061" max="13095" width="0" style="49" hidden="1" customWidth="1"/>
    <col min="13096" max="13096" width="17" style="49" customWidth="1"/>
    <col min="13097" max="13097" width="15.42578125" style="49" customWidth="1"/>
    <col min="13098" max="13098" width="12" style="49" customWidth="1"/>
    <col min="13099" max="13099" width="11.7109375" style="49" customWidth="1"/>
    <col min="13100" max="13105" width="0" style="49" hidden="1" customWidth="1"/>
    <col min="13106" max="13312" width="15.5703125" style="49"/>
    <col min="13313" max="13313" width="4.140625" style="49" customWidth="1"/>
    <col min="13314" max="13314" width="29.7109375" style="49" customWidth="1"/>
    <col min="13315" max="13315" width="16.85546875" style="49" customWidth="1"/>
    <col min="13316" max="13316" width="17.140625" style="49" customWidth="1"/>
    <col min="13317" max="13351" width="0" style="49" hidden="1" customWidth="1"/>
    <col min="13352" max="13352" width="17" style="49" customWidth="1"/>
    <col min="13353" max="13353" width="15.42578125" style="49" customWidth="1"/>
    <col min="13354" max="13354" width="12" style="49" customWidth="1"/>
    <col min="13355" max="13355" width="11.7109375" style="49" customWidth="1"/>
    <col min="13356" max="13361" width="0" style="49" hidden="1" customWidth="1"/>
    <col min="13362" max="13568" width="15.5703125" style="49"/>
    <col min="13569" max="13569" width="4.140625" style="49" customWidth="1"/>
    <col min="13570" max="13570" width="29.7109375" style="49" customWidth="1"/>
    <col min="13571" max="13571" width="16.85546875" style="49" customWidth="1"/>
    <col min="13572" max="13572" width="17.140625" style="49" customWidth="1"/>
    <col min="13573" max="13607" width="0" style="49" hidden="1" customWidth="1"/>
    <col min="13608" max="13608" width="17" style="49" customWidth="1"/>
    <col min="13609" max="13609" width="15.42578125" style="49" customWidth="1"/>
    <col min="13610" max="13610" width="12" style="49" customWidth="1"/>
    <col min="13611" max="13611" width="11.7109375" style="49" customWidth="1"/>
    <col min="13612" max="13617" width="0" style="49" hidden="1" customWidth="1"/>
    <col min="13618" max="13824" width="15.5703125" style="49"/>
    <col min="13825" max="13825" width="4.140625" style="49" customWidth="1"/>
    <col min="13826" max="13826" width="29.7109375" style="49" customWidth="1"/>
    <col min="13827" max="13827" width="16.85546875" style="49" customWidth="1"/>
    <col min="13828" max="13828" width="17.140625" style="49" customWidth="1"/>
    <col min="13829" max="13863" width="0" style="49" hidden="1" customWidth="1"/>
    <col min="13864" max="13864" width="17" style="49" customWidth="1"/>
    <col min="13865" max="13865" width="15.42578125" style="49" customWidth="1"/>
    <col min="13866" max="13866" width="12" style="49" customWidth="1"/>
    <col min="13867" max="13867" width="11.7109375" style="49" customWidth="1"/>
    <col min="13868" max="13873" width="0" style="49" hidden="1" customWidth="1"/>
    <col min="13874" max="14080" width="15.5703125" style="49"/>
    <col min="14081" max="14081" width="4.140625" style="49" customWidth="1"/>
    <col min="14082" max="14082" width="29.7109375" style="49" customWidth="1"/>
    <col min="14083" max="14083" width="16.85546875" style="49" customWidth="1"/>
    <col min="14084" max="14084" width="17.140625" style="49" customWidth="1"/>
    <col min="14085" max="14119" width="0" style="49" hidden="1" customWidth="1"/>
    <col min="14120" max="14120" width="17" style="49" customWidth="1"/>
    <col min="14121" max="14121" width="15.42578125" style="49" customWidth="1"/>
    <col min="14122" max="14122" width="12" style="49" customWidth="1"/>
    <col min="14123" max="14123" width="11.7109375" style="49" customWidth="1"/>
    <col min="14124" max="14129" width="0" style="49" hidden="1" customWidth="1"/>
    <col min="14130" max="14336" width="15.5703125" style="49"/>
    <col min="14337" max="14337" width="4.140625" style="49" customWidth="1"/>
    <col min="14338" max="14338" width="29.7109375" style="49" customWidth="1"/>
    <col min="14339" max="14339" width="16.85546875" style="49" customWidth="1"/>
    <col min="14340" max="14340" width="17.140625" style="49" customWidth="1"/>
    <col min="14341" max="14375" width="0" style="49" hidden="1" customWidth="1"/>
    <col min="14376" max="14376" width="17" style="49" customWidth="1"/>
    <col min="14377" max="14377" width="15.42578125" style="49" customWidth="1"/>
    <col min="14378" max="14378" width="12" style="49" customWidth="1"/>
    <col min="14379" max="14379" width="11.7109375" style="49" customWidth="1"/>
    <col min="14380" max="14385" width="0" style="49" hidden="1" customWidth="1"/>
    <col min="14386" max="14592" width="15.5703125" style="49"/>
    <col min="14593" max="14593" width="4.140625" style="49" customWidth="1"/>
    <col min="14594" max="14594" width="29.7109375" style="49" customWidth="1"/>
    <col min="14595" max="14595" width="16.85546875" style="49" customWidth="1"/>
    <col min="14596" max="14596" width="17.140625" style="49" customWidth="1"/>
    <col min="14597" max="14631" width="0" style="49" hidden="1" customWidth="1"/>
    <col min="14632" max="14632" width="17" style="49" customWidth="1"/>
    <col min="14633" max="14633" width="15.42578125" style="49" customWidth="1"/>
    <col min="14634" max="14634" width="12" style="49" customWidth="1"/>
    <col min="14635" max="14635" width="11.7109375" style="49" customWidth="1"/>
    <col min="14636" max="14641" width="0" style="49" hidden="1" customWidth="1"/>
    <col min="14642" max="14848" width="15.5703125" style="49"/>
    <col min="14849" max="14849" width="4.140625" style="49" customWidth="1"/>
    <col min="14850" max="14850" width="29.7109375" style="49" customWidth="1"/>
    <col min="14851" max="14851" width="16.85546875" style="49" customWidth="1"/>
    <col min="14852" max="14852" width="17.140625" style="49" customWidth="1"/>
    <col min="14853" max="14887" width="0" style="49" hidden="1" customWidth="1"/>
    <col min="14888" max="14888" width="17" style="49" customWidth="1"/>
    <col min="14889" max="14889" width="15.42578125" style="49" customWidth="1"/>
    <col min="14890" max="14890" width="12" style="49" customWidth="1"/>
    <col min="14891" max="14891" width="11.7109375" style="49" customWidth="1"/>
    <col min="14892" max="14897" width="0" style="49" hidden="1" customWidth="1"/>
    <col min="14898" max="15104" width="15.5703125" style="49"/>
    <col min="15105" max="15105" width="4.140625" style="49" customWidth="1"/>
    <col min="15106" max="15106" width="29.7109375" style="49" customWidth="1"/>
    <col min="15107" max="15107" width="16.85546875" style="49" customWidth="1"/>
    <col min="15108" max="15108" width="17.140625" style="49" customWidth="1"/>
    <col min="15109" max="15143" width="0" style="49" hidden="1" customWidth="1"/>
    <col min="15144" max="15144" width="17" style="49" customWidth="1"/>
    <col min="15145" max="15145" width="15.42578125" style="49" customWidth="1"/>
    <col min="15146" max="15146" width="12" style="49" customWidth="1"/>
    <col min="15147" max="15147" width="11.7109375" style="49" customWidth="1"/>
    <col min="15148" max="15153" width="0" style="49" hidden="1" customWidth="1"/>
    <col min="15154" max="15360" width="15.5703125" style="49"/>
    <col min="15361" max="15361" width="4.140625" style="49" customWidth="1"/>
    <col min="15362" max="15362" width="29.7109375" style="49" customWidth="1"/>
    <col min="15363" max="15363" width="16.85546875" style="49" customWidth="1"/>
    <col min="15364" max="15364" width="17.140625" style="49" customWidth="1"/>
    <col min="15365" max="15399" width="0" style="49" hidden="1" customWidth="1"/>
    <col min="15400" max="15400" width="17" style="49" customWidth="1"/>
    <col min="15401" max="15401" width="15.42578125" style="49" customWidth="1"/>
    <col min="15402" max="15402" width="12" style="49" customWidth="1"/>
    <col min="15403" max="15403" width="11.7109375" style="49" customWidth="1"/>
    <col min="15404" max="15409" width="0" style="49" hidden="1" customWidth="1"/>
    <col min="15410" max="15616" width="15.5703125" style="49"/>
    <col min="15617" max="15617" width="4.140625" style="49" customWidth="1"/>
    <col min="15618" max="15618" width="29.7109375" style="49" customWidth="1"/>
    <col min="15619" max="15619" width="16.85546875" style="49" customWidth="1"/>
    <col min="15620" max="15620" width="17.140625" style="49" customWidth="1"/>
    <col min="15621" max="15655" width="0" style="49" hidden="1" customWidth="1"/>
    <col min="15656" max="15656" width="17" style="49" customWidth="1"/>
    <col min="15657" max="15657" width="15.42578125" style="49" customWidth="1"/>
    <col min="15658" max="15658" width="12" style="49" customWidth="1"/>
    <col min="15659" max="15659" width="11.7109375" style="49" customWidth="1"/>
    <col min="15660" max="15665" width="0" style="49" hidden="1" customWidth="1"/>
    <col min="15666" max="15872" width="15.5703125" style="49"/>
    <col min="15873" max="15873" width="4.140625" style="49" customWidth="1"/>
    <col min="15874" max="15874" width="29.7109375" style="49" customWidth="1"/>
    <col min="15875" max="15875" width="16.85546875" style="49" customWidth="1"/>
    <col min="15876" max="15876" width="17.140625" style="49" customWidth="1"/>
    <col min="15877" max="15911" width="0" style="49" hidden="1" customWidth="1"/>
    <col min="15912" max="15912" width="17" style="49" customWidth="1"/>
    <col min="15913" max="15913" width="15.42578125" style="49" customWidth="1"/>
    <col min="15914" max="15914" width="12" style="49" customWidth="1"/>
    <col min="15915" max="15915" width="11.7109375" style="49" customWidth="1"/>
    <col min="15916" max="15921" width="0" style="49" hidden="1" customWidth="1"/>
    <col min="15922" max="16128" width="15.5703125" style="49"/>
    <col min="16129" max="16129" width="4.140625" style="49" customWidth="1"/>
    <col min="16130" max="16130" width="29.7109375" style="49" customWidth="1"/>
    <col min="16131" max="16131" width="16.85546875" style="49" customWidth="1"/>
    <col min="16132" max="16132" width="17.140625" style="49" customWidth="1"/>
    <col min="16133" max="16167" width="0" style="49" hidden="1" customWidth="1"/>
    <col min="16168" max="16168" width="17" style="49" customWidth="1"/>
    <col min="16169" max="16169" width="15.42578125" style="49" customWidth="1"/>
    <col min="16170" max="16170" width="12" style="49" customWidth="1"/>
    <col min="16171" max="16171" width="11.7109375" style="49" customWidth="1"/>
    <col min="16172" max="16177" width="0" style="49" hidden="1" customWidth="1"/>
    <col min="16178" max="16384" width="15.5703125" style="49"/>
  </cols>
  <sheetData>
    <row r="1" spans="1:49" s="1" customFormat="1" ht="20.25" customHeight="1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</row>
    <row r="2" spans="1:49" s="1" customFormat="1" ht="19.5" customHeight="1">
      <c r="A2" s="104" t="s">
        <v>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</row>
    <row r="3" spans="1:49" s="9" customFormat="1" ht="36" customHeight="1">
      <c r="A3" s="105" t="s">
        <v>3</v>
      </c>
      <c r="B3" s="108" t="s">
        <v>4</v>
      </c>
      <c r="C3" s="105" t="s">
        <v>5</v>
      </c>
      <c r="D3" s="111" t="s">
        <v>6</v>
      </c>
      <c r="E3" s="114" t="s">
        <v>7</v>
      </c>
      <c r="F3" s="115" t="s">
        <v>8</v>
      </c>
      <c r="G3" s="114" t="s">
        <v>9</v>
      </c>
      <c r="H3" s="114" t="s">
        <v>10</v>
      </c>
      <c r="I3" s="2" t="s">
        <v>11</v>
      </c>
      <c r="J3" s="3" t="s">
        <v>12</v>
      </c>
      <c r="K3" s="4" t="s">
        <v>13</v>
      </c>
      <c r="L3" s="3" t="s">
        <v>14</v>
      </c>
      <c r="M3" s="4" t="s">
        <v>15</v>
      </c>
      <c r="N3" s="3" t="s">
        <v>16</v>
      </c>
      <c r="O3" s="87" t="s">
        <v>17</v>
      </c>
      <c r="P3" s="87"/>
      <c r="Q3" s="5"/>
      <c r="R3" s="5"/>
      <c r="S3" s="5"/>
      <c r="T3" s="5"/>
      <c r="U3" s="87" t="s">
        <v>18</v>
      </c>
      <c r="V3" s="87"/>
      <c r="W3" s="6" t="s">
        <v>19</v>
      </c>
      <c r="X3" s="7" t="s">
        <v>20</v>
      </c>
      <c r="Y3" s="7"/>
      <c r="Z3" s="8" t="s">
        <v>21</v>
      </c>
      <c r="AA3" s="8" t="s">
        <v>21</v>
      </c>
      <c r="AB3" s="88" t="s">
        <v>22</v>
      </c>
      <c r="AC3" s="89"/>
      <c r="AD3" s="89"/>
      <c r="AE3" s="89"/>
      <c r="AF3" s="89"/>
      <c r="AG3" s="90"/>
      <c r="AH3" s="91" t="s">
        <v>23</v>
      </c>
      <c r="AI3" s="92"/>
      <c r="AJ3" s="92"/>
      <c r="AK3" s="92"/>
      <c r="AL3" s="92"/>
      <c r="AM3" s="93"/>
      <c r="AN3" s="94" t="s">
        <v>24</v>
      </c>
      <c r="AO3" s="95"/>
      <c r="AP3" s="95"/>
      <c r="AQ3" s="95"/>
      <c r="AR3" s="95"/>
      <c r="AS3" s="96"/>
    </row>
    <row r="4" spans="1:49" s="9" customFormat="1" ht="21" customHeight="1">
      <c r="A4" s="106"/>
      <c r="B4" s="109"/>
      <c r="C4" s="106"/>
      <c r="D4" s="112"/>
      <c r="E4" s="114"/>
      <c r="F4" s="116"/>
      <c r="G4" s="114"/>
      <c r="H4" s="114"/>
      <c r="I4" s="3"/>
      <c r="J4" s="3"/>
      <c r="K4" s="3"/>
      <c r="L4" s="3"/>
      <c r="M4" s="3"/>
      <c r="N4" s="3"/>
      <c r="O4" s="10" t="s">
        <v>25</v>
      </c>
      <c r="P4" s="10" t="s">
        <v>26</v>
      </c>
      <c r="Q4" s="10"/>
      <c r="R4" s="10"/>
      <c r="S4" s="10"/>
      <c r="T4" s="10"/>
      <c r="U4" s="10" t="s">
        <v>27</v>
      </c>
      <c r="V4" s="10" t="s">
        <v>26</v>
      </c>
      <c r="W4" s="7"/>
      <c r="X4" s="7"/>
      <c r="Y4" s="7"/>
      <c r="Z4" s="10" t="s">
        <v>28</v>
      </c>
      <c r="AA4" s="10" t="s">
        <v>26</v>
      </c>
      <c r="AB4" s="83" t="s">
        <v>29</v>
      </c>
      <c r="AC4" s="84"/>
      <c r="AD4" s="97" t="s">
        <v>30</v>
      </c>
      <c r="AE4" s="98"/>
      <c r="AF4" s="99" t="s">
        <v>31</v>
      </c>
      <c r="AG4" s="100"/>
      <c r="AH4" s="101" t="s">
        <v>29</v>
      </c>
      <c r="AI4" s="102"/>
      <c r="AJ4" s="101" t="s">
        <v>30</v>
      </c>
      <c r="AK4" s="102"/>
      <c r="AL4" s="81" t="s">
        <v>31</v>
      </c>
      <c r="AM4" s="82"/>
      <c r="AN4" s="83" t="s">
        <v>29</v>
      </c>
      <c r="AO4" s="84"/>
      <c r="AP4" s="83" t="s">
        <v>30</v>
      </c>
      <c r="AQ4" s="84"/>
      <c r="AR4" s="85" t="s">
        <v>31</v>
      </c>
      <c r="AS4" s="86"/>
      <c r="AT4" s="81" t="s">
        <v>32</v>
      </c>
      <c r="AU4" s="82"/>
      <c r="AV4" s="81" t="s">
        <v>33</v>
      </c>
      <c r="AW4" s="82"/>
    </row>
    <row r="5" spans="1:49" s="9" customFormat="1" ht="48.75" customHeight="1">
      <c r="A5" s="107"/>
      <c r="B5" s="110"/>
      <c r="C5" s="107"/>
      <c r="D5" s="113"/>
      <c r="E5" s="3"/>
      <c r="F5" s="11"/>
      <c r="G5" s="3"/>
      <c r="H5" s="3"/>
      <c r="I5" s="3"/>
      <c r="J5" s="3"/>
      <c r="K5" s="3"/>
      <c r="L5" s="3"/>
      <c r="M5" s="3"/>
      <c r="N5" s="3"/>
      <c r="O5" s="10"/>
      <c r="P5" s="10"/>
      <c r="Q5" s="10"/>
      <c r="R5" s="10"/>
      <c r="S5" s="10"/>
      <c r="T5" s="10"/>
      <c r="U5" s="10"/>
      <c r="V5" s="10"/>
      <c r="W5" s="7"/>
      <c r="X5" s="7"/>
      <c r="Y5" s="7"/>
      <c r="Z5" s="10"/>
      <c r="AA5" s="10"/>
      <c r="AB5" s="12" t="s">
        <v>34</v>
      </c>
      <c r="AC5" s="12" t="s">
        <v>35</v>
      </c>
      <c r="AD5" s="12" t="s">
        <v>34</v>
      </c>
      <c r="AE5" s="13" t="s">
        <v>35</v>
      </c>
      <c r="AF5" s="14" t="s">
        <v>34</v>
      </c>
      <c r="AG5" s="14" t="s">
        <v>35</v>
      </c>
      <c r="AH5" s="15" t="s">
        <v>34</v>
      </c>
      <c r="AI5" s="15" t="s">
        <v>35</v>
      </c>
      <c r="AJ5" s="15" t="s">
        <v>34</v>
      </c>
      <c r="AK5" s="15" t="s">
        <v>35</v>
      </c>
      <c r="AL5" s="14" t="s">
        <v>34</v>
      </c>
      <c r="AM5" s="14" t="s">
        <v>35</v>
      </c>
      <c r="AN5" s="16" t="s">
        <v>34</v>
      </c>
      <c r="AO5" s="16" t="s">
        <v>35</v>
      </c>
      <c r="AP5" s="16" t="s">
        <v>34</v>
      </c>
      <c r="AQ5" s="16" t="s">
        <v>35</v>
      </c>
      <c r="AR5" s="17" t="s">
        <v>34</v>
      </c>
      <c r="AS5" s="17" t="s">
        <v>35</v>
      </c>
      <c r="AT5" s="14" t="s">
        <v>34</v>
      </c>
      <c r="AU5" s="14" t="s">
        <v>35</v>
      </c>
      <c r="AV5" s="14" t="s">
        <v>34</v>
      </c>
      <c r="AW5" s="14" t="s">
        <v>35</v>
      </c>
    </row>
    <row r="6" spans="1:49" s="32" customFormat="1" ht="27" customHeight="1">
      <c r="A6" s="18">
        <v>1</v>
      </c>
      <c r="B6" s="19" t="s">
        <v>36</v>
      </c>
      <c r="C6" s="18">
        <v>13586</v>
      </c>
      <c r="D6" s="18">
        <v>4490</v>
      </c>
      <c r="E6" s="20">
        <f>ROUND(C6*63*68/100,0)</f>
        <v>582024</v>
      </c>
      <c r="F6" s="20">
        <f>ROUND(C6*63*66/100,0)</f>
        <v>564906</v>
      </c>
      <c r="G6" s="20">
        <f>ROUND(D6*60*66/100,0)</f>
        <v>177804</v>
      </c>
      <c r="H6" s="20">
        <f>ROUND(D6*61*62/100,0)</f>
        <v>169812</v>
      </c>
      <c r="I6" s="20">
        <f t="shared" ref="I6:I26" si="0">ROUND(H6*100/100000,0)</f>
        <v>170</v>
      </c>
      <c r="J6" s="21">
        <v>7</v>
      </c>
      <c r="K6" s="20">
        <f t="shared" ref="K6:K26" si="1">ROUND(E6*33/100000,0)</f>
        <v>192</v>
      </c>
      <c r="L6" s="20">
        <v>7</v>
      </c>
      <c r="M6" s="20">
        <f t="shared" ref="M6:M26" si="2">ROUND(F6*67/100000,0)</f>
        <v>378</v>
      </c>
      <c r="N6" s="20">
        <v>6</v>
      </c>
      <c r="O6" s="22">
        <f t="shared" ref="O6:O26" si="3">K6+L6</f>
        <v>199</v>
      </c>
      <c r="P6" s="22">
        <f t="shared" ref="P6:P26" si="4">M6+N6</f>
        <v>384</v>
      </c>
      <c r="Q6" s="22">
        <f t="shared" ref="Q6:Q26" si="5">ROUND(O6/3,0)</f>
        <v>66</v>
      </c>
      <c r="R6" s="22"/>
      <c r="S6" s="22">
        <f t="shared" ref="S6:S26" si="6">ROUND(P6/3,0)</f>
        <v>128</v>
      </c>
      <c r="T6" s="22"/>
      <c r="U6" s="23">
        <f t="shared" ref="U6:U26" si="7">W6+X6</f>
        <v>91</v>
      </c>
      <c r="V6" s="22">
        <f t="shared" ref="V6:V26" si="8">I6+J6</f>
        <v>177</v>
      </c>
      <c r="W6" s="20">
        <f t="shared" ref="W6:W26" si="9">ROUND(G6*50/100000,0)</f>
        <v>89</v>
      </c>
      <c r="X6" s="20">
        <v>2</v>
      </c>
      <c r="Y6" s="20">
        <f t="shared" ref="Y6:Y24" si="10">ROUND(U6/3,0)</f>
        <v>30</v>
      </c>
      <c r="Z6" s="24">
        <f t="shared" ref="Z6:AA26" si="11">O6+U6</f>
        <v>290</v>
      </c>
      <c r="AA6" s="24">
        <f t="shared" si="11"/>
        <v>561</v>
      </c>
      <c r="AB6" s="25">
        <v>88.5</v>
      </c>
      <c r="AC6" s="25">
        <v>320</v>
      </c>
      <c r="AD6" s="25">
        <v>23</v>
      </c>
      <c r="AE6" s="25">
        <v>108</v>
      </c>
      <c r="AF6" s="26">
        <f>AB6+AD6</f>
        <v>111.5</v>
      </c>
      <c r="AG6" s="26">
        <f>AC6+AE6</f>
        <v>428</v>
      </c>
      <c r="AH6" s="27">
        <v>182</v>
      </c>
      <c r="AI6" s="27">
        <v>370</v>
      </c>
      <c r="AJ6" s="27">
        <v>94</v>
      </c>
      <c r="AK6" s="27">
        <v>187</v>
      </c>
      <c r="AL6" s="28">
        <f>AH6+AJ6</f>
        <v>276</v>
      </c>
      <c r="AM6" s="28">
        <f>AI6+AK6</f>
        <v>557</v>
      </c>
      <c r="AN6" s="29">
        <f>K6+L6</f>
        <v>199</v>
      </c>
      <c r="AO6" s="29">
        <f>M6+N6</f>
        <v>384</v>
      </c>
      <c r="AP6" s="29">
        <f>W6+X6</f>
        <v>91</v>
      </c>
      <c r="AQ6" s="29">
        <f>I6+J6</f>
        <v>177</v>
      </c>
      <c r="AR6" s="30">
        <f>AN6+AP6</f>
        <v>290</v>
      </c>
      <c r="AS6" s="30">
        <f>AO6+AQ6</f>
        <v>561</v>
      </c>
      <c r="AT6" s="31">
        <f>AL6+AF6</f>
        <v>387.5</v>
      </c>
      <c r="AU6" s="31">
        <f>AM6+AG6</f>
        <v>985</v>
      </c>
      <c r="AV6" s="31">
        <f>AT6-AL6</f>
        <v>111.5</v>
      </c>
      <c r="AW6" s="31">
        <f>AU6-AM6</f>
        <v>428</v>
      </c>
    </row>
    <row r="7" spans="1:49" s="32" customFormat="1" ht="27" customHeight="1">
      <c r="A7" s="18">
        <v>2</v>
      </c>
      <c r="B7" s="19" t="s">
        <v>37</v>
      </c>
      <c r="C7" s="18">
        <v>15434</v>
      </c>
      <c r="D7" s="18">
        <v>5241</v>
      </c>
      <c r="E7" s="20">
        <f t="shared" ref="E7:E28" si="12">ROUND(C7*63*68/100,0)</f>
        <v>661193</v>
      </c>
      <c r="F7" s="20">
        <f t="shared" ref="F7:F28" si="13">ROUND(C7*63*66/100,0)</f>
        <v>641746</v>
      </c>
      <c r="G7" s="20">
        <f t="shared" ref="G7:G28" si="14">ROUND(D7*60*66/100,0)</f>
        <v>207544</v>
      </c>
      <c r="H7" s="20">
        <f t="shared" ref="H7:H28" si="15">ROUND(D7*61*62/100,0)</f>
        <v>198215</v>
      </c>
      <c r="I7" s="20">
        <f t="shared" si="0"/>
        <v>198</v>
      </c>
      <c r="J7" s="21">
        <v>6</v>
      </c>
      <c r="K7" s="20">
        <f t="shared" si="1"/>
        <v>218</v>
      </c>
      <c r="L7" s="20">
        <v>7</v>
      </c>
      <c r="M7" s="20">
        <f t="shared" si="2"/>
        <v>430</v>
      </c>
      <c r="N7" s="20">
        <v>6</v>
      </c>
      <c r="O7" s="22">
        <f t="shared" si="3"/>
        <v>225</v>
      </c>
      <c r="P7" s="22">
        <f t="shared" si="4"/>
        <v>436</v>
      </c>
      <c r="Q7" s="22">
        <f t="shared" si="5"/>
        <v>75</v>
      </c>
      <c r="R7" s="22"/>
      <c r="S7" s="22">
        <f t="shared" si="6"/>
        <v>145</v>
      </c>
      <c r="T7" s="22"/>
      <c r="U7" s="22">
        <f t="shared" si="7"/>
        <v>106</v>
      </c>
      <c r="V7" s="22">
        <f t="shared" si="8"/>
        <v>204</v>
      </c>
      <c r="W7" s="20">
        <f t="shared" si="9"/>
        <v>104</v>
      </c>
      <c r="X7" s="20">
        <v>2</v>
      </c>
      <c r="Y7" s="20">
        <f t="shared" si="10"/>
        <v>35</v>
      </c>
      <c r="Z7" s="24">
        <f t="shared" si="11"/>
        <v>331</v>
      </c>
      <c r="AA7" s="24">
        <f t="shared" si="11"/>
        <v>640</v>
      </c>
      <c r="AB7" s="25">
        <v>0.34</v>
      </c>
      <c r="AC7" s="25">
        <v>150</v>
      </c>
      <c r="AD7" s="25"/>
      <c r="AE7" s="25">
        <v>170.37</v>
      </c>
      <c r="AF7" s="26">
        <f t="shared" ref="AF7:AG26" si="16">AB7+AD7</f>
        <v>0.34</v>
      </c>
      <c r="AG7" s="26">
        <f t="shared" si="16"/>
        <v>320.37</v>
      </c>
      <c r="AH7" s="27">
        <v>221</v>
      </c>
      <c r="AI7" s="27">
        <v>448</v>
      </c>
      <c r="AJ7" s="27">
        <v>91</v>
      </c>
      <c r="AK7" s="27">
        <v>181</v>
      </c>
      <c r="AL7" s="28">
        <f t="shared" ref="AL7:AM26" si="17">AH7+AJ7</f>
        <v>312</v>
      </c>
      <c r="AM7" s="28">
        <f t="shared" si="17"/>
        <v>629</v>
      </c>
      <c r="AN7" s="29">
        <f t="shared" ref="AN7:AN28" si="18">K7+L7</f>
        <v>225</v>
      </c>
      <c r="AO7" s="29">
        <f t="shared" ref="AO7:AO27" si="19">M7+N7</f>
        <v>436</v>
      </c>
      <c r="AP7" s="29">
        <f t="shared" ref="AP7:AP28" si="20">W7+X7</f>
        <v>106</v>
      </c>
      <c r="AQ7" s="29">
        <f t="shared" ref="AQ7:AQ28" si="21">I7+J7</f>
        <v>204</v>
      </c>
      <c r="AR7" s="30">
        <f t="shared" ref="AR7:AS26" si="22">AN7+AP7</f>
        <v>331</v>
      </c>
      <c r="AS7" s="30">
        <f t="shared" si="22"/>
        <v>640</v>
      </c>
      <c r="AT7" s="31">
        <f t="shared" ref="AT7:AU26" si="23">AL7+AF7</f>
        <v>312.33999999999997</v>
      </c>
      <c r="AU7" s="31">
        <f>AM7+AG7</f>
        <v>949.37</v>
      </c>
      <c r="AV7" s="31">
        <f t="shared" ref="AV7:AW26" si="24">AT7-AL7</f>
        <v>0.33999999999997499</v>
      </c>
      <c r="AW7" s="31">
        <f t="shared" si="24"/>
        <v>320.37</v>
      </c>
    </row>
    <row r="8" spans="1:49" s="32" customFormat="1" ht="27" customHeight="1">
      <c r="A8" s="18">
        <v>3</v>
      </c>
      <c r="B8" s="19" t="s">
        <v>38</v>
      </c>
      <c r="C8" s="18">
        <v>11929</v>
      </c>
      <c r="D8" s="18">
        <v>3986</v>
      </c>
      <c r="E8" s="20">
        <f t="shared" si="12"/>
        <v>511038</v>
      </c>
      <c r="F8" s="20">
        <f t="shared" si="13"/>
        <v>496008</v>
      </c>
      <c r="G8" s="20">
        <f t="shared" si="14"/>
        <v>157846</v>
      </c>
      <c r="H8" s="20">
        <f t="shared" si="15"/>
        <v>150751</v>
      </c>
      <c r="I8" s="20">
        <f t="shared" si="0"/>
        <v>151</v>
      </c>
      <c r="J8" s="21">
        <v>6</v>
      </c>
      <c r="K8" s="20">
        <f t="shared" si="1"/>
        <v>169</v>
      </c>
      <c r="L8" s="20">
        <v>7</v>
      </c>
      <c r="M8" s="20">
        <f t="shared" si="2"/>
        <v>332</v>
      </c>
      <c r="N8" s="20">
        <v>6</v>
      </c>
      <c r="O8" s="22">
        <f t="shared" si="3"/>
        <v>176</v>
      </c>
      <c r="P8" s="22">
        <f t="shared" si="4"/>
        <v>338</v>
      </c>
      <c r="Q8" s="22">
        <f t="shared" si="5"/>
        <v>59</v>
      </c>
      <c r="R8" s="22"/>
      <c r="S8" s="22">
        <f t="shared" si="6"/>
        <v>113</v>
      </c>
      <c r="T8" s="22"/>
      <c r="U8" s="22">
        <f t="shared" si="7"/>
        <v>81</v>
      </c>
      <c r="V8" s="22">
        <f t="shared" si="8"/>
        <v>157</v>
      </c>
      <c r="W8" s="20">
        <f t="shared" si="9"/>
        <v>79</v>
      </c>
      <c r="X8" s="20">
        <v>2</v>
      </c>
      <c r="Y8" s="20">
        <f t="shared" si="10"/>
        <v>27</v>
      </c>
      <c r="Z8" s="24">
        <f t="shared" si="11"/>
        <v>257</v>
      </c>
      <c r="AA8" s="24">
        <f t="shared" si="11"/>
        <v>495</v>
      </c>
      <c r="AB8" s="25">
        <v>13.35</v>
      </c>
      <c r="AC8" s="25">
        <v>276.85000000000002</v>
      </c>
      <c r="AD8" s="25">
        <v>4.6500000000000004</v>
      </c>
      <c r="AE8" s="25">
        <v>67.61</v>
      </c>
      <c r="AF8" s="26">
        <f t="shared" si="16"/>
        <v>18</v>
      </c>
      <c r="AG8" s="26">
        <f t="shared" si="16"/>
        <v>344.46000000000004</v>
      </c>
      <c r="AH8" s="27">
        <v>160</v>
      </c>
      <c r="AI8" s="27">
        <v>324</v>
      </c>
      <c r="AJ8" s="27">
        <v>92</v>
      </c>
      <c r="AK8" s="27">
        <v>183</v>
      </c>
      <c r="AL8" s="28">
        <f t="shared" si="17"/>
        <v>252</v>
      </c>
      <c r="AM8" s="28">
        <f t="shared" si="17"/>
        <v>507</v>
      </c>
      <c r="AN8" s="29">
        <f t="shared" si="18"/>
        <v>176</v>
      </c>
      <c r="AO8" s="29">
        <f t="shared" si="19"/>
        <v>338</v>
      </c>
      <c r="AP8" s="29">
        <f t="shared" si="20"/>
        <v>81</v>
      </c>
      <c r="AQ8" s="29">
        <f t="shared" si="21"/>
        <v>157</v>
      </c>
      <c r="AR8" s="30">
        <f t="shared" si="22"/>
        <v>257</v>
      </c>
      <c r="AS8" s="30">
        <f t="shared" si="22"/>
        <v>495</v>
      </c>
      <c r="AT8" s="31">
        <f t="shared" si="23"/>
        <v>270</v>
      </c>
      <c r="AU8" s="31">
        <f>AM8+AG8</f>
        <v>851.46</v>
      </c>
      <c r="AV8" s="31">
        <f t="shared" si="24"/>
        <v>18</v>
      </c>
      <c r="AW8" s="31">
        <f t="shared" si="24"/>
        <v>344.46000000000004</v>
      </c>
    </row>
    <row r="9" spans="1:49" s="32" customFormat="1" ht="27" customHeight="1">
      <c r="A9" s="18">
        <v>4</v>
      </c>
      <c r="B9" s="19" t="s">
        <v>39</v>
      </c>
      <c r="C9" s="18">
        <v>10538</v>
      </c>
      <c r="D9" s="18">
        <v>5599</v>
      </c>
      <c r="E9" s="20">
        <f t="shared" si="12"/>
        <v>451448</v>
      </c>
      <c r="F9" s="20">
        <f t="shared" si="13"/>
        <v>438170</v>
      </c>
      <c r="G9" s="20">
        <f t="shared" si="14"/>
        <v>221720</v>
      </c>
      <c r="H9" s="20">
        <f t="shared" si="15"/>
        <v>211754</v>
      </c>
      <c r="I9" s="20">
        <f t="shared" si="0"/>
        <v>212</v>
      </c>
      <c r="J9" s="21">
        <v>11</v>
      </c>
      <c r="K9" s="20">
        <f t="shared" si="1"/>
        <v>149</v>
      </c>
      <c r="L9" s="20">
        <v>8</v>
      </c>
      <c r="M9" s="20">
        <f t="shared" si="2"/>
        <v>294</v>
      </c>
      <c r="N9" s="20">
        <v>6</v>
      </c>
      <c r="O9" s="22">
        <f t="shared" si="3"/>
        <v>157</v>
      </c>
      <c r="P9" s="22">
        <f t="shared" si="4"/>
        <v>300</v>
      </c>
      <c r="Q9" s="22">
        <f t="shared" si="5"/>
        <v>52</v>
      </c>
      <c r="R9" s="22"/>
      <c r="S9" s="22">
        <f t="shared" si="6"/>
        <v>100</v>
      </c>
      <c r="T9" s="22"/>
      <c r="U9" s="22">
        <f t="shared" si="7"/>
        <v>112</v>
      </c>
      <c r="V9" s="22">
        <f t="shared" si="8"/>
        <v>223</v>
      </c>
      <c r="W9" s="20">
        <f t="shared" si="9"/>
        <v>111</v>
      </c>
      <c r="X9" s="20">
        <v>1</v>
      </c>
      <c r="Y9" s="20">
        <f t="shared" si="10"/>
        <v>37</v>
      </c>
      <c r="Z9" s="24">
        <f t="shared" si="11"/>
        <v>269</v>
      </c>
      <c r="AA9" s="24">
        <f t="shared" si="11"/>
        <v>523</v>
      </c>
      <c r="AB9" s="25">
        <v>54.628</v>
      </c>
      <c r="AC9" s="25">
        <v>199.23500000000001</v>
      </c>
      <c r="AD9" s="25">
        <v>54.756</v>
      </c>
      <c r="AE9" s="25">
        <v>31.922000000000001</v>
      </c>
      <c r="AF9" s="26">
        <f t="shared" si="16"/>
        <v>109.384</v>
      </c>
      <c r="AG9" s="26">
        <f t="shared" si="16"/>
        <v>231.15700000000001</v>
      </c>
      <c r="AH9" s="27">
        <v>159</v>
      </c>
      <c r="AI9" s="27">
        <v>322</v>
      </c>
      <c r="AJ9" s="27">
        <v>69</v>
      </c>
      <c r="AK9" s="27">
        <v>138</v>
      </c>
      <c r="AL9" s="28">
        <f t="shared" si="17"/>
        <v>228</v>
      </c>
      <c r="AM9" s="28">
        <f t="shared" si="17"/>
        <v>460</v>
      </c>
      <c r="AN9" s="29">
        <f t="shared" si="18"/>
        <v>157</v>
      </c>
      <c r="AO9" s="29">
        <f t="shared" si="19"/>
        <v>300</v>
      </c>
      <c r="AP9" s="29">
        <f t="shared" si="20"/>
        <v>112</v>
      </c>
      <c r="AQ9" s="29">
        <f t="shared" si="21"/>
        <v>223</v>
      </c>
      <c r="AR9" s="30">
        <f t="shared" si="22"/>
        <v>269</v>
      </c>
      <c r="AS9" s="30">
        <f t="shared" si="22"/>
        <v>523</v>
      </c>
      <c r="AT9" s="31">
        <f t="shared" si="23"/>
        <v>337.38400000000001</v>
      </c>
      <c r="AU9" s="31">
        <f>AM9+AG9</f>
        <v>691.15700000000004</v>
      </c>
      <c r="AV9" s="31">
        <f t="shared" si="24"/>
        <v>109.38400000000001</v>
      </c>
      <c r="AW9" s="31">
        <f t="shared" si="24"/>
        <v>231.15700000000004</v>
      </c>
    </row>
    <row r="10" spans="1:49" s="32" customFormat="1" ht="27" customHeight="1">
      <c r="A10" s="18">
        <v>5</v>
      </c>
      <c r="B10" s="19" t="s">
        <v>40</v>
      </c>
      <c r="C10" s="18">
        <v>14416</v>
      </c>
      <c r="D10" s="18">
        <v>5722</v>
      </c>
      <c r="E10" s="20">
        <f t="shared" si="12"/>
        <v>617581</v>
      </c>
      <c r="F10" s="20">
        <f t="shared" si="13"/>
        <v>599417</v>
      </c>
      <c r="G10" s="20">
        <f t="shared" si="14"/>
        <v>226591</v>
      </c>
      <c r="H10" s="20">
        <f t="shared" si="15"/>
        <v>216406</v>
      </c>
      <c r="I10" s="20">
        <f t="shared" si="0"/>
        <v>216</v>
      </c>
      <c r="J10" s="21">
        <v>6</v>
      </c>
      <c r="K10" s="20">
        <f t="shared" si="1"/>
        <v>204</v>
      </c>
      <c r="L10" s="20">
        <v>8</v>
      </c>
      <c r="M10" s="20">
        <f t="shared" si="2"/>
        <v>402</v>
      </c>
      <c r="N10" s="20">
        <v>6</v>
      </c>
      <c r="O10" s="22">
        <f t="shared" si="3"/>
        <v>212</v>
      </c>
      <c r="P10" s="22">
        <f t="shared" si="4"/>
        <v>408</v>
      </c>
      <c r="Q10" s="22">
        <f t="shared" si="5"/>
        <v>71</v>
      </c>
      <c r="R10" s="22"/>
      <c r="S10" s="22">
        <f t="shared" si="6"/>
        <v>136</v>
      </c>
      <c r="T10" s="22"/>
      <c r="U10" s="22">
        <f t="shared" si="7"/>
        <v>114</v>
      </c>
      <c r="V10" s="22">
        <f t="shared" si="8"/>
        <v>222</v>
      </c>
      <c r="W10" s="20">
        <f t="shared" si="9"/>
        <v>113</v>
      </c>
      <c r="X10" s="20">
        <v>1</v>
      </c>
      <c r="Y10" s="20">
        <f t="shared" si="10"/>
        <v>38</v>
      </c>
      <c r="Z10" s="24">
        <f t="shared" si="11"/>
        <v>326</v>
      </c>
      <c r="AA10" s="24">
        <f t="shared" si="11"/>
        <v>630</v>
      </c>
      <c r="AB10" s="25">
        <v>148</v>
      </c>
      <c r="AC10" s="25">
        <v>386</v>
      </c>
      <c r="AD10" s="25">
        <v>47</v>
      </c>
      <c r="AE10" s="25">
        <v>195.61</v>
      </c>
      <c r="AF10" s="26">
        <f t="shared" si="16"/>
        <v>195</v>
      </c>
      <c r="AG10" s="26">
        <f t="shared" si="16"/>
        <v>581.61</v>
      </c>
      <c r="AH10" s="27">
        <v>195</v>
      </c>
      <c r="AI10" s="27">
        <v>396</v>
      </c>
      <c r="AJ10" s="27">
        <v>115</v>
      </c>
      <c r="AK10" s="27">
        <v>230</v>
      </c>
      <c r="AL10" s="28">
        <f t="shared" si="17"/>
        <v>310</v>
      </c>
      <c r="AM10" s="28">
        <f t="shared" si="17"/>
        <v>626</v>
      </c>
      <c r="AN10" s="29">
        <f t="shared" si="18"/>
        <v>212</v>
      </c>
      <c r="AO10" s="29">
        <f t="shared" si="19"/>
        <v>408</v>
      </c>
      <c r="AP10" s="29">
        <f t="shared" si="20"/>
        <v>114</v>
      </c>
      <c r="AQ10" s="29">
        <f t="shared" si="21"/>
        <v>222</v>
      </c>
      <c r="AR10" s="30">
        <f t="shared" si="22"/>
        <v>326</v>
      </c>
      <c r="AS10" s="30">
        <f t="shared" si="22"/>
        <v>630</v>
      </c>
      <c r="AT10" s="31">
        <f t="shared" si="23"/>
        <v>505</v>
      </c>
      <c r="AU10" s="31">
        <f>AM10+AG10</f>
        <v>1207.6100000000001</v>
      </c>
      <c r="AV10" s="31">
        <f t="shared" si="24"/>
        <v>195</v>
      </c>
      <c r="AW10" s="31">
        <f t="shared" si="24"/>
        <v>581.61000000000013</v>
      </c>
    </row>
    <row r="11" spans="1:49" s="32" customFormat="1" ht="27" customHeight="1">
      <c r="A11" s="18">
        <v>6</v>
      </c>
      <c r="B11" s="19" t="s">
        <v>41</v>
      </c>
      <c r="C11" s="18">
        <v>18461</v>
      </c>
      <c r="D11" s="18">
        <v>7381</v>
      </c>
      <c r="E11" s="20">
        <f t="shared" si="12"/>
        <v>790869</v>
      </c>
      <c r="F11" s="20">
        <f t="shared" si="13"/>
        <v>767608</v>
      </c>
      <c r="G11" s="20">
        <f t="shared" si="14"/>
        <v>292288</v>
      </c>
      <c r="H11" s="20">
        <f t="shared" si="15"/>
        <v>279149</v>
      </c>
      <c r="I11" s="20">
        <f t="shared" si="0"/>
        <v>279</v>
      </c>
      <c r="J11" s="21">
        <v>6</v>
      </c>
      <c r="K11" s="20">
        <f t="shared" si="1"/>
        <v>261</v>
      </c>
      <c r="L11" s="20">
        <v>8</v>
      </c>
      <c r="M11" s="20">
        <f t="shared" si="2"/>
        <v>514</v>
      </c>
      <c r="N11" s="20">
        <v>6</v>
      </c>
      <c r="O11" s="22">
        <f t="shared" si="3"/>
        <v>269</v>
      </c>
      <c r="P11" s="22">
        <f t="shared" si="4"/>
        <v>520</v>
      </c>
      <c r="Q11" s="22">
        <f t="shared" si="5"/>
        <v>90</v>
      </c>
      <c r="R11" s="22"/>
      <c r="S11" s="22">
        <f t="shared" si="6"/>
        <v>173</v>
      </c>
      <c r="T11" s="22"/>
      <c r="U11" s="22">
        <f t="shared" si="7"/>
        <v>147</v>
      </c>
      <c r="V11" s="22">
        <f t="shared" si="8"/>
        <v>285</v>
      </c>
      <c r="W11" s="20">
        <f t="shared" si="9"/>
        <v>146</v>
      </c>
      <c r="X11" s="20">
        <v>1</v>
      </c>
      <c r="Y11" s="20">
        <f t="shared" si="10"/>
        <v>49</v>
      </c>
      <c r="Z11" s="24">
        <f t="shared" si="11"/>
        <v>416</v>
      </c>
      <c r="AA11" s="24">
        <f t="shared" si="11"/>
        <v>805</v>
      </c>
      <c r="AB11" s="25"/>
      <c r="AC11" s="25"/>
      <c r="AD11" s="25"/>
      <c r="AE11" s="25"/>
      <c r="AF11" s="26">
        <f t="shared" si="16"/>
        <v>0</v>
      </c>
      <c r="AG11" s="26">
        <f t="shared" si="16"/>
        <v>0</v>
      </c>
      <c r="AH11" s="27">
        <v>288</v>
      </c>
      <c r="AI11" s="27">
        <v>584</v>
      </c>
      <c r="AJ11" s="27">
        <v>151</v>
      </c>
      <c r="AK11" s="27">
        <v>302</v>
      </c>
      <c r="AL11" s="28">
        <f t="shared" si="17"/>
        <v>439</v>
      </c>
      <c r="AM11" s="28">
        <f t="shared" si="17"/>
        <v>886</v>
      </c>
      <c r="AN11" s="29">
        <f t="shared" si="18"/>
        <v>269</v>
      </c>
      <c r="AO11" s="29">
        <f t="shared" si="19"/>
        <v>520</v>
      </c>
      <c r="AP11" s="29">
        <f t="shared" si="20"/>
        <v>147</v>
      </c>
      <c r="AQ11" s="29">
        <f t="shared" si="21"/>
        <v>285</v>
      </c>
      <c r="AR11" s="30">
        <f t="shared" si="22"/>
        <v>416</v>
      </c>
      <c r="AS11" s="30">
        <f t="shared" si="22"/>
        <v>805</v>
      </c>
      <c r="AT11" s="31">
        <f t="shared" si="23"/>
        <v>439</v>
      </c>
      <c r="AU11" s="31">
        <f t="shared" si="23"/>
        <v>886</v>
      </c>
      <c r="AV11" s="31">
        <f t="shared" si="24"/>
        <v>0</v>
      </c>
      <c r="AW11" s="31">
        <f t="shared" si="24"/>
        <v>0</v>
      </c>
    </row>
    <row r="12" spans="1:49" s="32" customFormat="1" ht="27" customHeight="1">
      <c r="A12" s="18">
        <v>7</v>
      </c>
      <c r="B12" s="19" t="s">
        <v>42</v>
      </c>
      <c r="C12" s="18">
        <v>16883</v>
      </c>
      <c r="D12" s="18">
        <v>6050</v>
      </c>
      <c r="E12" s="20">
        <f t="shared" si="12"/>
        <v>723268</v>
      </c>
      <c r="F12" s="20">
        <f t="shared" si="13"/>
        <v>701995</v>
      </c>
      <c r="G12" s="20">
        <f t="shared" si="14"/>
        <v>239580</v>
      </c>
      <c r="H12" s="20">
        <f t="shared" si="15"/>
        <v>228811</v>
      </c>
      <c r="I12" s="20">
        <f t="shared" si="0"/>
        <v>229</v>
      </c>
      <c r="J12" s="21">
        <v>7</v>
      </c>
      <c r="K12" s="20">
        <f t="shared" si="1"/>
        <v>239</v>
      </c>
      <c r="L12" s="20">
        <v>7</v>
      </c>
      <c r="M12" s="20">
        <f t="shared" si="2"/>
        <v>470</v>
      </c>
      <c r="N12" s="20">
        <v>6</v>
      </c>
      <c r="O12" s="22">
        <f t="shared" si="3"/>
        <v>246</v>
      </c>
      <c r="P12" s="22">
        <f t="shared" si="4"/>
        <v>476</v>
      </c>
      <c r="Q12" s="22">
        <f t="shared" si="5"/>
        <v>82</v>
      </c>
      <c r="R12" s="22"/>
      <c r="S12" s="22">
        <f t="shared" si="6"/>
        <v>159</v>
      </c>
      <c r="T12" s="22"/>
      <c r="U12" s="22">
        <f t="shared" si="7"/>
        <v>121</v>
      </c>
      <c r="V12" s="22">
        <f t="shared" si="8"/>
        <v>236</v>
      </c>
      <c r="W12" s="20">
        <f t="shared" si="9"/>
        <v>120</v>
      </c>
      <c r="X12" s="20">
        <v>1</v>
      </c>
      <c r="Y12" s="20">
        <f t="shared" si="10"/>
        <v>40</v>
      </c>
      <c r="Z12" s="24">
        <f t="shared" si="11"/>
        <v>367</v>
      </c>
      <c r="AA12" s="24">
        <f t="shared" si="11"/>
        <v>712</v>
      </c>
      <c r="AB12" s="25"/>
      <c r="AC12" s="25"/>
      <c r="AD12" s="25"/>
      <c r="AE12" s="25"/>
      <c r="AF12" s="26">
        <f t="shared" si="16"/>
        <v>0</v>
      </c>
      <c r="AG12" s="26">
        <f t="shared" si="16"/>
        <v>0</v>
      </c>
      <c r="AH12" s="27">
        <v>232</v>
      </c>
      <c r="AI12" s="27">
        <v>472</v>
      </c>
      <c r="AJ12" s="27">
        <v>114</v>
      </c>
      <c r="AK12" s="27">
        <v>229</v>
      </c>
      <c r="AL12" s="28">
        <f t="shared" si="17"/>
        <v>346</v>
      </c>
      <c r="AM12" s="28">
        <f t="shared" si="17"/>
        <v>701</v>
      </c>
      <c r="AN12" s="29">
        <f t="shared" si="18"/>
        <v>246</v>
      </c>
      <c r="AO12" s="29">
        <f t="shared" si="19"/>
        <v>476</v>
      </c>
      <c r="AP12" s="29">
        <f t="shared" si="20"/>
        <v>121</v>
      </c>
      <c r="AQ12" s="29">
        <f t="shared" si="21"/>
        <v>236</v>
      </c>
      <c r="AR12" s="30">
        <f t="shared" si="22"/>
        <v>367</v>
      </c>
      <c r="AS12" s="30">
        <f t="shared" si="22"/>
        <v>712</v>
      </c>
      <c r="AT12" s="31">
        <f t="shared" si="23"/>
        <v>346</v>
      </c>
      <c r="AU12" s="31">
        <f t="shared" si="23"/>
        <v>701</v>
      </c>
      <c r="AV12" s="31">
        <f t="shared" si="24"/>
        <v>0</v>
      </c>
      <c r="AW12" s="31">
        <f t="shared" si="24"/>
        <v>0</v>
      </c>
    </row>
    <row r="13" spans="1:49" s="32" customFormat="1" ht="27" customHeight="1">
      <c r="A13" s="18">
        <v>8</v>
      </c>
      <c r="B13" s="19" t="s">
        <v>43</v>
      </c>
      <c r="C13" s="18">
        <v>21293</v>
      </c>
      <c r="D13" s="18">
        <v>7618</v>
      </c>
      <c r="E13" s="20">
        <f t="shared" si="12"/>
        <v>912192</v>
      </c>
      <c r="F13" s="20">
        <f t="shared" si="13"/>
        <v>885363</v>
      </c>
      <c r="G13" s="20">
        <f t="shared" si="14"/>
        <v>301673</v>
      </c>
      <c r="H13" s="20">
        <f t="shared" si="15"/>
        <v>288113</v>
      </c>
      <c r="I13" s="20">
        <f t="shared" si="0"/>
        <v>288</v>
      </c>
      <c r="J13" s="21">
        <v>6</v>
      </c>
      <c r="K13" s="20">
        <f t="shared" si="1"/>
        <v>301</v>
      </c>
      <c r="L13" s="20">
        <v>7</v>
      </c>
      <c r="M13" s="20">
        <f t="shared" si="2"/>
        <v>593</v>
      </c>
      <c r="N13" s="20">
        <v>6</v>
      </c>
      <c r="O13" s="22">
        <f t="shared" si="3"/>
        <v>308</v>
      </c>
      <c r="P13" s="22">
        <f t="shared" si="4"/>
        <v>599</v>
      </c>
      <c r="Q13" s="22">
        <f t="shared" si="5"/>
        <v>103</v>
      </c>
      <c r="R13" s="22"/>
      <c r="S13" s="22">
        <f t="shared" si="6"/>
        <v>200</v>
      </c>
      <c r="T13" s="22"/>
      <c r="U13" s="22">
        <f t="shared" si="7"/>
        <v>152</v>
      </c>
      <c r="V13" s="22">
        <f t="shared" si="8"/>
        <v>294</v>
      </c>
      <c r="W13" s="20">
        <f t="shared" si="9"/>
        <v>151</v>
      </c>
      <c r="X13" s="20">
        <v>1</v>
      </c>
      <c r="Y13" s="20">
        <f t="shared" si="10"/>
        <v>51</v>
      </c>
      <c r="Z13" s="24">
        <f t="shared" si="11"/>
        <v>460</v>
      </c>
      <c r="AA13" s="24">
        <f t="shared" si="11"/>
        <v>893</v>
      </c>
      <c r="AB13" s="25">
        <v>0</v>
      </c>
      <c r="AC13" s="25">
        <v>346.39699999999999</v>
      </c>
      <c r="AD13" s="25">
        <v>8.8699999999999992</v>
      </c>
      <c r="AE13" s="25">
        <v>151.72</v>
      </c>
      <c r="AF13" s="26">
        <f t="shared" si="16"/>
        <v>8.8699999999999992</v>
      </c>
      <c r="AG13" s="26">
        <f t="shared" si="16"/>
        <v>498.11699999999996</v>
      </c>
      <c r="AH13" s="27">
        <v>280</v>
      </c>
      <c r="AI13" s="27">
        <v>569</v>
      </c>
      <c r="AJ13" s="27">
        <v>157</v>
      </c>
      <c r="AK13" s="27">
        <v>315</v>
      </c>
      <c r="AL13" s="28">
        <f t="shared" si="17"/>
        <v>437</v>
      </c>
      <c r="AM13" s="28">
        <f t="shared" si="17"/>
        <v>884</v>
      </c>
      <c r="AN13" s="29">
        <f t="shared" si="18"/>
        <v>308</v>
      </c>
      <c r="AO13" s="29">
        <f t="shared" si="19"/>
        <v>599</v>
      </c>
      <c r="AP13" s="29">
        <f t="shared" si="20"/>
        <v>152</v>
      </c>
      <c r="AQ13" s="29">
        <f t="shared" si="21"/>
        <v>294</v>
      </c>
      <c r="AR13" s="30">
        <f t="shared" si="22"/>
        <v>460</v>
      </c>
      <c r="AS13" s="30">
        <f t="shared" si="22"/>
        <v>893</v>
      </c>
      <c r="AT13" s="31">
        <f t="shared" si="23"/>
        <v>445.87</v>
      </c>
      <c r="AU13" s="31">
        <f t="shared" si="23"/>
        <v>1382.117</v>
      </c>
      <c r="AV13" s="31">
        <f t="shared" si="24"/>
        <v>8.8700000000000045</v>
      </c>
      <c r="AW13" s="31">
        <f t="shared" si="24"/>
        <v>498.11699999999996</v>
      </c>
    </row>
    <row r="14" spans="1:49" s="32" customFormat="1" ht="27" customHeight="1">
      <c r="A14" s="18">
        <v>9</v>
      </c>
      <c r="B14" s="19" t="s">
        <v>44</v>
      </c>
      <c r="C14" s="18">
        <v>14585</v>
      </c>
      <c r="D14" s="18">
        <v>6431</v>
      </c>
      <c r="E14" s="20">
        <f t="shared" si="12"/>
        <v>624821</v>
      </c>
      <c r="F14" s="20">
        <f t="shared" si="13"/>
        <v>606444</v>
      </c>
      <c r="G14" s="20">
        <f t="shared" si="14"/>
        <v>254668</v>
      </c>
      <c r="H14" s="20">
        <f t="shared" si="15"/>
        <v>243220</v>
      </c>
      <c r="I14" s="20">
        <f t="shared" si="0"/>
        <v>243</v>
      </c>
      <c r="J14" s="21">
        <v>6</v>
      </c>
      <c r="K14" s="20">
        <f t="shared" si="1"/>
        <v>206</v>
      </c>
      <c r="L14" s="20">
        <v>8</v>
      </c>
      <c r="M14" s="20">
        <f t="shared" si="2"/>
        <v>406</v>
      </c>
      <c r="N14" s="20">
        <v>6</v>
      </c>
      <c r="O14" s="22">
        <f t="shared" si="3"/>
        <v>214</v>
      </c>
      <c r="P14" s="22">
        <f t="shared" si="4"/>
        <v>412</v>
      </c>
      <c r="Q14" s="22">
        <f t="shared" si="5"/>
        <v>71</v>
      </c>
      <c r="R14" s="22"/>
      <c r="S14" s="22">
        <f t="shared" si="6"/>
        <v>137</v>
      </c>
      <c r="T14" s="22"/>
      <c r="U14" s="22">
        <f t="shared" si="7"/>
        <v>128</v>
      </c>
      <c r="V14" s="22">
        <f t="shared" si="8"/>
        <v>249</v>
      </c>
      <c r="W14" s="20">
        <f t="shared" si="9"/>
        <v>127</v>
      </c>
      <c r="X14" s="20">
        <v>1</v>
      </c>
      <c r="Y14" s="20">
        <f t="shared" si="10"/>
        <v>43</v>
      </c>
      <c r="Z14" s="24">
        <f t="shared" si="11"/>
        <v>342</v>
      </c>
      <c r="AA14" s="24">
        <f t="shared" si="11"/>
        <v>661</v>
      </c>
      <c r="AB14" s="25">
        <v>1.54</v>
      </c>
      <c r="AC14" s="25">
        <v>0</v>
      </c>
      <c r="AD14" s="25">
        <v>74.48</v>
      </c>
      <c r="AE14" s="25">
        <v>0</v>
      </c>
      <c r="AF14" s="26">
        <f t="shared" si="16"/>
        <v>76.02000000000001</v>
      </c>
      <c r="AG14" s="26">
        <f t="shared" si="16"/>
        <v>0</v>
      </c>
      <c r="AH14" s="27">
        <v>229</v>
      </c>
      <c r="AI14" s="27">
        <v>466</v>
      </c>
      <c r="AJ14" s="27">
        <v>110</v>
      </c>
      <c r="AK14" s="27">
        <v>220</v>
      </c>
      <c r="AL14" s="28">
        <f t="shared" si="17"/>
        <v>339</v>
      </c>
      <c r="AM14" s="28">
        <f t="shared" si="17"/>
        <v>686</v>
      </c>
      <c r="AN14" s="29">
        <f t="shared" si="18"/>
        <v>214</v>
      </c>
      <c r="AO14" s="29">
        <f>M14+N14</f>
        <v>412</v>
      </c>
      <c r="AP14" s="29">
        <f>W14+X14</f>
        <v>128</v>
      </c>
      <c r="AQ14" s="29">
        <f t="shared" si="21"/>
        <v>249</v>
      </c>
      <c r="AR14" s="30">
        <f t="shared" si="22"/>
        <v>342</v>
      </c>
      <c r="AS14" s="30">
        <f t="shared" si="22"/>
        <v>661</v>
      </c>
      <c r="AT14" s="31">
        <f t="shared" si="23"/>
        <v>415.02</v>
      </c>
      <c r="AU14" s="31">
        <f t="shared" si="23"/>
        <v>686</v>
      </c>
      <c r="AV14" s="31">
        <f t="shared" si="24"/>
        <v>76.019999999999982</v>
      </c>
      <c r="AW14" s="31">
        <f t="shared" si="24"/>
        <v>0</v>
      </c>
    </row>
    <row r="15" spans="1:49" s="32" customFormat="1" ht="27" customHeight="1">
      <c r="A15" s="18">
        <v>10</v>
      </c>
      <c r="B15" s="19" t="s">
        <v>45</v>
      </c>
      <c r="C15" s="18">
        <v>19702</v>
      </c>
      <c r="D15" s="18">
        <v>6922</v>
      </c>
      <c r="E15" s="20">
        <f t="shared" si="12"/>
        <v>844034</v>
      </c>
      <c r="F15" s="20">
        <f t="shared" si="13"/>
        <v>819209</v>
      </c>
      <c r="G15" s="20">
        <f t="shared" si="14"/>
        <v>274111</v>
      </c>
      <c r="H15" s="20">
        <f t="shared" si="15"/>
        <v>261790</v>
      </c>
      <c r="I15" s="20">
        <f t="shared" si="0"/>
        <v>262</v>
      </c>
      <c r="J15" s="21">
        <v>6</v>
      </c>
      <c r="K15" s="20">
        <f t="shared" si="1"/>
        <v>279</v>
      </c>
      <c r="L15" s="20">
        <v>8</v>
      </c>
      <c r="M15" s="20">
        <f t="shared" si="2"/>
        <v>549</v>
      </c>
      <c r="N15" s="20">
        <v>6</v>
      </c>
      <c r="O15" s="22">
        <f t="shared" si="3"/>
        <v>287</v>
      </c>
      <c r="P15" s="22">
        <f t="shared" si="4"/>
        <v>555</v>
      </c>
      <c r="Q15" s="22">
        <f t="shared" si="5"/>
        <v>96</v>
      </c>
      <c r="R15" s="22"/>
      <c r="S15" s="22">
        <f t="shared" si="6"/>
        <v>185</v>
      </c>
      <c r="T15" s="22">
        <v>0</v>
      </c>
      <c r="U15" s="22">
        <f t="shared" si="7"/>
        <v>138</v>
      </c>
      <c r="V15" s="22">
        <f t="shared" si="8"/>
        <v>268</v>
      </c>
      <c r="W15" s="20">
        <f t="shared" si="9"/>
        <v>137</v>
      </c>
      <c r="X15" s="20">
        <v>1</v>
      </c>
      <c r="Y15" s="20">
        <f t="shared" si="10"/>
        <v>46</v>
      </c>
      <c r="Z15" s="24">
        <f t="shared" si="11"/>
        <v>425</v>
      </c>
      <c r="AA15" s="24">
        <f t="shared" si="11"/>
        <v>823</v>
      </c>
      <c r="AB15" s="25"/>
      <c r="AC15" s="25"/>
      <c r="AD15" s="25"/>
      <c r="AE15" s="25"/>
      <c r="AF15" s="26">
        <f t="shared" si="16"/>
        <v>0</v>
      </c>
      <c r="AG15" s="26">
        <f t="shared" si="16"/>
        <v>0</v>
      </c>
      <c r="AH15" s="27">
        <v>268</v>
      </c>
      <c r="AI15" s="27">
        <v>545</v>
      </c>
      <c r="AJ15" s="27">
        <v>135</v>
      </c>
      <c r="AK15" s="27">
        <v>270</v>
      </c>
      <c r="AL15" s="28">
        <f t="shared" si="17"/>
        <v>403</v>
      </c>
      <c r="AM15" s="28">
        <f t="shared" si="17"/>
        <v>815</v>
      </c>
      <c r="AN15" s="29">
        <f t="shared" si="18"/>
        <v>287</v>
      </c>
      <c r="AO15" s="29">
        <f t="shared" si="19"/>
        <v>555</v>
      </c>
      <c r="AP15" s="29">
        <f t="shared" si="20"/>
        <v>138</v>
      </c>
      <c r="AQ15" s="29">
        <f>I15+J15</f>
        <v>268</v>
      </c>
      <c r="AR15" s="30">
        <f t="shared" si="22"/>
        <v>425</v>
      </c>
      <c r="AS15" s="30">
        <f t="shared" si="22"/>
        <v>823</v>
      </c>
      <c r="AT15" s="31">
        <f t="shared" si="23"/>
        <v>403</v>
      </c>
      <c r="AU15" s="31">
        <f t="shared" si="23"/>
        <v>815</v>
      </c>
      <c r="AV15" s="31">
        <f t="shared" si="24"/>
        <v>0</v>
      </c>
      <c r="AW15" s="31">
        <f t="shared" si="24"/>
        <v>0</v>
      </c>
    </row>
    <row r="16" spans="1:49" s="32" customFormat="1" ht="27" customHeight="1">
      <c r="A16" s="18">
        <v>11</v>
      </c>
      <c r="B16" s="19" t="s">
        <v>46</v>
      </c>
      <c r="C16" s="18">
        <v>16147</v>
      </c>
      <c r="D16" s="18">
        <v>4816</v>
      </c>
      <c r="E16" s="20">
        <f t="shared" si="12"/>
        <v>691737</v>
      </c>
      <c r="F16" s="20">
        <f t="shared" si="13"/>
        <v>671392</v>
      </c>
      <c r="G16" s="20">
        <f t="shared" si="14"/>
        <v>190714</v>
      </c>
      <c r="H16" s="20">
        <f t="shared" si="15"/>
        <v>182141</v>
      </c>
      <c r="I16" s="20">
        <f t="shared" si="0"/>
        <v>182</v>
      </c>
      <c r="J16" s="21">
        <v>5</v>
      </c>
      <c r="K16" s="20">
        <f t="shared" si="1"/>
        <v>228</v>
      </c>
      <c r="L16" s="20">
        <v>7</v>
      </c>
      <c r="M16" s="20">
        <f t="shared" si="2"/>
        <v>450</v>
      </c>
      <c r="N16" s="20">
        <v>6</v>
      </c>
      <c r="O16" s="22">
        <f t="shared" si="3"/>
        <v>235</v>
      </c>
      <c r="P16" s="22">
        <f t="shared" si="4"/>
        <v>456</v>
      </c>
      <c r="Q16" s="22">
        <f t="shared" si="5"/>
        <v>78</v>
      </c>
      <c r="R16" s="22"/>
      <c r="S16" s="22">
        <f t="shared" si="6"/>
        <v>152</v>
      </c>
      <c r="T16" s="22"/>
      <c r="U16" s="22">
        <f t="shared" si="7"/>
        <v>96</v>
      </c>
      <c r="V16" s="22">
        <f t="shared" si="8"/>
        <v>187</v>
      </c>
      <c r="W16" s="20">
        <f t="shared" si="9"/>
        <v>95</v>
      </c>
      <c r="X16" s="20">
        <v>1</v>
      </c>
      <c r="Y16" s="20">
        <f t="shared" si="10"/>
        <v>32</v>
      </c>
      <c r="Z16" s="24">
        <f t="shared" si="11"/>
        <v>331</v>
      </c>
      <c r="AA16" s="24">
        <f t="shared" si="11"/>
        <v>643</v>
      </c>
      <c r="AB16" s="25">
        <v>298.49</v>
      </c>
      <c r="AC16" s="25">
        <v>77.040000000000006</v>
      </c>
      <c r="AD16" s="25">
        <v>55.68</v>
      </c>
      <c r="AE16" s="25">
        <v>22.37</v>
      </c>
      <c r="AF16" s="26">
        <f t="shared" si="16"/>
        <v>354.17</v>
      </c>
      <c r="AG16" s="26">
        <f t="shared" si="16"/>
        <v>99.410000000000011</v>
      </c>
      <c r="AH16" s="27">
        <v>253</v>
      </c>
      <c r="AI16" s="27">
        <v>514</v>
      </c>
      <c r="AJ16" s="27">
        <v>120</v>
      </c>
      <c r="AK16" s="27">
        <v>241</v>
      </c>
      <c r="AL16" s="28">
        <f t="shared" si="17"/>
        <v>373</v>
      </c>
      <c r="AM16" s="28">
        <f t="shared" si="17"/>
        <v>755</v>
      </c>
      <c r="AN16" s="29">
        <f t="shared" si="18"/>
        <v>235</v>
      </c>
      <c r="AO16" s="29">
        <f t="shared" si="19"/>
        <v>456</v>
      </c>
      <c r="AP16" s="29">
        <f t="shared" si="20"/>
        <v>96</v>
      </c>
      <c r="AQ16" s="29">
        <f t="shared" si="21"/>
        <v>187</v>
      </c>
      <c r="AR16" s="30">
        <f t="shared" si="22"/>
        <v>331</v>
      </c>
      <c r="AS16" s="30">
        <f t="shared" si="22"/>
        <v>643</v>
      </c>
      <c r="AT16" s="31">
        <f t="shared" si="23"/>
        <v>727.17000000000007</v>
      </c>
      <c r="AU16" s="31">
        <f t="shared" si="23"/>
        <v>854.41</v>
      </c>
      <c r="AV16" s="31">
        <f t="shared" si="24"/>
        <v>354.17000000000007</v>
      </c>
      <c r="AW16" s="31">
        <f t="shared" si="24"/>
        <v>99.409999999999968</v>
      </c>
    </row>
    <row r="17" spans="1:65" s="32" customFormat="1" ht="27" customHeight="1">
      <c r="A17" s="18">
        <v>12</v>
      </c>
      <c r="B17" s="19" t="s">
        <v>47</v>
      </c>
      <c r="C17" s="18">
        <v>16460</v>
      </c>
      <c r="D17" s="18">
        <v>5658</v>
      </c>
      <c r="E17" s="20">
        <f t="shared" si="12"/>
        <v>705146</v>
      </c>
      <c r="F17" s="20">
        <f t="shared" si="13"/>
        <v>684407</v>
      </c>
      <c r="G17" s="20">
        <f t="shared" si="14"/>
        <v>224057</v>
      </c>
      <c r="H17" s="20">
        <f t="shared" si="15"/>
        <v>213986</v>
      </c>
      <c r="I17" s="20">
        <f t="shared" si="0"/>
        <v>214</v>
      </c>
      <c r="J17" s="21">
        <v>21</v>
      </c>
      <c r="K17" s="20">
        <f t="shared" si="1"/>
        <v>233</v>
      </c>
      <c r="L17" s="20">
        <v>7</v>
      </c>
      <c r="M17" s="20">
        <f t="shared" si="2"/>
        <v>459</v>
      </c>
      <c r="N17" s="20">
        <v>6</v>
      </c>
      <c r="O17" s="22">
        <f t="shared" si="3"/>
        <v>240</v>
      </c>
      <c r="P17" s="22">
        <f t="shared" si="4"/>
        <v>465</v>
      </c>
      <c r="Q17" s="22">
        <f t="shared" si="5"/>
        <v>80</v>
      </c>
      <c r="R17" s="22"/>
      <c r="S17" s="22">
        <f t="shared" si="6"/>
        <v>155</v>
      </c>
      <c r="T17" s="22"/>
      <c r="U17" s="22">
        <f t="shared" si="7"/>
        <v>132</v>
      </c>
      <c r="V17" s="22">
        <f t="shared" si="8"/>
        <v>235</v>
      </c>
      <c r="W17" s="20">
        <f t="shared" si="9"/>
        <v>112</v>
      </c>
      <c r="X17" s="20">
        <v>20</v>
      </c>
      <c r="Y17" s="20">
        <f t="shared" si="10"/>
        <v>44</v>
      </c>
      <c r="Z17" s="24">
        <f t="shared" si="11"/>
        <v>372</v>
      </c>
      <c r="AA17" s="24">
        <f t="shared" si="11"/>
        <v>700</v>
      </c>
      <c r="AB17" s="25">
        <v>75.86</v>
      </c>
      <c r="AC17" s="25">
        <v>230.74</v>
      </c>
      <c r="AD17" s="25">
        <v>65.72</v>
      </c>
      <c r="AE17" s="25">
        <v>270.04000000000002</v>
      </c>
      <c r="AF17" s="26">
        <f t="shared" si="16"/>
        <v>141.57999999999998</v>
      </c>
      <c r="AG17" s="26">
        <f t="shared" si="16"/>
        <v>500.78000000000003</v>
      </c>
      <c r="AH17" s="27">
        <v>243</v>
      </c>
      <c r="AI17" s="27">
        <v>494</v>
      </c>
      <c r="AJ17" s="27">
        <v>102</v>
      </c>
      <c r="AK17" s="27">
        <v>205</v>
      </c>
      <c r="AL17" s="28">
        <f t="shared" si="17"/>
        <v>345</v>
      </c>
      <c r="AM17" s="28">
        <f t="shared" si="17"/>
        <v>699</v>
      </c>
      <c r="AN17" s="29">
        <f t="shared" si="18"/>
        <v>240</v>
      </c>
      <c r="AO17" s="29">
        <f t="shared" si="19"/>
        <v>465</v>
      </c>
      <c r="AP17" s="29">
        <f t="shared" si="20"/>
        <v>132</v>
      </c>
      <c r="AQ17" s="29">
        <f t="shared" si="21"/>
        <v>235</v>
      </c>
      <c r="AR17" s="30">
        <f t="shared" si="22"/>
        <v>372</v>
      </c>
      <c r="AS17" s="30">
        <f t="shared" si="22"/>
        <v>700</v>
      </c>
      <c r="AT17" s="31">
        <f t="shared" si="23"/>
        <v>486.58</v>
      </c>
      <c r="AU17" s="31">
        <f t="shared" si="23"/>
        <v>1199.78</v>
      </c>
      <c r="AV17" s="31">
        <f t="shared" si="24"/>
        <v>141.57999999999998</v>
      </c>
      <c r="AW17" s="31">
        <f t="shared" si="24"/>
        <v>500.78</v>
      </c>
    </row>
    <row r="18" spans="1:65" s="32" customFormat="1" ht="27" customHeight="1">
      <c r="A18" s="18">
        <v>13</v>
      </c>
      <c r="B18" s="19" t="s">
        <v>48</v>
      </c>
      <c r="C18" s="18">
        <v>11529</v>
      </c>
      <c r="D18" s="18">
        <v>5091</v>
      </c>
      <c r="E18" s="20">
        <f t="shared" si="12"/>
        <v>493902</v>
      </c>
      <c r="F18" s="20">
        <f t="shared" si="13"/>
        <v>479376</v>
      </c>
      <c r="G18" s="20">
        <f t="shared" si="14"/>
        <v>201604</v>
      </c>
      <c r="H18" s="20">
        <f t="shared" si="15"/>
        <v>192542</v>
      </c>
      <c r="I18" s="20">
        <f t="shared" si="0"/>
        <v>193</v>
      </c>
      <c r="J18" s="21">
        <v>7</v>
      </c>
      <c r="K18" s="20">
        <f t="shared" si="1"/>
        <v>163</v>
      </c>
      <c r="L18" s="20">
        <v>7</v>
      </c>
      <c r="M18" s="20">
        <f t="shared" si="2"/>
        <v>321</v>
      </c>
      <c r="N18" s="20">
        <v>6.57</v>
      </c>
      <c r="O18" s="22">
        <f t="shared" si="3"/>
        <v>170</v>
      </c>
      <c r="P18" s="22">
        <f t="shared" si="4"/>
        <v>327.57</v>
      </c>
      <c r="Q18" s="22">
        <f t="shared" si="5"/>
        <v>57</v>
      </c>
      <c r="R18" s="22"/>
      <c r="S18" s="22">
        <f t="shared" si="6"/>
        <v>109</v>
      </c>
      <c r="T18" s="22"/>
      <c r="U18" s="22">
        <f t="shared" si="7"/>
        <v>103</v>
      </c>
      <c r="V18" s="22">
        <f t="shared" si="8"/>
        <v>200</v>
      </c>
      <c r="W18" s="20">
        <f t="shared" si="9"/>
        <v>101</v>
      </c>
      <c r="X18" s="20">
        <v>2</v>
      </c>
      <c r="Y18" s="20">
        <f t="shared" si="10"/>
        <v>34</v>
      </c>
      <c r="Z18" s="24">
        <f t="shared" si="11"/>
        <v>273</v>
      </c>
      <c r="AA18" s="24">
        <f t="shared" si="11"/>
        <v>527.56999999999994</v>
      </c>
      <c r="AB18" s="25">
        <v>0.71</v>
      </c>
      <c r="AC18" s="25">
        <v>282.74</v>
      </c>
      <c r="AD18" s="25">
        <v>0</v>
      </c>
      <c r="AE18" s="25">
        <v>221.54</v>
      </c>
      <c r="AF18" s="26">
        <f t="shared" si="16"/>
        <v>0.71</v>
      </c>
      <c r="AG18" s="26">
        <f t="shared" si="16"/>
        <v>504.28</v>
      </c>
      <c r="AH18" s="27">
        <v>177</v>
      </c>
      <c r="AI18" s="27">
        <v>360</v>
      </c>
      <c r="AJ18" s="27">
        <v>86</v>
      </c>
      <c r="AK18" s="27">
        <v>173</v>
      </c>
      <c r="AL18" s="28">
        <f t="shared" si="17"/>
        <v>263</v>
      </c>
      <c r="AM18" s="28">
        <f t="shared" si="17"/>
        <v>533</v>
      </c>
      <c r="AN18" s="29">
        <f t="shared" si="18"/>
        <v>170</v>
      </c>
      <c r="AO18" s="29">
        <f t="shared" si="19"/>
        <v>327.57</v>
      </c>
      <c r="AP18" s="29">
        <f t="shared" si="20"/>
        <v>103</v>
      </c>
      <c r="AQ18" s="29">
        <f t="shared" si="21"/>
        <v>200</v>
      </c>
      <c r="AR18" s="30">
        <f t="shared" si="22"/>
        <v>273</v>
      </c>
      <c r="AS18" s="30">
        <f t="shared" si="22"/>
        <v>527.56999999999994</v>
      </c>
      <c r="AT18" s="31">
        <f t="shared" si="23"/>
        <v>263.70999999999998</v>
      </c>
      <c r="AU18" s="31">
        <f t="shared" si="23"/>
        <v>1037.28</v>
      </c>
      <c r="AV18" s="31">
        <f t="shared" si="24"/>
        <v>0.70999999999997954</v>
      </c>
      <c r="AW18" s="31">
        <f t="shared" si="24"/>
        <v>504.28</v>
      </c>
      <c r="AY18" s="33"/>
    </row>
    <row r="19" spans="1:65" s="32" customFormat="1" ht="27" customHeight="1">
      <c r="A19" s="18">
        <v>14</v>
      </c>
      <c r="B19" s="19" t="s">
        <v>49</v>
      </c>
      <c r="C19" s="18">
        <v>14804</v>
      </c>
      <c r="D19" s="18">
        <v>4959</v>
      </c>
      <c r="E19" s="20">
        <f t="shared" si="12"/>
        <v>634203</v>
      </c>
      <c r="F19" s="20">
        <f t="shared" si="13"/>
        <v>615550</v>
      </c>
      <c r="G19" s="20">
        <f t="shared" si="14"/>
        <v>196376</v>
      </c>
      <c r="H19" s="20">
        <f t="shared" si="15"/>
        <v>187549</v>
      </c>
      <c r="I19" s="20">
        <f t="shared" si="0"/>
        <v>188</v>
      </c>
      <c r="J19" s="21">
        <v>7.78</v>
      </c>
      <c r="K19" s="20">
        <f t="shared" si="1"/>
        <v>209</v>
      </c>
      <c r="L19" s="20">
        <v>8</v>
      </c>
      <c r="M19" s="20">
        <f t="shared" si="2"/>
        <v>412</v>
      </c>
      <c r="N19" s="20">
        <v>7</v>
      </c>
      <c r="O19" s="22">
        <f t="shared" si="3"/>
        <v>217</v>
      </c>
      <c r="P19" s="22">
        <f t="shared" si="4"/>
        <v>419</v>
      </c>
      <c r="Q19" s="22">
        <f t="shared" si="5"/>
        <v>72</v>
      </c>
      <c r="R19" s="22"/>
      <c r="S19" s="22">
        <f t="shared" si="6"/>
        <v>140</v>
      </c>
      <c r="T19" s="22"/>
      <c r="U19" s="22">
        <f t="shared" si="7"/>
        <v>100</v>
      </c>
      <c r="V19" s="22">
        <f t="shared" si="8"/>
        <v>195.78</v>
      </c>
      <c r="W19" s="20">
        <f t="shared" si="9"/>
        <v>98</v>
      </c>
      <c r="X19" s="20">
        <v>2</v>
      </c>
      <c r="Y19" s="20">
        <f t="shared" si="10"/>
        <v>33</v>
      </c>
      <c r="Z19" s="24">
        <f t="shared" si="11"/>
        <v>317</v>
      </c>
      <c r="AA19" s="24">
        <f t="shared" si="11"/>
        <v>614.78</v>
      </c>
      <c r="AB19" s="25">
        <v>55.34</v>
      </c>
      <c r="AC19" s="25">
        <v>203.1</v>
      </c>
      <c r="AD19" s="25">
        <v>35.22</v>
      </c>
      <c r="AE19" s="25">
        <v>367.18</v>
      </c>
      <c r="AF19" s="26">
        <f t="shared" si="16"/>
        <v>90.56</v>
      </c>
      <c r="AG19" s="26">
        <f t="shared" si="16"/>
        <v>570.28</v>
      </c>
      <c r="AH19" s="27">
        <v>218</v>
      </c>
      <c r="AI19" s="27">
        <v>443</v>
      </c>
      <c r="AJ19" s="27">
        <v>94</v>
      </c>
      <c r="AK19" s="27">
        <v>189</v>
      </c>
      <c r="AL19" s="28">
        <f t="shared" si="17"/>
        <v>312</v>
      </c>
      <c r="AM19" s="28">
        <f t="shared" si="17"/>
        <v>632</v>
      </c>
      <c r="AN19" s="29">
        <f t="shared" si="18"/>
        <v>217</v>
      </c>
      <c r="AO19" s="29">
        <f t="shared" si="19"/>
        <v>419</v>
      </c>
      <c r="AP19" s="29">
        <f>W19+X19</f>
        <v>100</v>
      </c>
      <c r="AQ19" s="34">
        <f t="shared" si="21"/>
        <v>195.78</v>
      </c>
      <c r="AR19" s="30">
        <f t="shared" si="22"/>
        <v>317</v>
      </c>
      <c r="AS19" s="30">
        <f t="shared" si="22"/>
        <v>614.78</v>
      </c>
      <c r="AT19" s="31">
        <f t="shared" si="23"/>
        <v>402.56</v>
      </c>
      <c r="AU19" s="31">
        <f t="shared" si="23"/>
        <v>1202.28</v>
      </c>
      <c r="AV19" s="31">
        <f t="shared" si="24"/>
        <v>90.56</v>
      </c>
      <c r="AW19" s="31">
        <f t="shared" si="24"/>
        <v>570.28</v>
      </c>
      <c r="AY19" s="35"/>
    </row>
    <row r="20" spans="1:65" s="32" customFormat="1" ht="27" customHeight="1">
      <c r="A20" s="18">
        <v>15</v>
      </c>
      <c r="B20" s="36" t="s">
        <v>50</v>
      </c>
      <c r="C20" s="37">
        <v>17062</v>
      </c>
      <c r="D20" s="18">
        <v>8677</v>
      </c>
      <c r="E20" s="20">
        <f t="shared" si="12"/>
        <v>730936</v>
      </c>
      <c r="F20" s="20">
        <f t="shared" si="13"/>
        <v>709438</v>
      </c>
      <c r="G20" s="20">
        <f t="shared" si="14"/>
        <v>343609</v>
      </c>
      <c r="H20" s="20">
        <f t="shared" si="15"/>
        <v>328164</v>
      </c>
      <c r="I20" s="20">
        <f t="shared" si="0"/>
        <v>328</v>
      </c>
      <c r="J20" s="21">
        <v>6</v>
      </c>
      <c r="K20" s="20">
        <f t="shared" si="1"/>
        <v>241</v>
      </c>
      <c r="L20" s="20">
        <v>7</v>
      </c>
      <c r="M20" s="20">
        <f t="shared" si="2"/>
        <v>475</v>
      </c>
      <c r="N20" s="20">
        <v>7</v>
      </c>
      <c r="O20" s="22">
        <f t="shared" si="3"/>
        <v>248</v>
      </c>
      <c r="P20" s="22">
        <f t="shared" si="4"/>
        <v>482</v>
      </c>
      <c r="Q20" s="22">
        <f t="shared" si="5"/>
        <v>83</v>
      </c>
      <c r="R20" s="22"/>
      <c r="S20" s="22">
        <f t="shared" si="6"/>
        <v>161</v>
      </c>
      <c r="T20" s="22">
        <v>0</v>
      </c>
      <c r="U20" s="22">
        <f t="shared" si="7"/>
        <v>174</v>
      </c>
      <c r="V20" s="22">
        <f t="shared" si="8"/>
        <v>334</v>
      </c>
      <c r="W20" s="20">
        <f t="shared" si="9"/>
        <v>172</v>
      </c>
      <c r="X20" s="20">
        <v>2</v>
      </c>
      <c r="Y20" s="20">
        <f t="shared" si="10"/>
        <v>58</v>
      </c>
      <c r="Z20" s="24">
        <f t="shared" si="11"/>
        <v>422</v>
      </c>
      <c r="AA20" s="24">
        <f t="shared" si="11"/>
        <v>816</v>
      </c>
      <c r="AB20" s="25">
        <v>35.76</v>
      </c>
      <c r="AC20" s="25">
        <v>240</v>
      </c>
      <c r="AD20" s="25">
        <v>88.39</v>
      </c>
      <c r="AE20" s="25">
        <v>225</v>
      </c>
      <c r="AF20" s="26">
        <f t="shared" si="16"/>
        <v>124.15</v>
      </c>
      <c r="AG20" s="26">
        <f t="shared" si="16"/>
        <v>465</v>
      </c>
      <c r="AH20" s="27">
        <v>225</v>
      </c>
      <c r="AI20" s="27">
        <v>457</v>
      </c>
      <c r="AJ20" s="27">
        <v>150</v>
      </c>
      <c r="AK20" s="27">
        <v>299</v>
      </c>
      <c r="AL20" s="28">
        <f t="shared" si="17"/>
        <v>375</v>
      </c>
      <c r="AM20" s="28">
        <f t="shared" si="17"/>
        <v>756</v>
      </c>
      <c r="AN20" s="29">
        <f t="shared" si="18"/>
        <v>248</v>
      </c>
      <c r="AO20" s="29">
        <f>M20+N20</f>
        <v>482</v>
      </c>
      <c r="AP20" s="29">
        <f t="shared" si="20"/>
        <v>174</v>
      </c>
      <c r="AQ20" s="29">
        <f>I20+J20</f>
        <v>334</v>
      </c>
      <c r="AR20" s="30">
        <f t="shared" si="22"/>
        <v>422</v>
      </c>
      <c r="AS20" s="30">
        <f t="shared" si="22"/>
        <v>816</v>
      </c>
      <c r="AT20" s="31">
        <f t="shared" si="23"/>
        <v>499.15</v>
      </c>
      <c r="AU20" s="31">
        <f t="shared" si="23"/>
        <v>1221</v>
      </c>
      <c r="AV20" s="31">
        <f t="shared" si="24"/>
        <v>124.14999999999998</v>
      </c>
      <c r="AW20" s="31">
        <f t="shared" si="24"/>
        <v>465</v>
      </c>
      <c r="AY20" s="35"/>
    </row>
    <row r="21" spans="1:65" s="32" customFormat="1" ht="27" customHeight="1">
      <c r="A21" s="18">
        <v>16</v>
      </c>
      <c r="B21" s="19" t="s">
        <v>51</v>
      </c>
      <c r="C21" s="18">
        <v>17182</v>
      </c>
      <c r="D21" s="18">
        <v>7157</v>
      </c>
      <c r="E21" s="20">
        <f t="shared" si="12"/>
        <v>736077</v>
      </c>
      <c r="F21" s="20">
        <f t="shared" si="13"/>
        <v>714428</v>
      </c>
      <c r="G21" s="20">
        <f t="shared" si="14"/>
        <v>283417</v>
      </c>
      <c r="H21" s="20">
        <f t="shared" si="15"/>
        <v>270678</v>
      </c>
      <c r="I21" s="20">
        <f t="shared" si="0"/>
        <v>271</v>
      </c>
      <c r="J21" s="21">
        <v>7</v>
      </c>
      <c r="K21" s="20">
        <f t="shared" si="1"/>
        <v>243</v>
      </c>
      <c r="L21" s="20">
        <v>7</v>
      </c>
      <c r="M21" s="20">
        <f t="shared" si="2"/>
        <v>479</v>
      </c>
      <c r="N21" s="20">
        <v>7</v>
      </c>
      <c r="O21" s="22">
        <f t="shared" si="3"/>
        <v>250</v>
      </c>
      <c r="P21" s="22">
        <f t="shared" si="4"/>
        <v>486</v>
      </c>
      <c r="Q21" s="22">
        <f t="shared" si="5"/>
        <v>83</v>
      </c>
      <c r="R21" s="22"/>
      <c r="S21" s="22">
        <f t="shared" si="6"/>
        <v>162</v>
      </c>
      <c r="T21" s="22"/>
      <c r="U21" s="22">
        <f t="shared" si="7"/>
        <v>143.34</v>
      </c>
      <c r="V21" s="22">
        <f t="shared" si="8"/>
        <v>278</v>
      </c>
      <c r="W21" s="20">
        <f t="shared" si="9"/>
        <v>142</v>
      </c>
      <c r="X21" s="20">
        <v>1.34</v>
      </c>
      <c r="Y21" s="20">
        <f t="shared" si="10"/>
        <v>48</v>
      </c>
      <c r="Z21" s="24">
        <f t="shared" si="11"/>
        <v>393.34000000000003</v>
      </c>
      <c r="AA21" s="24">
        <f t="shared" si="11"/>
        <v>764</v>
      </c>
      <c r="AB21" s="25"/>
      <c r="AC21" s="25"/>
      <c r="AD21" s="25"/>
      <c r="AE21" s="25"/>
      <c r="AF21" s="26">
        <f t="shared" si="16"/>
        <v>0</v>
      </c>
      <c r="AG21" s="26">
        <f t="shared" si="16"/>
        <v>0</v>
      </c>
      <c r="AH21" s="27">
        <v>255</v>
      </c>
      <c r="AI21" s="27">
        <v>519</v>
      </c>
      <c r="AJ21" s="27">
        <v>141</v>
      </c>
      <c r="AK21" s="27">
        <v>281</v>
      </c>
      <c r="AL21" s="28">
        <f t="shared" si="17"/>
        <v>396</v>
      </c>
      <c r="AM21" s="28">
        <f t="shared" si="17"/>
        <v>800</v>
      </c>
      <c r="AN21" s="29">
        <f t="shared" si="18"/>
        <v>250</v>
      </c>
      <c r="AO21" s="29">
        <f t="shared" si="19"/>
        <v>486</v>
      </c>
      <c r="AP21" s="34">
        <f t="shared" si="20"/>
        <v>143.34</v>
      </c>
      <c r="AQ21" s="34">
        <f t="shared" si="21"/>
        <v>278</v>
      </c>
      <c r="AR21" s="30">
        <f t="shared" si="22"/>
        <v>393.34000000000003</v>
      </c>
      <c r="AS21" s="30">
        <f t="shared" si="22"/>
        <v>764</v>
      </c>
      <c r="AT21" s="31">
        <f t="shared" si="23"/>
        <v>396</v>
      </c>
      <c r="AU21" s="31">
        <f t="shared" si="23"/>
        <v>800</v>
      </c>
      <c r="AV21" s="31">
        <f t="shared" si="24"/>
        <v>0</v>
      </c>
      <c r="AW21" s="31">
        <f t="shared" si="24"/>
        <v>0</v>
      </c>
      <c r="AY21" s="35"/>
    </row>
    <row r="22" spans="1:65" s="32" customFormat="1" ht="27" customHeight="1">
      <c r="A22" s="18">
        <v>17</v>
      </c>
      <c r="B22" s="19" t="s">
        <v>52</v>
      </c>
      <c r="C22" s="18">
        <v>14191</v>
      </c>
      <c r="D22" s="18">
        <v>5939</v>
      </c>
      <c r="E22" s="20">
        <f t="shared" si="12"/>
        <v>607942</v>
      </c>
      <c r="F22" s="20">
        <f t="shared" si="13"/>
        <v>590062</v>
      </c>
      <c r="G22" s="20">
        <f t="shared" si="14"/>
        <v>235184</v>
      </c>
      <c r="H22" s="20">
        <f t="shared" si="15"/>
        <v>224613</v>
      </c>
      <c r="I22" s="20">
        <f t="shared" si="0"/>
        <v>225</v>
      </c>
      <c r="J22" s="21">
        <v>7</v>
      </c>
      <c r="K22" s="20">
        <f t="shared" si="1"/>
        <v>201</v>
      </c>
      <c r="L22" s="20">
        <v>7.07</v>
      </c>
      <c r="M22" s="20">
        <f t="shared" si="2"/>
        <v>395</v>
      </c>
      <c r="N22" s="20">
        <v>7</v>
      </c>
      <c r="O22" s="22">
        <f t="shared" si="3"/>
        <v>208.07</v>
      </c>
      <c r="P22" s="22">
        <f t="shared" si="4"/>
        <v>402</v>
      </c>
      <c r="Q22" s="22">
        <f t="shared" si="5"/>
        <v>69</v>
      </c>
      <c r="R22" s="22"/>
      <c r="S22" s="22">
        <f t="shared" si="6"/>
        <v>134</v>
      </c>
      <c r="T22" s="22"/>
      <c r="U22" s="22">
        <f t="shared" si="7"/>
        <v>120</v>
      </c>
      <c r="V22" s="22">
        <f t="shared" si="8"/>
        <v>232</v>
      </c>
      <c r="W22" s="20">
        <f t="shared" si="9"/>
        <v>118</v>
      </c>
      <c r="X22" s="20">
        <v>2</v>
      </c>
      <c r="Y22" s="20">
        <f t="shared" si="10"/>
        <v>40</v>
      </c>
      <c r="Z22" s="24">
        <f t="shared" si="11"/>
        <v>328.07</v>
      </c>
      <c r="AA22" s="24">
        <f t="shared" si="11"/>
        <v>634</v>
      </c>
      <c r="AB22" s="25">
        <v>0</v>
      </c>
      <c r="AC22" s="25">
        <v>140</v>
      </c>
      <c r="AD22" s="25">
        <v>0</v>
      </c>
      <c r="AE22" s="25">
        <v>70.02</v>
      </c>
      <c r="AF22" s="26">
        <f t="shared" si="16"/>
        <v>0</v>
      </c>
      <c r="AG22" s="26">
        <f t="shared" si="16"/>
        <v>210.01999999999998</v>
      </c>
      <c r="AH22" s="27">
        <v>218</v>
      </c>
      <c r="AI22" s="27">
        <v>443</v>
      </c>
      <c r="AJ22" s="27">
        <v>98</v>
      </c>
      <c r="AK22" s="27">
        <v>196</v>
      </c>
      <c r="AL22" s="28">
        <f t="shared" si="17"/>
        <v>316</v>
      </c>
      <c r="AM22" s="28">
        <f t="shared" si="17"/>
        <v>639</v>
      </c>
      <c r="AN22" s="29">
        <f t="shared" si="18"/>
        <v>208.07</v>
      </c>
      <c r="AO22" s="29">
        <f t="shared" si="19"/>
        <v>402</v>
      </c>
      <c r="AP22" s="29">
        <f t="shared" si="20"/>
        <v>120</v>
      </c>
      <c r="AQ22" s="29">
        <f t="shared" si="21"/>
        <v>232</v>
      </c>
      <c r="AR22" s="30">
        <f t="shared" si="22"/>
        <v>328.07</v>
      </c>
      <c r="AS22" s="30">
        <f t="shared" si="22"/>
        <v>634</v>
      </c>
      <c r="AT22" s="31">
        <f t="shared" si="23"/>
        <v>316</v>
      </c>
      <c r="AU22" s="31">
        <f t="shared" si="23"/>
        <v>849.02</v>
      </c>
      <c r="AV22" s="31">
        <f t="shared" si="24"/>
        <v>0</v>
      </c>
      <c r="AW22" s="31">
        <f t="shared" si="24"/>
        <v>210.01999999999998</v>
      </c>
      <c r="AY22" s="33"/>
    </row>
    <row r="23" spans="1:65" s="32" customFormat="1" ht="27" customHeight="1">
      <c r="A23" s="18">
        <v>18</v>
      </c>
      <c r="B23" s="19" t="s">
        <v>53</v>
      </c>
      <c r="C23" s="18">
        <v>19354</v>
      </c>
      <c r="D23" s="18">
        <v>5838</v>
      </c>
      <c r="E23" s="20">
        <f t="shared" si="12"/>
        <v>829125</v>
      </c>
      <c r="F23" s="20">
        <f t="shared" si="13"/>
        <v>804739</v>
      </c>
      <c r="G23" s="20">
        <f t="shared" si="14"/>
        <v>231185</v>
      </c>
      <c r="H23" s="20">
        <f t="shared" si="15"/>
        <v>220793</v>
      </c>
      <c r="I23" s="20">
        <f t="shared" si="0"/>
        <v>221</v>
      </c>
      <c r="J23" s="21">
        <v>7</v>
      </c>
      <c r="K23" s="20">
        <f t="shared" si="1"/>
        <v>274</v>
      </c>
      <c r="L23" s="20">
        <v>7</v>
      </c>
      <c r="M23" s="20">
        <f t="shared" si="2"/>
        <v>539</v>
      </c>
      <c r="N23" s="20">
        <v>6</v>
      </c>
      <c r="O23" s="22">
        <f t="shared" si="3"/>
        <v>281</v>
      </c>
      <c r="P23" s="22">
        <f t="shared" si="4"/>
        <v>545</v>
      </c>
      <c r="Q23" s="22">
        <f t="shared" si="5"/>
        <v>94</v>
      </c>
      <c r="R23" s="22"/>
      <c r="S23" s="22">
        <f t="shared" si="6"/>
        <v>182</v>
      </c>
      <c r="T23" s="22"/>
      <c r="U23" s="22">
        <f t="shared" si="7"/>
        <v>119</v>
      </c>
      <c r="V23" s="22">
        <f t="shared" si="8"/>
        <v>228</v>
      </c>
      <c r="W23" s="20">
        <f t="shared" si="9"/>
        <v>116</v>
      </c>
      <c r="X23" s="20">
        <v>3</v>
      </c>
      <c r="Y23" s="20">
        <f t="shared" si="10"/>
        <v>40</v>
      </c>
      <c r="Z23" s="24">
        <f t="shared" si="11"/>
        <v>400</v>
      </c>
      <c r="AA23" s="24">
        <f t="shared" si="11"/>
        <v>773</v>
      </c>
      <c r="AB23" s="25"/>
      <c r="AC23" s="25"/>
      <c r="AD23" s="25"/>
      <c r="AE23" s="25"/>
      <c r="AF23" s="26">
        <f t="shared" si="16"/>
        <v>0</v>
      </c>
      <c r="AG23" s="26">
        <f t="shared" si="16"/>
        <v>0</v>
      </c>
      <c r="AH23" s="27">
        <v>286</v>
      </c>
      <c r="AI23" s="27">
        <v>580</v>
      </c>
      <c r="AJ23" s="27">
        <v>117</v>
      </c>
      <c r="AK23" s="27">
        <v>235</v>
      </c>
      <c r="AL23" s="28">
        <f t="shared" si="17"/>
        <v>403</v>
      </c>
      <c r="AM23" s="28">
        <f t="shared" si="17"/>
        <v>815</v>
      </c>
      <c r="AN23" s="29">
        <f t="shared" si="18"/>
        <v>281</v>
      </c>
      <c r="AO23" s="34">
        <f t="shared" si="19"/>
        <v>545</v>
      </c>
      <c r="AP23" s="29">
        <f t="shared" si="20"/>
        <v>119</v>
      </c>
      <c r="AQ23" s="29">
        <f t="shared" si="21"/>
        <v>228</v>
      </c>
      <c r="AR23" s="30">
        <f t="shared" si="22"/>
        <v>400</v>
      </c>
      <c r="AS23" s="30">
        <f t="shared" si="22"/>
        <v>773</v>
      </c>
      <c r="AT23" s="31">
        <f t="shared" si="23"/>
        <v>403</v>
      </c>
      <c r="AU23" s="31">
        <f t="shared" si="23"/>
        <v>815</v>
      </c>
      <c r="AV23" s="31">
        <f t="shared" si="24"/>
        <v>0</v>
      </c>
      <c r="AW23" s="31">
        <f t="shared" si="24"/>
        <v>0</v>
      </c>
      <c r="AY23" s="35"/>
    </row>
    <row r="24" spans="1:65" s="32" customFormat="1" ht="27" customHeight="1">
      <c r="A24" s="18">
        <v>19</v>
      </c>
      <c r="B24" s="19" t="s">
        <v>54</v>
      </c>
      <c r="C24" s="18">
        <v>21755</v>
      </c>
      <c r="D24" s="18">
        <v>9619</v>
      </c>
      <c r="E24" s="20">
        <f t="shared" si="12"/>
        <v>931984</v>
      </c>
      <c r="F24" s="20">
        <f t="shared" si="13"/>
        <v>904573</v>
      </c>
      <c r="G24" s="20">
        <f t="shared" si="14"/>
        <v>380912</v>
      </c>
      <c r="H24" s="20">
        <f t="shared" si="15"/>
        <v>363791</v>
      </c>
      <c r="I24" s="20">
        <f t="shared" si="0"/>
        <v>364</v>
      </c>
      <c r="J24" s="21">
        <v>7</v>
      </c>
      <c r="K24" s="20">
        <f t="shared" si="1"/>
        <v>308</v>
      </c>
      <c r="L24" s="20">
        <v>7</v>
      </c>
      <c r="M24" s="20">
        <f t="shared" si="2"/>
        <v>606</v>
      </c>
      <c r="N24" s="20">
        <v>6</v>
      </c>
      <c r="O24" s="22">
        <f t="shared" si="3"/>
        <v>315</v>
      </c>
      <c r="P24" s="22">
        <f t="shared" si="4"/>
        <v>612</v>
      </c>
      <c r="Q24" s="22">
        <f t="shared" si="5"/>
        <v>105</v>
      </c>
      <c r="R24" s="22"/>
      <c r="S24" s="22">
        <f t="shared" si="6"/>
        <v>204</v>
      </c>
      <c r="T24" s="22">
        <v>0</v>
      </c>
      <c r="U24" s="22">
        <f t="shared" si="7"/>
        <v>193</v>
      </c>
      <c r="V24" s="22">
        <f t="shared" si="8"/>
        <v>371</v>
      </c>
      <c r="W24" s="20">
        <f t="shared" si="9"/>
        <v>190</v>
      </c>
      <c r="X24" s="20">
        <v>3</v>
      </c>
      <c r="Y24" s="20">
        <f t="shared" si="10"/>
        <v>64</v>
      </c>
      <c r="Z24" s="24">
        <f t="shared" si="11"/>
        <v>508</v>
      </c>
      <c r="AA24" s="24">
        <f t="shared" si="11"/>
        <v>983</v>
      </c>
      <c r="AB24" s="25"/>
      <c r="AC24" s="25"/>
      <c r="AD24" s="25"/>
      <c r="AE24" s="25"/>
      <c r="AF24" s="26">
        <f t="shared" si="16"/>
        <v>0</v>
      </c>
      <c r="AG24" s="26">
        <f t="shared" si="16"/>
        <v>0</v>
      </c>
      <c r="AH24" s="27">
        <v>313</v>
      </c>
      <c r="AI24" s="27">
        <v>636</v>
      </c>
      <c r="AJ24" s="27">
        <v>187</v>
      </c>
      <c r="AK24" s="27">
        <v>374</v>
      </c>
      <c r="AL24" s="28">
        <f t="shared" si="17"/>
        <v>500</v>
      </c>
      <c r="AM24" s="28">
        <f t="shared" si="17"/>
        <v>1010</v>
      </c>
      <c r="AN24" s="29">
        <f t="shared" si="18"/>
        <v>315</v>
      </c>
      <c r="AO24" s="29">
        <f t="shared" si="19"/>
        <v>612</v>
      </c>
      <c r="AP24" s="29">
        <f t="shared" si="20"/>
        <v>193</v>
      </c>
      <c r="AQ24" s="29">
        <f t="shared" si="21"/>
        <v>371</v>
      </c>
      <c r="AR24" s="30">
        <f t="shared" si="22"/>
        <v>508</v>
      </c>
      <c r="AS24" s="30">
        <f t="shared" si="22"/>
        <v>983</v>
      </c>
      <c r="AT24" s="31">
        <f t="shared" si="23"/>
        <v>500</v>
      </c>
      <c r="AU24" s="31">
        <f t="shared" si="23"/>
        <v>1010</v>
      </c>
      <c r="AV24" s="31">
        <f t="shared" si="24"/>
        <v>0</v>
      </c>
      <c r="AW24" s="31">
        <f t="shared" si="24"/>
        <v>0</v>
      </c>
      <c r="AY24" s="35"/>
    </row>
    <row r="25" spans="1:65" s="32" customFormat="1" ht="27" customHeight="1">
      <c r="A25" s="18">
        <v>20</v>
      </c>
      <c r="B25" s="19" t="s">
        <v>55</v>
      </c>
      <c r="C25" s="18">
        <v>28453</v>
      </c>
      <c r="D25" s="18">
        <v>11772</v>
      </c>
      <c r="E25" s="20">
        <f t="shared" si="12"/>
        <v>1218927</v>
      </c>
      <c r="F25" s="20">
        <f t="shared" si="13"/>
        <v>1183076</v>
      </c>
      <c r="G25" s="20">
        <f t="shared" si="14"/>
        <v>466171</v>
      </c>
      <c r="H25" s="20">
        <f t="shared" si="15"/>
        <v>445217</v>
      </c>
      <c r="I25" s="20">
        <f t="shared" si="0"/>
        <v>445</v>
      </c>
      <c r="J25" s="21">
        <v>6</v>
      </c>
      <c r="K25" s="20">
        <f t="shared" si="1"/>
        <v>402</v>
      </c>
      <c r="L25" s="20">
        <v>7</v>
      </c>
      <c r="M25" s="20">
        <f t="shared" si="2"/>
        <v>793</v>
      </c>
      <c r="N25" s="20">
        <v>6</v>
      </c>
      <c r="O25" s="22">
        <f t="shared" si="3"/>
        <v>409</v>
      </c>
      <c r="P25" s="22">
        <f t="shared" si="4"/>
        <v>799</v>
      </c>
      <c r="Q25" s="22">
        <f t="shared" si="5"/>
        <v>136</v>
      </c>
      <c r="R25" s="22"/>
      <c r="S25" s="22">
        <f t="shared" si="6"/>
        <v>266</v>
      </c>
      <c r="T25" s="22"/>
      <c r="U25" s="22">
        <f t="shared" si="7"/>
        <v>236</v>
      </c>
      <c r="V25" s="22">
        <f t="shared" si="8"/>
        <v>451</v>
      </c>
      <c r="W25" s="20">
        <f t="shared" si="9"/>
        <v>233</v>
      </c>
      <c r="X25" s="20">
        <v>3</v>
      </c>
      <c r="Y25" s="20">
        <v>48</v>
      </c>
      <c r="Z25" s="24">
        <f t="shared" si="11"/>
        <v>645</v>
      </c>
      <c r="AA25" s="24">
        <f t="shared" si="11"/>
        <v>1250</v>
      </c>
      <c r="AB25" s="25"/>
      <c r="AC25" s="25"/>
      <c r="AD25" s="25"/>
      <c r="AE25" s="25"/>
      <c r="AF25" s="26">
        <f t="shared" si="16"/>
        <v>0</v>
      </c>
      <c r="AG25" s="26">
        <f t="shared" si="16"/>
        <v>0</v>
      </c>
      <c r="AH25" s="27">
        <v>404</v>
      </c>
      <c r="AI25" s="27">
        <v>820</v>
      </c>
      <c r="AJ25" s="27">
        <v>200</v>
      </c>
      <c r="AK25" s="27">
        <v>401</v>
      </c>
      <c r="AL25" s="28">
        <f t="shared" si="17"/>
        <v>604</v>
      </c>
      <c r="AM25" s="28">
        <f t="shared" si="17"/>
        <v>1221</v>
      </c>
      <c r="AN25" s="34">
        <f t="shared" si="18"/>
        <v>409</v>
      </c>
      <c r="AO25" s="29">
        <f t="shared" si="19"/>
        <v>799</v>
      </c>
      <c r="AP25" s="29">
        <f t="shared" si="20"/>
        <v>236</v>
      </c>
      <c r="AQ25" s="29">
        <f t="shared" si="21"/>
        <v>451</v>
      </c>
      <c r="AR25" s="30">
        <f t="shared" si="22"/>
        <v>645</v>
      </c>
      <c r="AS25" s="30">
        <f t="shared" si="22"/>
        <v>1250</v>
      </c>
      <c r="AT25" s="31">
        <f t="shared" si="23"/>
        <v>604</v>
      </c>
      <c r="AU25" s="31">
        <f t="shared" si="23"/>
        <v>1221</v>
      </c>
      <c r="AV25" s="31">
        <f t="shared" si="24"/>
        <v>0</v>
      </c>
      <c r="AW25" s="31">
        <f t="shared" si="24"/>
        <v>0</v>
      </c>
      <c r="AY25" s="35"/>
    </row>
    <row r="26" spans="1:65" s="45" customFormat="1" ht="27" customHeight="1">
      <c r="A26" s="38">
        <v>21</v>
      </c>
      <c r="B26" s="39" t="s">
        <v>56</v>
      </c>
      <c r="C26" s="38">
        <v>13741</v>
      </c>
      <c r="D26" s="18">
        <v>4731</v>
      </c>
      <c r="E26" s="20">
        <f t="shared" si="12"/>
        <v>588664</v>
      </c>
      <c r="F26" s="20">
        <f t="shared" si="13"/>
        <v>571351</v>
      </c>
      <c r="G26" s="20">
        <f t="shared" si="14"/>
        <v>187348</v>
      </c>
      <c r="H26" s="20">
        <f t="shared" si="15"/>
        <v>178926</v>
      </c>
      <c r="I26" s="40">
        <f t="shared" si="0"/>
        <v>179</v>
      </c>
      <c r="J26" s="21">
        <v>8</v>
      </c>
      <c r="K26" s="40">
        <f t="shared" si="1"/>
        <v>194</v>
      </c>
      <c r="L26" s="20">
        <v>7</v>
      </c>
      <c r="M26" s="40">
        <f t="shared" si="2"/>
        <v>383</v>
      </c>
      <c r="N26" s="20">
        <v>6</v>
      </c>
      <c r="O26" s="41">
        <f t="shared" si="3"/>
        <v>201</v>
      </c>
      <c r="P26" s="41">
        <f t="shared" si="4"/>
        <v>389</v>
      </c>
      <c r="Q26" s="41">
        <f t="shared" si="5"/>
        <v>67</v>
      </c>
      <c r="R26" s="41"/>
      <c r="S26" s="41">
        <f t="shared" si="6"/>
        <v>130</v>
      </c>
      <c r="T26" s="41"/>
      <c r="U26" s="41">
        <f t="shared" si="7"/>
        <v>97</v>
      </c>
      <c r="V26" s="41">
        <f t="shared" si="8"/>
        <v>187</v>
      </c>
      <c r="W26" s="40">
        <f t="shared" si="9"/>
        <v>94</v>
      </c>
      <c r="X26" s="20">
        <v>3</v>
      </c>
      <c r="Y26" s="40">
        <f>ROUND(U26/3,0)</f>
        <v>32</v>
      </c>
      <c r="Z26" s="42">
        <f t="shared" si="11"/>
        <v>298</v>
      </c>
      <c r="AA26" s="42">
        <f t="shared" si="11"/>
        <v>576</v>
      </c>
      <c r="AB26" s="43"/>
      <c r="AC26" s="43"/>
      <c r="AD26" s="43"/>
      <c r="AE26" s="43"/>
      <c r="AF26" s="26">
        <f t="shared" si="16"/>
        <v>0</v>
      </c>
      <c r="AG26" s="26">
        <f t="shared" si="16"/>
        <v>0</v>
      </c>
      <c r="AH26" s="44">
        <v>185</v>
      </c>
      <c r="AI26" s="44">
        <v>376</v>
      </c>
      <c r="AJ26" s="44">
        <v>88</v>
      </c>
      <c r="AK26" s="44">
        <v>177</v>
      </c>
      <c r="AL26" s="28">
        <f t="shared" si="17"/>
        <v>273</v>
      </c>
      <c r="AM26" s="28">
        <f t="shared" si="17"/>
        <v>553</v>
      </c>
      <c r="AN26" s="29">
        <f t="shared" si="18"/>
        <v>201</v>
      </c>
      <c r="AO26" s="29">
        <f t="shared" si="19"/>
        <v>389</v>
      </c>
      <c r="AP26" s="29">
        <f t="shared" si="20"/>
        <v>97</v>
      </c>
      <c r="AQ26" s="29">
        <f t="shared" si="21"/>
        <v>187</v>
      </c>
      <c r="AR26" s="30">
        <f t="shared" si="22"/>
        <v>298</v>
      </c>
      <c r="AS26" s="30">
        <f t="shared" si="22"/>
        <v>576</v>
      </c>
      <c r="AT26" s="31">
        <f t="shared" si="23"/>
        <v>273</v>
      </c>
      <c r="AU26" s="31">
        <f t="shared" si="23"/>
        <v>553</v>
      </c>
      <c r="AV26" s="31">
        <f t="shared" si="24"/>
        <v>0</v>
      </c>
      <c r="AW26" s="31">
        <f t="shared" si="24"/>
        <v>0</v>
      </c>
      <c r="AY26" s="46"/>
    </row>
    <row r="27" spans="1:65" ht="33.75" hidden="1" customHeight="1">
      <c r="A27" s="38">
        <v>21</v>
      </c>
      <c r="B27" s="47" t="s">
        <v>57</v>
      </c>
      <c r="C27" s="48">
        <v>35009</v>
      </c>
      <c r="D27" s="18">
        <v>18331</v>
      </c>
      <c r="E27" s="20">
        <f t="shared" si="12"/>
        <v>1499786</v>
      </c>
      <c r="F27" s="20">
        <f t="shared" si="13"/>
        <v>1455674</v>
      </c>
      <c r="G27" s="20">
        <f t="shared" si="14"/>
        <v>725908</v>
      </c>
      <c r="H27" s="20">
        <f t="shared" si="15"/>
        <v>693278</v>
      </c>
      <c r="I27" s="40">
        <f>ROUND(H27*100/100000,0)</f>
        <v>693</v>
      </c>
      <c r="J27" s="21">
        <v>0</v>
      </c>
      <c r="K27" s="40">
        <f>ROUND(E27*33/100000,0)</f>
        <v>495</v>
      </c>
      <c r="L27" s="20">
        <v>0</v>
      </c>
      <c r="M27" s="40">
        <f>ROUND(F27*67/100000,0)</f>
        <v>975</v>
      </c>
      <c r="N27" s="20">
        <v>0</v>
      </c>
      <c r="O27" s="41">
        <f>K27+L27</f>
        <v>495</v>
      </c>
      <c r="P27" s="41">
        <f>M27+N27</f>
        <v>975</v>
      </c>
      <c r="Q27" s="41">
        <f>ROUND(O27/3,0)</f>
        <v>165</v>
      </c>
      <c r="R27" s="41"/>
      <c r="S27" s="41">
        <f>ROUND(P27/3,0)</f>
        <v>325</v>
      </c>
      <c r="T27" s="41"/>
      <c r="U27" s="41">
        <f>W27+X27</f>
        <v>363</v>
      </c>
      <c r="V27" s="41">
        <f>I27+J27</f>
        <v>693</v>
      </c>
      <c r="W27" s="40">
        <f>ROUND(G27*50/100000,0)</f>
        <v>363</v>
      </c>
      <c r="X27" s="20">
        <v>0</v>
      </c>
      <c r="Y27" s="40">
        <f>ROUND(U27/3,0)</f>
        <v>121</v>
      </c>
      <c r="Z27" s="42">
        <f t="shared" ref="Z27:AA29" si="25">O27+U27</f>
        <v>858</v>
      </c>
      <c r="AA27" s="42">
        <f t="shared" si="25"/>
        <v>1668</v>
      </c>
      <c r="AB27" s="43"/>
      <c r="AC27" s="43"/>
      <c r="AD27" s="43"/>
      <c r="AE27" s="43"/>
      <c r="AF27" s="26">
        <f t="shared" ref="AF27:AG29" si="26">AB27+AD27</f>
        <v>0</v>
      </c>
      <c r="AG27" s="26">
        <f t="shared" si="26"/>
        <v>0</v>
      </c>
      <c r="AH27" s="44">
        <v>185</v>
      </c>
      <c r="AI27" s="44">
        <v>376</v>
      </c>
      <c r="AJ27" s="44">
        <v>88</v>
      </c>
      <c r="AK27" s="44">
        <v>177</v>
      </c>
      <c r="AL27" s="28">
        <f t="shared" ref="AL27:AM29" si="27">AH27+AJ27</f>
        <v>273</v>
      </c>
      <c r="AM27" s="28">
        <f t="shared" si="27"/>
        <v>553</v>
      </c>
      <c r="AN27" s="29">
        <f t="shared" si="18"/>
        <v>495</v>
      </c>
      <c r="AO27" s="29">
        <f t="shared" si="19"/>
        <v>975</v>
      </c>
      <c r="AP27" s="29">
        <f>W27+X27</f>
        <v>363</v>
      </c>
      <c r="AQ27" s="29">
        <f>I27+J27</f>
        <v>693</v>
      </c>
      <c r="AR27" s="30">
        <f t="shared" ref="AR27:AS29" si="28">AN27+AP27</f>
        <v>858</v>
      </c>
      <c r="AS27" s="30">
        <f t="shared" si="28"/>
        <v>1668</v>
      </c>
      <c r="AT27" s="31"/>
      <c r="AU27" s="31">
        <f>AM27+AG27</f>
        <v>553</v>
      </c>
      <c r="AV27" s="31"/>
      <c r="AW27" s="31">
        <f>AU27-AM27</f>
        <v>0</v>
      </c>
    </row>
    <row r="28" spans="1:65" ht="46.5" customHeight="1">
      <c r="A28" s="38">
        <v>21</v>
      </c>
      <c r="B28" s="47" t="s">
        <v>58</v>
      </c>
      <c r="C28" s="38">
        <v>31246</v>
      </c>
      <c r="D28" s="18">
        <v>20292</v>
      </c>
      <c r="E28" s="20">
        <f t="shared" si="12"/>
        <v>1338579</v>
      </c>
      <c r="F28" s="20">
        <f t="shared" si="13"/>
        <v>1299209</v>
      </c>
      <c r="G28" s="20">
        <f t="shared" si="14"/>
        <v>803563</v>
      </c>
      <c r="H28" s="20">
        <f t="shared" si="15"/>
        <v>767443</v>
      </c>
      <c r="I28" s="40">
        <f>ROUND(H28*100/100000,0)</f>
        <v>767</v>
      </c>
      <c r="J28" s="21">
        <v>-120</v>
      </c>
      <c r="K28" s="40">
        <f>ROUND(E28*33/100000,0)</f>
        <v>442</v>
      </c>
      <c r="L28" s="20">
        <v>-110</v>
      </c>
      <c r="M28" s="40">
        <f>ROUND(F28*67/100000,0)</f>
        <v>870</v>
      </c>
      <c r="N28" s="20">
        <v>-217</v>
      </c>
      <c r="O28" s="41">
        <f>K28+L28</f>
        <v>332</v>
      </c>
      <c r="P28" s="41">
        <f>M28+N28</f>
        <v>653</v>
      </c>
      <c r="Q28" s="41">
        <f>ROUND(O28/3,0)</f>
        <v>111</v>
      </c>
      <c r="R28" s="41"/>
      <c r="S28" s="41">
        <f>ROUND(P28/3,0)</f>
        <v>218</v>
      </c>
      <c r="T28" s="41"/>
      <c r="U28" s="41">
        <f>W28+X28</f>
        <v>317</v>
      </c>
      <c r="V28" s="41">
        <f>I28+J28</f>
        <v>647</v>
      </c>
      <c r="W28" s="40">
        <f>ROUND(G28*50/100000,0)</f>
        <v>402</v>
      </c>
      <c r="X28" s="20">
        <v>-85</v>
      </c>
      <c r="Y28" s="40">
        <f>ROUND(U28/3,0)</f>
        <v>106</v>
      </c>
      <c r="Z28" s="42">
        <f t="shared" si="25"/>
        <v>649</v>
      </c>
      <c r="AA28" s="42">
        <f t="shared" si="25"/>
        <v>1300</v>
      </c>
      <c r="AB28" s="43"/>
      <c r="AC28" s="43"/>
      <c r="AD28" s="43"/>
      <c r="AE28" s="43"/>
      <c r="AF28" s="26">
        <f t="shared" si="26"/>
        <v>0</v>
      </c>
      <c r="AG28" s="26">
        <f t="shared" si="26"/>
        <v>0</v>
      </c>
      <c r="AH28" s="44">
        <v>185</v>
      </c>
      <c r="AI28" s="44">
        <v>376</v>
      </c>
      <c r="AJ28" s="44">
        <v>88</v>
      </c>
      <c r="AK28" s="44">
        <v>177</v>
      </c>
      <c r="AL28" s="28">
        <f t="shared" si="27"/>
        <v>273</v>
      </c>
      <c r="AM28" s="28">
        <f t="shared" si="27"/>
        <v>553</v>
      </c>
      <c r="AN28" s="29">
        <f t="shared" si="18"/>
        <v>332</v>
      </c>
      <c r="AO28" s="29">
        <f>M28+N28</f>
        <v>653</v>
      </c>
      <c r="AP28" s="29">
        <f t="shared" si="20"/>
        <v>317</v>
      </c>
      <c r="AQ28" s="29">
        <f t="shared" si="21"/>
        <v>647</v>
      </c>
      <c r="AR28" s="30">
        <f t="shared" si="28"/>
        <v>649</v>
      </c>
      <c r="AS28" s="30">
        <f t="shared" si="28"/>
        <v>1300</v>
      </c>
      <c r="AT28" s="31"/>
      <c r="AU28" s="31"/>
      <c r="AV28" s="31"/>
      <c r="AW28" s="31"/>
    </row>
    <row r="29" spans="1:65" ht="49.5" hidden="1" customHeight="1">
      <c r="A29" s="38">
        <v>22</v>
      </c>
      <c r="B29" s="47" t="s">
        <v>59</v>
      </c>
      <c r="C29" s="38">
        <v>0</v>
      </c>
      <c r="D29" s="18">
        <v>0</v>
      </c>
      <c r="E29" s="20">
        <f>ROUND(C29*59*74/100,0)</f>
        <v>0</v>
      </c>
      <c r="F29" s="20">
        <f>ROUND(C29*70*74/100,0)</f>
        <v>0</v>
      </c>
      <c r="G29" s="20">
        <f>ROUND(D29*63*66/100,0)</f>
        <v>0</v>
      </c>
      <c r="H29" s="20">
        <f>ROUND(D29*59*65/100,0)</f>
        <v>0</v>
      </c>
      <c r="I29" s="40">
        <f>ROUND(H29*100/100000,0)</f>
        <v>0</v>
      </c>
      <c r="J29" s="40"/>
      <c r="K29" s="40">
        <f>ROUND(E29*33/100000,0)</f>
        <v>0</v>
      </c>
      <c r="L29" s="20"/>
      <c r="M29" s="40">
        <f>ROUND(F29*67/100000,0)</f>
        <v>0</v>
      </c>
      <c r="N29" s="20">
        <v>2</v>
      </c>
      <c r="O29" s="41">
        <f>K29+L29</f>
        <v>0</v>
      </c>
      <c r="P29" s="41">
        <f>M29+N29</f>
        <v>2</v>
      </c>
      <c r="Q29" s="41">
        <f>ROUND(O29/3,0)</f>
        <v>0</v>
      </c>
      <c r="R29" s="41"/>
      <c r="S29" s="41">
        <f>ROUND(P29/3,0)</f>
        <v>1</v>
      </c>
      <c r="T29" s="41"/>
      <c r="U29" s="41">
        <f>W29+X29</f>
        <v>-29.659999999999997</v>
      </c>
      <c r="V29" s="41">
        <f>I29+J29</f>
        <v>0</v>
      </c>
      <c r="W29" s="40">
        <f>ROUND(G29*50/100000,0)</f>
        <v>0</v>
      </c>
      <c r="X29" s="40">
        <f>SUM(X6:X28)</f>
        <v>-29.659999999999997</v>
      </c>
      <c r="Y29" s="40">
        <f>ROUND(U29/3,0)</f>
        <v>-10</v>
      </c>
      <c r="Z29" s="42">
        <f t="shared" si="25"/>
        <v>-29.659999999999997</v>
      </c>
      <c r="AA29" s="42">
        <f t="shared" si="25"/>
        <v>2</v>
      </c>
      <c r="AB29" s="43"/>
      <c r="AC29" s="43"/>
      <c r="AD29" s="43"/>
      <c r="AE29" s="43"/>
      <c r="AF29" s="26">
        <f t="shared" si="26"/>
        <v>0</v>
      </c>
      <c r="AG29" s="26">
        <f t="shared" si="26"/>
        <v>0</v>
      </c>
      <c r="AH29" s="44">
        <v>185</v>
      </c>
      <c r="AI29" s="44">
        <v>376</v>
      </c>
      <c r="AJ29" s="44">
        <v>88</v>
      </c>
      <c r="AK29" s="44">
        <v>177</v>
      </c>
      <c r="AL29" s="28">
        <f t="shared" si="27"/>
        <v>273</v>
      </c>
      <c r="AM29" s="28">
        <f t="shared" si="27"/>
        <v>553</v>
      </c>
      <c r="AN29" s="50">
        <f>K29+L29</f>
        <v>0</v>
      </c>
      <c r="AO29" s="50">
        <v>0</v>
      </c>
      <c r="AP29" s="50">
        <f>W29+X29</f>
        <v>-29.659999999999997</v>
      </c>
      <c r="AQ29" s="50">
        <f>I29+J29</f>
        <v>0</v>
      </c>
      <c r="AR29" s="30">
        <f t="shared" si="28"/>
        <v>-29.659999999999997</v>
      </c>
      <c r="AS29" s="30">
        <f t="shared" si="28"/>
        <v>0</v>
      </c>
      <c r="AT29" s="31"/>
      <c r="AU29" s="31"/>
      <c r="AV29" s="31"/>
      <c r="AW29" s="31"/>
    </row>
    <row r="30" spans="1:65" s="58" customFormat="1" ht="29.25" customHeight="1">
      <c r="A30" s="78" t="s">
        <v>31</v>
      </c>
      <c r="B30" s="78"/>
      <c r="C30" s="51">
        <f t="shared" ref="C30:H30" si="29">SUM(C6:C27)</f>
        <v>382514</v>
      </c>
      <c r="D30" s="51">
        <f t="shared" si="29"/>
        <v>152028</v>
      </c>
      <c r="E30" s="52">
        <f t="shared" si="29"/>
        <v>16386897</v>
      </c>
      <c r="F30" s="52">
        <f t="shared" si="29"/>
        <v>15904932</v>
      </c>
      <c r="G30" s="52">
        <f t="shared" si="29"/>
        <v>6020310</v>
      </c>
      <c r="H30" s="52">
        <f t="shared" si="29"/>
        <v>5749699</v>
      </c>
      <c r="I30" s="52">
        <f t="shared" ref="I30:AS30" si="30">I29+I28+I26+I25+I24+I23+I22+I21+I20+I19+I18+I17+I16+I15+I14+I13+I12+I11+I10+I9+I8+I7+I6</f>
        <v>5825</v>
      </c>
      <c r="J30" s="53">
        <f t="shared" si="30"/>
        <v>35.78</v>
      </c>
      <c r="K30" s="54">
        <f t="shared" si="30"/>
        <v>5356</v>
      </c>
      <c r="L30" s="52">
        <f t="shared" si="30"/>
        <v>43.069999999999993</v>
      </c>
      <c r="M30" s="53">
        <f t="shared" si="30"/>
        <v>10550</v>
      </c>
      <c r="N30" s="52">
        <v>0</v>
      </c>
      <c r="O30" s="53">
        <f t="shared" si="30"/>
        <v>5399.07</v>
      </c>
      <c r="P30" s="53">
        <f t="shared" si="30"/>
        <v>10465.57</v>
      </c>
      <c r="Q30" s="53">
        <f t="shared" si="30"/>
        <v>1800</v>
      </c>
      <c r="R30" s="53">
        <f t="shared" si="30"/>
        <v>0</v>
      </c>
      <c r="S30" s="53">
        <f t="shared" si="30"/>
        <v>3490</v>
      </c>
      <c r="T30" s="53">
        <f t="shared" si="30"/>
        <v>0</v>
      </c>
      <c r="U30" s="53">
        <f t="shared" si="30"/>
        <v>2990.6800000000003</v>
      </c>
      <c r="V30" s="53">
        <f t="shared" si="30"/>
        <v>5860.7800000000007</v>
      </c>
      <c r="W30" s="53">
        <f t="shared" si="30"/>
        <v>3050</v>
      </c>
      <c r="X30" s="53">
        <f t="shared" si="30"/>
        <v>-59.319999999999993</v>
      </c>
      <c r="Y30" s="53">
        <f t="shared" si="30"/>
        <v>965</v>
      </c>
      <c r="Z30" s="53">
        <f t="shared" si="30"/>
        <v>8389.75</v>
      </c>
      <c r="AA30" s="53">
        <f t="shared" si="30"/>
        <v>16326.35</v>
      </c>
      <c r="AB30" s="53">
        <f t="shared" si="30"/>
        <v>772.51800000000014</v>
      </c>
      <c r="AC30" s="53">
        <f t="shared" si="30"/>
        <v>2852.1019999999999</v>
      </c>
      <c r="AD30" s="53">
        <f t="shared" si="30"/>
        <v>457.76599999999996</v>
      </c>
      <c r="AE30" s="53">
        <f t="shared" si="30"/>
        <v>1901.3820000000001</v>
      </c>
      <c r="AF30" s="53">
        <f t="shared" si="30"/>
        <v>1230.2839999999999</v>
      </c>
      <c r="AG30" s="53">
        <f t="shared" si="30"/>
        <v>4753.4840000000004</v>
      </c>
      <c r="AH30" s="53">
        <f t="shared" si="30"/>
        <v>5361</v>
      </c>
      <c r="AI30" s="53">
        <f t="shared" si="30"/>
        <v>10890</v>
      </c>
      <c r="AJ30" s="53">
        <f t="shared" si="30"/>
        <v>2687</v>
      </c>
      <c r="AK30" s="53">
        <f t="shared" si="30"/>
        <v>5380</v>
      </c>
      <c r="AL30" s="53">
        <f t="shared" si="30"/>
        <v>8048</v>
      </c>
      <c r="AM30" s="53">
        <f t="shared" si="30"/>
        <v>16270</v>
      </c>
      <c r="AN30" s="55">
        <f>AN6+AN7+AN8+AN9+AN10+AN11+AN12+AN13+AN14+AN15+AN16+AN17+AN18+AN19+AN20+AN21+AN22+AN23+AN24+AN25+AN26+AN28</f>
        <v>5399.07</v>
      </c>
      <c r="AO30" s="55">
        <f t="shared" si="30"/>
        <v>10463.57</v>
      </c>
      <c r="AP30" s="55">
        <f>AP6+AP7+AP8+AP9+AP10+AP11+AP12+AP13+AP14+AP15+AP16+AP17+AP18+AP19+AP20+AP21+AP22+AP23+AP24+AP25+AP26+AP28</f>
        <v>3020.34</v>
      </c>
      <c r="AQ30" s="56">
        <f t="shared" si="30"/>
        <v>5860.7800000000007</v>
      </c>
      <c r="AR30" s="53">
        <f t="shared" si="30"/>
        <v>8389.75</v>
      </c>
      <c r="AS30" s="57">
        <f t="shared" si="30"/>
        <v>16324.35</v>
      </c>
      <c r="AT30" s="52">
        <f>SUM(AT6:AT29)</f>
        <v>8732.2839999999997</v>
      </c>
      <c r="AU30" s="52">
        <f>SUM(AU6:AU29)</f>
        <v>20470.484000000004</v>
      </c>
      <c r="AV30" s="52">
        <f>SUM(AV6:AV29)</f>
        <v>1230.2840000000001</v>
      </c>
      <c r="AW30" s="52">
        <f>SUM(AW6:AW29)</f>
        <v>4753.4839999999986</v>
      </c>
      <c r="AZ30" s="59"/>
    </row>
    <row r="31" spans="1:65" s="60" customFormat="1" ht="141.75" customHeight="1">
      <c r="A31" s="79" t="s">
        <v>60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</row>
    <row r="32" spans="1:65" ht="30.75" customHeight="1">
      <c r="C32" s="62"/>
      <c r="D32" s="62"/>
      <c r="Q32" s="65"/>
      <c r="Z32" s="66"/>
      <c r="AN32" s="68"/>
      <c r="AO32" s="80" t="s">
        <v>61</v>
      </c>
      <c r="AP32" s="80"/>
      <c r="AQ32" s="80"/>
      <c r="AR32" s="80"/>
      <c r="AS32" s="80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</row>
    <row r="33" spans="2:45">
      <c r="C33" s="62"/>
      <c r="D33" s="62"/>
      <c r="Q33" s="65"/>
      <c r="AN33" s="68"/>
      <c r="AO33" s="80" t="s">
        <v>62</v>
      </c>
      <c r="AP33" s="80"/>
      <c r="AQ33" s="80"/>
      <c r="AR33" s="80"/>
      <c r="AS33" s="80"/>
    </row>
    <row r="34" spans="2:45">
      <c r="B34" s="71"/>
      <c r="C34" s="72"/>
      <c r="D34" s="62"/>
      <c r="E34" s="73"/>
      <c r="F34" s="73"/>
      <c r="G34" s="74"/>
      <c r="H34" s="74"/>
      <c r="I34" s="74"/>
      <c r="J34" s="74"/>
      <c r="K34" s="74"/>
      <c r="L34" s="74"/>
      <c r="M34" s="74"/>
      <c r="N34" s="74"/>
      <c r="P34" s="65"/>
      <c r="Q34" s="65"/>
      <c r="R34" s="65"/>
      <c r="S34" s="65"/>
      <c r="T34" s="65"/>
      <c r="AN34" s="68"/>
      <c r="AO34" s="68"/>
      <c r="AQ34" s="68"/>
      <c r="AR34" s="68"/>
      <c r="AS34" s="68"/>
    </row>
    <row r="35" spans="2:45">
      <c r="C35" s="62"/>
      <c r="D35" s="62"/>
      <c r="E35" s="73"/>
      <c r="F35" s="73"/>
      <c r="Q35" s="65"/>
      <c r="AN35" s="68"/>
      <c r="AO35" s="68"/>
      <c r="AQ35" s="68"/>
      <c r="AR35" s="68"/>
      <c r="AS35" s="68"/>
    </row>
    <row r="36" spans="2:45">
      <c r="C36" s="62"/>
      <c r="D36" s="62"/>
      <c r="E36" s="73"/>
      <c r="F36" s="73"/>
      <c r="Q36" s="65"/>
      <c r="AN36" s="68"/>
      <c r="AO36" s="68"/>
      <c r="AQ36" s="68"/>
      <c r="AR36" s="68"/>
      <c r="AS36" s="68"/>
    </row>
    <row r="37" spans="2:45">
      <c r="B37" s="75"/>
      <c r="C37" s="62"/>
      <c r="D37" s="62"/>
      <c r="E37" s="73"/>
      <c r="F37" s="73"/>
      <c r="AN37" s="68"/>
      <c r="AO37" s="68"/>
      <c r="AQ37" s="68"/>
      <c r="AR37" s="68"/>
      <c r="AS37" s="68"/>
    </row>
    <row r="38" spans="2:45">
      <c r="D38" s="76"/>
      <c r="E38" s="73"/>
      <c r="F38" s="73"/>
      <c r="P38" s="65"/>
      <c r="AN38" s="68"/>
      <c r="AO38" s="68"/>
      <c r="AQ38" s="68"/>
      <c r="AR38" s="68"/>
      <c r="AS38" s="68"/>
    </row>
    <row r="39" spans="2:45">
      <c r="AN39" s="68"/>
      <c r="AO39" s="68"/>
      <c r="AQ39" s="68"/>
      <c r="AR39" s="68"/>
      <c r="AS39" s="68"/>
    </row>
    <row r="40" spans="2:45">
      <c r="AN40" s="68"/>
      <c r="AO40" s="68"/>
      <c r="AQ40" s="68"/>
      <c r="AR40" s="68"/>
      <c r="AS40" s="68"/>
    </row>
    <row r="41" spans="2:45">
      <c r="E41" s="65"/>
      <c r="AN41" s="68"/>
      <c r="AO41" s="68"/>
      <c r="AQ41" s="68"/>
      <c r="AR41" s="68"/>
      <c r="AS41" s="68"/>
    </row>
    <row r="42" spans="2:45">
      <c r="AN42" s="68"/>
      <c r="AO42" s="68"/>
      <c r="AQ42" s="68"/>
      <c r="AR42" s="68"/>
      <c r="AS42" s="68"/>
    </row>
    <row r="43" spans="2:45">
      <c r="AN43" s="68"/>
      <c r="AO43" s="68"/>
      <c r="AQ43" s="68"/>
      <c r="AR43" s="68"/>
      <c r="AS43" s="68"/>
    </row>
    <row r="44" spans="2:45">
      <c r="AN44" s="68"/>
      <c r="AO44" s="68"/>
      <c r="AQ44" s="68"/>
      <c r="AR44" s="68"/>
      <c r="AS44" s="68"/>
    </row>
    <row r="45" spans="2:45">
      <c r="AN45" s="68"/>
      <c r="AO45" s="68"/>
      <c r="AQ45" s="68"/>
      <c r="AR45" s="68"/>
      <c r="AS45" s="68"/>
    </row>
    <row r="46" spans="2:45">
      <c r="AN46" s="68"/>
      <c r="AO46" s="68"/>
      <c r="AQ46" s="68"/>
      <c r="AR46" s="68"/>
      <c r="AS46" s="68"/>
    </row>
    <row r="47" spans="2:45">
      <c r="AN47" s="68"/>
      <c r="AO47" s="68"/>
      <c r="AQ47" s="68"/>
      <c r="AR47" s="68"/>
      <c r="AS47" s="68"/>
    </row>
    <row r="48" spans="2:45">
      <c r="AN48" s="68"/>
      <c r="AO48" s="68"/>
      <c r="AQ48" s="68"/>
      <c r="AR48" s="68"/>
      <c r="AS48" s="68"/>
    </row>
    <row r="49" spans="40:45">
      <c r="AN49" s="68"/>
      <c r="AO49" s="68"/>
      <c r="AQ49" s="68"/>
      <c r="AR49" s="68"/>
      <c r="AS49" s="68"/>
    </row>
    <row r="50" spans="40:45">
      <c r="AN50" s="68"/>
      <c r="AO50" s="68"/>
      <c r="AQ50" s="68"/>
      <c r="AR50" s="68"/>
      <c r="AS50" s="68"/>
    </row>
    <row r="51" spans="40:45">
      <c r="AN51" s="68"/>
      <c r="AO51" s="68"/>
      <c r="AQ51" s="68"/>
      <c r="AR51" s="68"/>
      <c r="AS51" s="68"/>
    </row>
    <row r="52" spans="40:45">
      <c r="AN52" s="68"/>
      <c r="AO52" s="68"/>
      <c r="AQ52" s="68"/>
      <c r="AR52" s="68"/>
      <c r="AS52" s="68"/>
    </row>
    <row r="53" spans="40:45">
      <c r="AN53" s="68"/>
      <c r="AO53" s="68"/>
      <c r="AQ53" s="68"/>
      <c r="AR53" s="68"/>
      <c r="AS53" s="68"/>
    </row>
    <row r="54" spans="40:45">
      <c r="AN54" s="68"/>
      <c r="AO54" s="68"/>
      <c r="AQ54" s="68"/>
      <c r="AR54" s="68"/>
      <c r="AS54" s="68"/>
    </row>
  </sheetData>
  <mergeCells count="30">
    <mergeCell ref="A1:AS1"/>
    <mergeCell ref="A2:AS2"/>
    <mergeCell ref="A3:A5"/>
    <mergeCell ref="B3:B5"/>
    <mergeCell ref="C3:C5"/>
    <mergeCell ref="D3:D5"/>
    <mergeCell ref="E3:E4"/>
    <mergeCell ref="F3:F4"/>
    <mergeCell ref="G3:G4"/>
    <mergeCell ref="H3:H4"/>
    <mergeCell ref="AT4:AU4"/>
    <mergeCell ref="AV4:AW4"/>
    <mergeCell ref="O3:P3"/>
    <mergeCell ref="U3:V3"/>
    <mergeCell ref="AB3:AG3"/>
    <mergeCell ref="AH3:AM3"/>
    <mergeCell ref="AN3:AS3"/>
    <mergeCell ref="AB4:AC4"/>
    <mergeCell ref="AD4:AE4"/>
    <mergeCell ref="AF4:AG4"/>
    <mergeCell ref="AH4:AI4"/>
    <mergeCell ref="AJ4:AK4"/>
    <mergeCell ref="A30:B30"/>
    <mergeCell ref="A31:AS31"/>
    <mergeCell ref="AO32:AS32"/>
    <mergeCell ref="AO33:AS33"/>
    <mergeCell ref="AL4:AM4"/>
    <mergeCell ref="AN4:AO4"/>
    <mergeCell ref="AP4:AQ4"/>
    <mergeCell ref="AR4:AS4"/>
  </mergeCells>
  <pageMargins left="0.25" right="0.25" top="0.52" bottom="0.15" header="0.17" footer="0.1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9" sqref="D9"/>
    </sheetView>
  </sheetViews>
  <sheetFormatPr defaultRowHeight="15"/>
  <sheetData>
    <row r="1" spans="1:1">
      <c r="A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4" sqref="I24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July 2014 to Sep 2014    </vt:lpstr>
      <vt:lpstr>Sheet1</vt:lpstr>
      <vt:lpstr>Sheet2</vt:lpstr>
      <vt:lpstr>Sheet3</vt:lpstr>
      <vt:lpstr>'July 2014 to Sep 2014  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</dc:creator>
  <cp:lastModifiedBy>aaa</cp:lastModifiedBy>
  <dcterms:created xsi:type="dcterms:W3CDTF">2014-08-05T11:09:28Z</dcterms:created>
  <dcterms:modified xsi:type="dcterms:W3CDTF">2014-10-29T12:59:38Z</dcterms:modified>
</cp:coreProperties>
</file>